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24.xml" ContentType="application/vnd.openxmlformats-officedocument.drawing+xml"/>
  <Override PartName="/xl/charts/chart27.xml" ContentType="application/vnd.openxmlformats-officedocument.drawingml.chart+xml"/>
  <Override PartName="/xl/drawings/drawing25.xml" ContentType="application/vnd.openxmlformats-officedocument.drawing+xml"/>
  <Override PartName="/xl/charts/chart28.xml" ContentType="application/vnd.openxmlformats-officedocument.drawingml.chart+xml"/>
  <Override PartName="/xl/drawings/drawing26.xml" ContentType="application/vnd.openxmlformats-officedocument.drawing+xml"/>
  <Override PartName="/xl/charts/chart29.xml" ContentType="application/vnd.openxmlformats-officedocument.drawingml.chart+xml"/>
  <Override PartName="/xl/drawings/drawing27.xml" ContentType="application/vnd.openxmlformats-officedocument.drawing+xml"/>
  <Override PartName="/xl/charts/chart30.xml" ContentType="application/vnd.openxmlformats-officedocument.drawingml.chart+xml"/>
  <Override PartName="/xl/drawings/drawing28.xml" ContentType="application/vnd.openxmlformats-officedocument.drawing+xml"/>
  <Override PartName="/xl/charts/chart31.xml" ContentType="application/vnd.openxmlformats-officedocument.drawingml.chart+xml"/>
  <Override PartName="/xl/drawings/drawing29.xml" ContentType="application/vnd.openxmlformats-officedocument.drawing+xml"/>
  <Override PartName="/xl/charts/chart32.xml" ContentType="application/vnd.openxmlformats-officedocument.drawingml.chart+xml"/>
  <Override PartName="/xl/drawings/drawing30.xml" ContentType="application/vnd.openxmlformats-officedocument.drawing+xml"/>
  <Override PartName="/xl/charts/chart33.xml" ContentType="application/vnd.openxmlformats-officedocument.drawingml.chart+xml"/>
  <Override PartName="/xl/drawings/drawing3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32.xml" ContentType="application/vnd.openxmlformats-officedocument.drawing+xml"/>
  <Override PartName="/xl/charts/chart36.xml" ContentType="application/vnd.openxmlformats-officedocument.drawingml.chart+xml"/>
  <Override PartName="/xl/drawings/drawing33.xml" ContentType="application/vnd.openxmlformats-officedocument.drawingml.chartshapes+xml"/>
  <Override PartName="/xl/charts/chart37.xml" ContentType="application/vnd.openxmlformats-officedocument.drawingml.chart+xml"/>
  <Override PartName="/xl/drawings/drawing34.xml" ContentType="application/vnd.openxmlformats-officedocument.drawing+xml"/>
  <Override PartName="/xl/charts/chart38.xml" ContentType="application/vnd.openxmlformats-officedocument.drawingml.chart+xml"/>
  <Override PartName="/xl/drawings/drawing35.xml" ContentType="application/vnd.openxmlformats-officedocument.drawing+xml"/>
  <Override PartName="/xl/charts/chart39.xml" ContentType="application/vnd.openxmlformats-officedocument.drawingml.chart+xml"/>
  <Override PartName="/xl/drawings/drawing36.xml" ContentType="application/vnd.openxmlformats-officedocument.drawing+xml"/>
  <Override PartName="/xl/charts/chart40.xml" ContentType="application/vnd.openxmlformats-officedocument.drawingml.chart+xml"/>
  <Override PartName="/xl/drawings/drawing37.xml" ContentType="application/vnd.openxmlformats-officedocument.drawing+xml"/>
  <Override PartName="/xl/charts/chart41.xml" ContentType="application/vnd.openxmlformats-officedocument.drawingml.chart+xml"/>
  <Override PartName="/xl/drawings/drawing38.xml" ContentType="application/vnd.openxmlformats-officedocument.drawing+xml"/>
  <Override PartName="/xl/charts/chart42.xml" ContentType="application/vnd.openxmlformats-officedocument.drawingml.chart+xml"/>
  <Override PartName="/xl/drawings/drawing39.xml" ContentType="application/vnd.openxmlformats-officedocument.drawing+xml"/>
  <Override PartName="/xl/charts/chart43.xml" ContentType="application/vnd.openxmlformats-officedocument.drawingml.chart+xml"/>
  <Override PartName="/xl/drawings/drawing40.xml" ContentType="application/vnd.openxmlformats-officedocument.drawing+xml"/>
  <Override PartName="/xl/charts/chart44.xml" ContentType="application/vnd.openxmlformats-officedocument.drawingml.chart+xml"/>
  <Override PartName="/xl/drawings/drawing41.xml" ContentType="application/vnd.openxmlformats-officedocument.drawing+xml"/>
  <Override PartName="/xl/charts/chart45.xml" ContentType="application/vnd.openxmlformats-officedocument.drawingml.chart+xml"/>
  <Override PartName="/xl/drawings/drawing42.xml" ContentType="application/vnd.openxmlformats-officedocument.drawing+xml"/>
  <Override PartName="/xl/charts/chart46.xml" ContentType="application/vnd.openxmlformats-officedocument.drawingml.chart+xml"/>
  <Override PartName="/xl/drawings/drawing43.xml" ContentType="application/vnd.openxmlformats-officedocument.drawing+xml"/>
  <Override PartName="/xl/charts/chart47.xml" ContentType="application/vnd.openxmlformats-officedocument.drawingml.chart+xml"/>
  <Override PartName="/xl/drawings/drawing44.xml" ContentType="application/vnd.openxmlformats-officedocument.drawing+xml"/>
  <Override PartName="/xl/charts/chart48.xml" ContentType="application/vnd.openxmlformats-officedocument.drawingml.chart+xml"/>
  <Override PartName="/xl/drawings/drawing45.xml" ContentType="application/vnd.openxmlformats-officedocument.drawing+xml"/>
  <Override PartName="/xl/charts/chart49.xml" ContentType="application/vnd.openxmlformats-officedocument.drawingml.chart+xml"/>
  <Override PartName="/xl/drawings/drawing46.xml" ContentType="application/vnd.openxmlformats-officedocument.drawing+xml"/>
  <Override PartName="/xl/charts/chart50.xml" ContentType="application/vnd.openxmlformats-officedocument.drawingml.chart+xml"/>
  <Override PartName="/xl/drawings/drawing47.xml" ContentType="application/vnd.openxmlformats-officedocument.drawing+xml"/>
  <Override PartName="/xl/charts/chart51.xml" ContentType="application/vnd.openxmlformats-officedocument.drawingml.chart+xml"/>
  <Override PartName="/xl/drawings/drawing48.xml" ContentType="application/vnd.openxmlformats-officedocument.drawing+xml"/>
  <Override PartName="/xl/charts/chart52.xml" ContentType="application/vnd.openxmlformats-officedocument.drawingml.chart+xml"/>
  <Override PartName="/xl/drawings/drawing49.xml" ContentType="application/vnd.openxmlformats-officedocument.drawing+xml"/>
  <Override PartName="/xl/charts/chart53.xml" ContentType="application/vnd.openxmlformats-officedocument.drawingml.chart+xml"/>
  <Override PartName="/xl/drawings/drawing50.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51.xml" ContentType="application/vnd.openxmlformats-officedocument.drawing+xml"/>
  <Override PartName="/xl/charts/chart57.xml" ContentType="application/vnd.openxmlformats-officedocument.drawingml.chart+xml"/>
  <Override PartName="/xl/drawings/drawing52.xml" ContentType="application/vnd.openxmlformats-officedocument.drawing+xml"/>
  <Override PartName="/xl/charts/chart58.xml" ContentType="application/vnd.openxmlformats-officedocument.drawingml.chart+xml"/>
  <Override PartName="/xl/drawings/drawing53.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54.xml" ContentType="application/vnd.openxmlformats-officedocument.drawing+xml"/>
  <Override PartName="/xl/charts/chart61.xml" ContentType="application/vnd.openxmlformats-officedocument.drawingml.chart+xml"/>
  <Override PartName="/xl/drawings/drawing55.xml" ContentType="application/vnd.openxmlformats-officedocument.drawing+xml"/>
  <Override PartName="/xl/charts/chart62.xml" ContentType="application/vnd.openxmlformats-officedocument.drawingml.chart+xml"/>
  <Override PartName="/xl/drawings/drawing56.xml" ContentType="application/vnd.openxmlformats-officedocument.drawing+xml"/>
  <Override PartName="/xl/charts/chart63.xml" ContentType="application/vnd.openxmlformats-officedocument.drawingml.chart+xml"/>
  <Override PartName="/xl/drawings/drawing57.xml" ContentType="application/vnd.openxmlformats-officedocument.drawing+xml"/>
  <Override PartName="/xl/charts/chart64.xml" ContentType="application/vnd.openxmlformats-officedocument.drawingml.chart+xml"/>
  <Override PartName="/xl/drawings/drawing58.xml" ContentType="application/vnd.openxmlformats-officedocument.drawing+xml"/>
  <Override PartName="/xl/charts/chart65.xml" ContentType="application/vnd.openxmlformats-officedocument.drawingml.chart+xml"/>
  <Override PartName="/xl/drawings/drawing59.xml" ContentType="application/vnd.openxmlformats-officedocument.drawing+xml"/>
  <Override PartName="/xl/charts/chart66.xml" ContentType="application/vnd.openxmlformats-officedocument.drawingml.chart+xml"/>
  <Override PartName="/xl/drawings/drawing60.xml" ContentType="application/vnd.openxmlformats-officedocument.drawing+xml"/>
  <Override PartName="/xl/charts/chart67.xml" ContentType="application/vnd.openxmlformats-officedocument.drawingml.chart+xml"/>
  <Override PartName="/xl/drawings/drawing61.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62.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63.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64.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65.xml" ContentType="application/vnd.openxmlformats-officedocument.drawing+xml"/>
  <Override PartName="/xl/charts/chart79.xml" ContentType="application/vnd.openxmlformats-officedocument.drawingml.chart+xml"/>
  <Override PartName="/xl/drawings/drawing66.xml" ContentType="application/vnd.openxmlformats-officedocument.drawing+xml"/>
  <Override PartName="/xl/charts/chart80.xml" ContentType="application/vnd.openxmlformats-officedocument.drawingml.chart+xml"/>
  <Override PartName="/xl/drawings/drawing67.xml" ContentType="application/vnd.openxmlformats-officedocument.drawingml.chartshapes+xml"/>
  <Override PartName="/xl/drawings/drawing68.xml" ContentType="application/vnd.openxmlformats-officedocument.drawing+xml"/>
  <Override PartName="/xl/charts/chart81.xml" ContentType="application/vnd.openxmlformats-officedocument.drawingml.chart+xml"/>
  <Override PartName="/xl/drawings/drawing69.xml" ContentType="application/vnd.openxmlformats-officedocument.drawingml.chartshapes+xml"/>
  <Override PartName="/xl/drawings/drawing70.xml" ContentType="application/vnd.openxmlformats-officedocument.drawing+xml"/>
  <Override PartName="/xl/charts/chart82.xml" ContentType="application/vnd.openxmlformats-officedocument.drawingml.chart+xml"/>
  <Override PartName="/xl/drawings/drawing71.xml" ContentType="application/vnd.openxmlformats-officedocument.drawing+xml"/>
  <Override PartName="/xl/charts/chart83.xml" ContentType="application/vnd.openxmlformats-officedocument.drawingml.chart+xml"/>
  <Override PartName="/xl/drawings/drawing72.xml" ContentType="application/vnd.openxmlformats-officedocument.drawing+xml"/>
  <Override PartName="/xl/charts/chart84.xml" ContentType="application/vnd.openxmlformats-officedocument.drawingml.chart+xml"/>
  <Override PartName="/xl/drawings/drawing73.xml" ContentType="application/vnd.openxmlformats-officedocument.drawing+xml"/>
  <Override PartName="/xl/charts/chart85.xml" ContentType="application/vnd.openxmlformats-officedocument.drawingml.chart+xml"/>
  <Override PartName="/xl/drawings/drawing74.xml" ContentType="application/vnd.openxmlformats-officedocument.drawing+xml"/>
  <Override PartName="/xl/charts/chart86.xml" ContentType="application/vnd.openxmlformats-officedocument.drawingml.chart+xml"/>
  <Override PartName="/xl/drawings/drawing75.xml" ContentType="application/vnd.openxmlformats-officedocument.drawingml.chartshapes+xml"/>
  <Override PartName="/xl/drawings/drawing76.xml" ContentType="application/vnd.openxmlformats-officedocument.drawing+xml"/>
  <Override PartName="/xl/charts/chart87.xml" ContentType="application/vnd.openxmlformats-officedocument.drawingml.chart+xml"/>
  <Override PartName="/xl/drawings/drawing77.xml" ContentType="application/vnd.openxmlformats-officedocument.drawing+xml"/>
  <Override PartName="/xl/charts/chart88.xml" ContentType="application/vnd.openxmlformats-officedocument.drawingml.chart+xml"/>
  <Override PartName="/xl/drawings/drawing78.xml" ContentType="application/vnd.openxmlformats-officedocument.drawing+xml"/>
  <Override PartName="/xl/charts/chart89.xml" ContentType="application/vnd.openxmlformats-officedocument.drawingml.chart+xml"/>
  <Override PartName="/xl/drawings/drawing79.xml" ContentType="application/vnd.openxmlformats-officedocument.drawingml.chartshapes+xml"/>
  <Override PartName="/xl/drawings/drawing80.xml" ContentType="application/vnd.openxmlformats-officedocument.drawing+xml"/>
  <Override PartName="/xl/charts/chart90.xml" ContentType="application/vnd.openxmlformats-officedocument.drawingml.chart+xml"/>
  <Override PartName="/xl/drawings/drawing81.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drawings/drawing82.xml" ContentType="application/vnd.openxmlformats-officedocument.drawing+xml"/>
  <Override PartName="/xl/charts/chart94.xml" ContentType="application/vnd.openxmlformats-officedocument.drawingml.chart+xml"/>
  <Override PartName="/xl/drawings/drawing83.xml" ContentType="application/vnd.openxmlformats-officedocument.drawing+xml"/>
  <Override PartName="/xl/charts/chart95.xml" ContentType="application/vnd.openxmlformats-officedocument.drawingml.chart+xml"/>
  <Override PartName="/xl/drawings/drawing84.xml" ContentType="application/vnd.openxmlformats-officedocument.drawing+xml"/>
  <Override PartName="/xl/charts/chart96.xml" ContentType="application/vnd.openxmlformats-officedocument.drawingml.chart+xml"/>
  <Override PartName="/xl/drawings/drawing85.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86.xml" ContentType="application/vnd.openxmlformats-officedocument.drawingml.chartshapes+xml"/>
  <Override PartName="/xl/charts/chart99.xml" ContentType="application/vnd.openxmlformats-officedocument.drawingml.chart+xml"/>
  <Override PartName="/xl/drawings/drawing87.xml" ContentType="application/vnd.openxmlformats-officedocument.drawingml.chartshapes+xml"/>
  <Override PartName="/xl/charts/chart100.xml" ContentType="application/vnd.openxmlformats-officedocument.drawingml.chart+xml"/>
  <Override PartName="/xl/drawings/drawing88.xml" ContentType="application/vnd.openxmlformats-officedocument.drawingml.chartshapes+xml"/>
  <Override PartName="/xl/drawings/drawing89.xml" ContentType="application/vnd.openxmlformats-officedocument.drawing+xml"/>
  <Override PartName="/xl/charts/chart101.xml" ContentType="application/vnd.openxmlformats-officedocument.drawingml.chart+xml"/>
  <Override PartName="/xl/drawings/drawing90.xml" ContentType="application/vnd.openxmlformats-officedocument.drawing+xml"/>
  <Override PartName="/xl/charts/chart102.xml" ContentType="application/vnd.openxmlformats-officedocument.drawingml.chart+xml"/>
  <Override PartName="/xl/drawings/drawing91.xml" ContentType="application/vnd.openxmlformats-officedocument.drawing+xml"/>
  <Override PartName="/xl/charts/chart103.xml" ContentType="application/vnd.openxmlformats-officedocument.drawingml.chart+xml"/>
  <Override PartName="/xl/drawings/drawing92.xml" ContentType="application/vnd.openxmlformats-officedocument.drawing+xml"/>
  <Override PartName="/xl/charts/chart104.xml" ContentType="application/vnd.openxmlformats-officedocument.drawingml.chart+xml"/>
  <Override PartName="/xl/drawings/drawing93.xml" ContentType="application/vnd.openxmlformats-officedocument.drawing+xml"/>
  <Override PartName="/xl/charts/chart105.xml" ContentType="application/vnd.openxmlformats-officedocument.drawingml.chart+xml"/>
  <Override PartName="/xl/drawings/drawing94.xml" ContentType="application/vnd.openxmlformats-officedocument.drawing+xml"/>
  <Override PartName="/xl/charts/chart106.xml" ContentType="application/vnd.openxmlformats-officedocument.drawingml.chart+xml"/>
  <Override PartName="/xl/drawings/drawing95.xml" ContentType="application/vnd.openxmlformats-officedocument.drawing+xml"/>
  <Override PartName="/xl/charts/chart107.xml" ContentType="application/vnd.openxmlformats-officedocument.drawingml.chart+xml"/>
  <Override PartName="/xl/drawings/drawing96.xml" ContentType="application/vnd.openxmlformats-officedocument.drawing+xml"/>
  <Override PartName="/xl/charts/chart108.xml" ContentType="application/vnd.openxmlformats-officedocument.drawingml.chart+xml"/>
  <Override PartName="/xl/drawings/drawing97.xml" ContentType="application/vnd.openxmlformats-officedocument.drawing+xml"/>
  <Override PartName="/xl/charts/chart109.xml" ContentType="application/vnd.openxmlformats-officedocument.drawingml.chart+xml"/>
  <Override PartName="/xl/drawings/drawing98.xml" ContentType="application/vnd.openxmlformats-officedocument.drawing+xml"/>
  <Override PartName="/xl/charts/chart110.xml" ContentType="application/vnd.openxmlformats-officedocument.drawingml.chart+xml"/>
  <Override PartName="/xl/drawings/drawing99.xml" ContentType="application/vnd.openxmlformats-officedocument.drawing+xml"/>
  <Override PartName="/xl/charts/chart111.xml" ContentType="application/vnd.openxmlformats-officedocument.drawingml.chart+xml"/>
  <Override PartName="/xl/drawings/drawing100.xml" ContentType="application/vnd.openxmlformats-officedocument.drawing+xml"/>
  <Override PartName="/xl/charts/chart112.xml" ContentType="application/vnd.openxmlformats-officedocument.drawingml.chart+xml"/>
  <Override PartName="/xl/charts/chart113.xml" ContentType="application/vnd.openxmlformats-officedocument.drawingml.chart+xml"/>
  <Override PartName="/xl/drawings/drawing101.xml" ContentType="application/vnd.openxmlformats-officedocument.drawing+xml"/>
  <Override PartName="/xl/charts/chart114.xml" ContentType="application/vnd.openxmlformats-officedocument.drawingml.chart+xml"/>
  <Override PartName="/xl/drawings/drawing102.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drawings/drawing103.xml" ContentType="application/vnd.openxmlformats-officedocument.drawing+xml"/>
  <Override PartName="/xl/charts/chart117.xml" ContentType="application/vnd.openxmlformats-officedocument.drawingml.chart+xml"/>
  <Override PartName="/xl/drawings/drawing104.xml" ContentType="application/vnd.openxmlformats-officedocument.drawing+xml"/>
  <Override PartName="/xl/charts/chart118.xml" ContentType="application/vnd.openxmlformats-officedocument.drawingml.chart+xml"/>
  <Override PartName="/xl/drawings/drawing105.xml" ContentType="application/vnd.openxmlformats-officedocument.drawing+xml"/>
  <Override PartName="/xl/charts/chart119.xml" ContentType="application/vnd.openxmlformats-officedocument.drawingml.chart+xml"/>
  <Override PartName="/xl/drawings/drawing106.xml" ContentType="application/vnd.openxmlformats-officedocument.drawing+xml"/>
  <Override PartName="/xl/charts/chart120.xml" ContentType="application/vnd.openxmlformats-officedocument.drawingml.chart+xml"/>
  <Override PartName="/xl/drawings/drawing107.xml" ContentType="application/vnd.openxmlformats-officedocument.drawing+xml"/>
  <Override PartName="/xl/charts/chart121.xml" ContentType="application/vnd.openxmlformats-officedocument.drawingml.chart+xml"/>
  <Override PartName="/xl/drawings/drawing108.xml" ContentType="application/vnd.openxmlformats-officedocument.drawing+xml"/>
  <Override PartName="/xl/charts/chart122.xml" ContentType="application/vnd.openxmlformats-officedocument.drawingml.chart+xml"/>
  <Override PartName="/xl/drawings/drawing109.xml" ContentType="application/vnd.openxmlformats-officedocument.drawing+xml"/>
  <Override PartName="/xl/charts/chart123.xml" ContentType="application/vnd.openxmlformats-officedocument.drawingml.chart+xml"/>
  <Override PartName="/xl/drawings/drawing110.xml" ContentType="application/vnd.openxmlformats-officedocument.drawing+xml"/>
  <Override PartName="/xl/charts/chart124.xml" ContentType="application/vnd.openxmlformats-officedocument.drawingml.chart+xml"/>
  <Override PartName="/xl/drawings/drawing111.xml" ContentType="application/vnd.openxmlformats-officedocument.drawing+xml"/>
  <Override PartName="/xl/charts/chart125.xml" ContentType="application/vnd.openxmlformats-officedocument.drawingml.chart+xml"/>
  <Override PartName="/xl/drawings/drawing112.xml" ContentType="application/vnd.openxmlformats-officedocument.drawingml.chartshapes+xml"/>
  <Override PartName="/xl/drawings/drawing113.xml" ContentType="application/vnd.openxmlformats-officedocument.drawing+xml"/>
  <Override PartName="/xl/charts/chart126.xml" ContentType="application/vnd.openxmlformats-officedocument.drawingml.chart+xml"/>
  <Override PartName="/xl/drawings/drawing114.xml" ContentType="application/vnd.openxmlformats-officedocument.drawing+xml"/>
  <Override PartName="/xl/charts/chart127.xml" ContentType="application/vnd.openxmlformats-officedocument.drawingml.chart+xml"/>
  <Override PartName="/xl/drawings/drawing115.xml" ContentType="application/vnd.openxmlformats-officedocument.drawing+xml"/>
  <Override PartName="/xl/charts/chart128.xml" ContentType="application/vnd.openxmlformats-officedocument.drawingml.chart+xml"/>
  <Override PartName="/xl/drawings/drawing116.xml" ContentType="application/vnd.openxmlformats-officedocument.drawing+xml"/>
  <Override PartName="/xl/charts/chart129.xml" ContentType="application/vnd.openxmlformats-officedocument.drawingml.chart+xml"/>
  <Override PartName="/xl/drawings/drawing117.xml" ContentType="application/vnd.openxmlformats-officedocument.drawing+xml"/>
  <Override PartName="/xl/charts/chart130.xml" ContentType="application/vnd.openxmlformats-officedocument.drawingml.chart+xml"/>
  <Override PartName="/xl/drawings/drawing118.xml" ContentType="application/vnd.openxmlformats-officedocument.drawing+xml"/>
  <Override PartName="/xl/charts/chart131.xml" ContentType="application/vnd.openxmlformats-officedocument.drawingml.chart+xml"/>
  <Override PartName="/xl/drawings/drawing119.xml" ContentType="application/vnd.openxmlformats-officedocument.drawing+xml"/>
  <Override PartName="/xl/charts/chart132.xml" ContentType="application/vnd.openxmlformats-officedocument.drawingml.chart+xml"/>
  <Override PartName="/xl/drawings/drawing120.xml" ContentType="application/vnd.openxmlformats-officedocument.drawing+xml"/>
  <Override PartName="/xl/charts/chart133.xml" ContentType="application/vnd.openxmlformats-officedocument.drawingml.chart+xml"/>
  <Override PartName="/xl/drawings/drawing121.xml" ContentType="application/vnd.openxmlformats-officedocument.drawing+xml"/>
  <Override PartName="/xl/charts/chart134.xml" ContentType="application/vnd.openxmlformats-officedocument.drawingml.chart+xml"/>
  <Override PartName="/xl/drawings/drawing122.xml" ContentType="application/vnd.openxmlformats-officedocument.drawing+xml"/>
  <Override PartName="/xl/charts/chart135.xml" ContentType="application/vnd.openxmlformats-officedocument.drawingml.chart+xml"/>
  <Override PartName="/xl/drawings/drawing123.xml" ContentType="application/vnd.openxmlformats-officedocument.drawing+xml"/>
  <Override PartName="/xl/charts/chart136.xml" ContentType="application/vnd.openxmlformats-officedocument.drawingml.chart+xml"/>
  <Override PartName="/xl/drawings/drawing124.xml" ContentType="application/vnd.openxmlformats-officedocument.drawing+xml"/>
  <Override PartName="/xl/charts/chart137.xml" ContentType="application/vnd.openxmlformats-officedocument.drawingml.chart+xml"/>
  <Override PartName="/xl/drawings/drawing125.xml" ContentType="application/vnd.openxmlformats-officedocument.drawing+xml"/>
  <Override PartName="/xl/charts/chart138.xml" ContentType="application/vnd.openxmlformats-officedocument.drawingml.chart+xml"/>
  <Override PartName="/xl/drawings/drawing126.xml" ContentType="application/vnd.openxmlformats-officedocument.drawing+xml"/>
  <Override PartName="/xl/charts/chart139.xml" ContentType="application/vnd.openxmlformats-officedocument.drawingml.chart+xml"/>
  <Override PartName="/xl/drawings/drawing127.xml" ContentType="application/vnd.openxmlformats-officedocument.drawing+xml"/>
  <Override PartName="/xl/charts/chart140.xml" ContentType="application/vnd.openxmlformats-officedocument.drawingml.chart+xml"/>
  <Override PartName="/xl/charts/chart141.xml" ContentType="application/vnd.openxmlformats-officedocument.drawingml.chart+xml"/>
  <Override PartName="/xl/drawings/drawing128.xml" ContentType="application/vnd.openxmlformats-officedocument.drawing+xml"/>
  <Override PartName="/xl/charts/chart142.xml" ContentType="application/vnd.openxmlformats-officedocument.drawingml.chart+xml"/>
  <Override PartName="/xl/charts/chart143.xml" ContentType="application/vnd.openxmlformats-officedocument.drawingml.chart+xml"/>
  <Override PartName="/xl/drawings/drawing129.xml" ContentType="application/vnd.openxmlformats-officedocument.drawingml.chartshapes+xml"/>
  <Override PartName="/xl/drawings/drawing130.xml" ContentType="application/vnd.openxmlformats-officedocument.drawing+xml"/>
  <Override PartName="/xl/charts/chart144.xml" ContentType="application/vnd.openxmlformats-officedocument.drawingml.chart+xml"/>
  <Override PartName="/xl/drawings/drawing131.xml" ContentType="application/vnd.openxmlformats-officedocument.drawing+xml"/>
  <Override PartName="/xl/charts/chart145.xml" ContentType="application/vnd.openxmlformats-officedocument.drawingml.chart+xml"/>
  <Override PartName="/xl/drawings/drawing132.xml" ContentType="application/vnd.openxmlformats-officedocument.drawing+xml"/>
  <Override PartName="/xl/charts/chart146.xml" ContentType="application/vnd.openxmlformats-officedocument.drawingml.chart+xml"/>
  <Override PartName="/xl/drawings/drawing133.xml" ContentType="application/vnd.openxmlformats-officedocument.drawing+xml"/>
  <Override PartName="/xl/charts/chart147.xml" ContentType="application/vnd.openxmlformats-officedocument.drawingml.chart+xml"/>
  <Override PartName="/xl/drawings/drawing134.xml" ContentType="application/vnd.openxmlformats-officedocument.drawing+xml"/>
  <Override PartName="/xl/charts/chart148.xml" ContentType="application/vnd.openxmlformats-officedocument.drawingml.chart+xml"/>
  <Override PartName="/xl/charts/chart149.xml" ContentType="application/vnd.openxmlformats-officedocument.drawingml.chart+xml"/>
  <Override PartName="/xl/drawings/drawing135.xml" ContentType="application/vnd.openxmlformats-officedocument.drawing+xml"/>
  <Override PartName="/xl/charts/chart150.xml" ContentType="application/vnd.openxmlformats-officedocument.drawingml.chart+xml"/>
  <Override PartName="/xl/drawings/drawing136.xml" ContentType="application/vnd.openxmlformats-officedocument.drawing+xml"/>
  <Override PartName="/xl/charts/chart151.xml" ContentType="application/vnd.openxmlformats-officedocument.drawingml.chart+xml"/>
  <Override PartName="/xl/drawings/drawing137.xml" ContentType="application/vnd.openxmlformats-officedocument.drawing+xml"/>
  <Override PartName="/xl/charts/chart152.xml" ContentType="application/vnd.openxmlformats-officedocument.drawingml.chart+xml"/>
  <Override PartName="/xl/charts/chart153.xml" ContentType="application/vnd.openxmlformats-officedocument.drawingml.chart+xml"/>
  <Override PartName="/xl/drawings/drawing138.xml" ContentType="application/vnd.openxmlformats-officedocument.drawing+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drawings/drawing139.xml" ContentType="application/vnd.openxmlformats-officedocument.drawing+xml"/>
  <Override PartName="/xl/charts/chart157.xml" ContentType="application/vnd.openxmlformats-officedocument.drawingml.chart+xml"/>
  <Override PartName="/xl/charts/chart158.xml" ContentType="application/vnd.openxmlformats-officedocument.drawingml.chart+xml"/>
  <Override PartName="/xl/drawings/drawing140.xml" ContentType="application/vnd.openxmlformats-officedocument.drawing+xml"/>
  <Override PartName="/xl/charts/chart159.xml" ContentType="application/vnd.openxmlformats-officedocument.drawingml.chart+xml"/>
  <Override PartName="/xl/drawings/drawing141.xml" ContentType="application/vnd.openxmlformats-officedocument.drawing+xml"/>
  <Override PartName="/xl/charts/chart160.xml" ContentType="application/vnd.openxmlformats-officedocument.drawingml.chart+xml"/>
  <Override PartName="/xl/drawings/drawing142.xml" ContentType="application/vnd.openxmlformats-officedocument.drawing+xml"/>
  <Override PartName="/xl/charts/chart161.xml" ContentType="application/vnd.openxmlformats-officedocument.drawingml.chart+xml"/>
  <Override PartName="/xl/drawings/drawing143.xml" ContentType="application/vnd.openxmlformats-officedocument.drawing+xml"/>
  <Override PartName="/xl/charts/chart162.xml" ContentType="application/vnd.openxmlformats-officedocument.drawingml.chart+xml"/>
  <Override PartName="/xl/drawings/drawing144.xml" ContentType="application/vnd.openxmlformats-officedocument.drawing+xml"/>
  <Override PartName="/xl/charts/chart163.xml" ContentType="application/vnd.openxmlformats-officedocument.drawingml.chart+xml"/>
  <Override PartName="/xl/drawings/drawing145.xml" ContentType="application/vnd.openxmlformats-officedocument.drawing+xml"/>
  <Override PartName="/xl/charts/chart16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codeName="ЭтаКнига" defaultThemeVersion="124226"/>
  <mc:AlternateContent xmlns:mc="http://schemas.openxmlformats.org/markup-compatibility/2006">
    <mc:Choice Requires="x15">
      <x15ac:absPath xmlns:x15ac="http://schemas.microsoft.com/office/spreadsheetml/2010/11/ac" url="C:\Users\Дима\Desktop\Новая папка (2)\2010\"/>
    </mc:Choice>
  </mc:AlternateContent>
  <xr:revisionPtr revIDLastSave="0" documentId="8_{BE33BAC2-4560-4348-BBDF-B3DBAB2AB5A2}" xr6:coauthVersionLast="45" xr6:coauthVersionMax="45" xr10:uidLastSave="{00000000-0000-0000-0000-000000000000}"/>
  <bookViews>
    <workbookView xWindow="-120" yWindow="-120" windowWidth="24240" windowHeight="13140" tabRatio="813"/>
  </bookViews>
  <sheets>
    <sheet name="Мазмұны" sheetId="1" r:id="rId1"/>
    <sheet name="2.1.1-график" sheetId="174" r:id="rId2"/>
    <sheet name="2.1.2-график" sheetId="178" r:id="rId3"/>
    <sheet name="2.1.3-график" sheetId="180" r:id="rId4"/>
    <sheet name="2.1.1-кесте" sheetId="184" r:id="rId5"/>
    <sheet name="2.1.4-график" sheetId="179" r:id="rId6"/>
    <sheet name="2.1.5-график" sheetId="181" r:id="rId7"/>
    <sheet name="2.1.6-график" sheetId="185" r:id="rId8"/>
    <sheet name="2.1.7-график" sheetId="182" r:id="rId9"/>
    <sheet name="2.1.8-график" sheetId="183" r:id="rId10"/>
    <sheet name="2.1.9-график" sheetId="171" r:id="rId11"/>
    <sheet name="2.1.10-график" sheetId="187" r:id="rId12"/>
    <sheet name="2.1.11-график" sheetId="192" r:id="rId13"/>
    <sheet name="2.1.12-график" sheetId="191" r:id="rId14"/>
    <sheet name="2.1.13-график" sheetId="190" r:id="rId15"/>
    <sheet name="2.1.14-график" sheetId="189" r:id="rId16"/>
    <sheet name="2.1.15-график" sheetId="188" r:id="rId17"/>
    <sheet name="2.1.2-кесте" sheetId="199" r:id="rId18"/>
    <sheet name="2.1.16-график" sheetId="198" r:id="rId19"/>
    <sheet name="2.1.17-график" sheetId="197" r:id="rId20"/>
    <sheet name="2.1.18-график" sheetId="196" r:id="rId21"/>
    <sheet name="2.1.3-кесте" sheetId="213" r:id="rId22"/>
    <sheet name="1-бокс 1-кесте" sheetId="195" r:id="rId23"/>
    <sheet name="2.1.19-график" sheetId="194" r:id="rId24"/>
    <sheet name="2.1.20-график" sheetId="193" r:id="rId25"/>
    <sheet name="2.1.21-график" sheetId="204" r:id="rId26"/>
    <sheet name="2.1.22-график" sheetId="202" r:id="rId27"/>
    <sheet name="2.1.23-график" sheetId="201" r:id="rId28"/>
    <sheet name="2.1.24-график" sheetId="212" r:id="rId29"/>
    <sheet name="2.1.25-график" sheetId="200" r:id="rId30"/>
    <sheet name="2.1.26-график" sheetId="205" r:id="rId31"/>
    <sheet name="2.1.27-график" sheetId="206" r:id="rId32"/>
    <sheet name="2.1.28-график" sheetId="186" r:id="rId33"/>
    <sheet name="2.2.1-график" sheetId="4" r:id="rId34"/>
    <sheet name="2.2.1-кесте" sheetId="5" r:id="rId35"/>
    <sheet name="2.2.2-кесте" sheetId="6" r:id="rId36"/>
    <sheet name="2.2.2-график" sheetId="7" r:id="rId37"/>
    <sheet name="2.2.3-график" sheetId="8" r:id="rId38"/>
    <sheet name="2.2.4-график" sheetId="9" r:id="rId39"/>
    <sheet name="2.2.5-график" sheetId="10" r:id="rId40"/>
    <sheet name="2.3.1.1-график" sheetId="154" r:id="rId41"/>
    <sheet name="2.3.1.2-график" sheetId="155" r:id="rId42"/>
    <sheet name="2.3.1.3-график" sheetId="156" r:id="rId43"/>
    <sheet name="2.3.1.4-график" sheetId="166" r:id="rId44"/>
    <sheet name="2.3.1.5-график" sheetId="167" r:id="rId45"/>
    <sheet name="2.3.2.1-график" sheetId="215" r:id="rId46"/>
    <sheet name="2.3.2.2-график" sheetId="158" r:id="rId47"/>
    <sheet name="2.3.2.3-график" sheetId="159" r:id="rId48"/>
    <sheet name="2.3.2.4-график" sheetId="160" r:id="rId49"/>
    <sheet name="2.3.2.5-график" sheetId="161" r:id="rId50"/>
    <sheet name="2.3.3.1-график" sheetId="162" r:id="rId51"/>
    <sheet name="2.3.3.2-график" sheetId="163" r:id="rId52"/>
    <sheet name="2.3.3.3-график" sheetId="164" r:id="rId53"/>
    <sheet name="2.3.3.4-график" sheetId="165" r:id="rId54"/>
    <sheet name="3.1.1-график" sheetId="11" r:id="rId55"/>
    <sheet name="3.1.2-график" sheetId="25" r:id="rId56"/>
    <sheet name="3.1.3-график" sheetId="26" r:id="rId57"/>
    <sheet name="3.1.4-график" sheetId="27" r:id="rId58"/>
    <sheet name="3.1.5-график" sheetId="28" r:id="rId59"/>
    <sheet name="3.1.6-график" sheetId="29" r:id="rId60"/>
    <sheet name="3.1.7-график" sheetId="30" r:id="rId61"/>
    <sheet name="3.1.8-график" sheetId="31" r:id="rId62"/>
    <sheet name="3.1.9-график" sheetId="32" r:id="rId63"/>
    <sheet name="3.1.10-график" sheetId="33" r:id="rId64"/>
    <sheet name="3.2.1-график" sheetId="63" r:id="rId65"/>
    <sheet name="3.2.2-график" sheetId="37" r:id="rId66"/>
    <sheet name="3.2.3-график" sheetId="35" r:id="rId67"/>
    <sheet name="3.2.4-график" sheetId="36" r:id="rId68"/>
    <sheet name="3.2.1-кесте" sheetId="38" r:id="rId69"/>
    <sheet name="3.2.5-график" sheetId="66" r:id="rId70"/>
    <sheet name="3.2.6-график" sheetId="72" r:id="rId71"/>
    <sheet name="3.2.7-график" sheetId="78" r:id="rId72"/>
    <sheet name="3.2.8-график" sheetId="80" r:id="rId73"/>
    <sheet name="3.2.9-график" sheetId="65" r:id="rId74"/>
    <sheet name="3.2.10-график" sheetId="82" r:id="rId75"/>
    <sheet name="3.2.11-график" sheetId="83" r:id="rId76"/>
    <sheet name="3.2.12-график" sheetId="84" r:id="rId77"/>
    <sheet name="3.2.13-график" sheetId="67" r:id="rId78"/>
    <sheet name="3.2.14-график" sheetId="68" r:id="rId79"/>
    <sheet name="3.2.15-график" sheetId="69" r:id="rId80"/>
    <sheet name="3.2.16-график" sheetId="70" r:id="rId81"/>
    <sheet name="2-бокс 1-график" sheetId="152" r:id="rId82"/>
    <sheet name="2-бокс 2-график" sheetId="153" r:id="rId83"/>
    <sheet name="3.2.17-график" sheetId="73" r:id="rId84"/>
    <sheet name="3.2.18-график" sheetId="74" r:id="rId85"/>
    <sheet name="3.2.19-график" sheetId="75" r:id="rId86"/>
    <sheet name="3-бокс 1-кесте" sheetId="76" r:id="rId87"/>
    <sheet name="3.2.20-23-график" sheetId="85" r:id="rId88"/>
    <sheet name="4-бокс 1-график" sheetId="86" r:id="rId89"/>
    <sheet name="4-бокс 2-график" sheetId="87" r:id="rId90"/>
    <sheet name="4-бокс 3-график" sheetId="88" r:id="rId91"/>
    <sheet name="3.3.1-график" sheetId="102" r:id="rId92"/>
    <sheet name="3.3.2-график" sheetId="103" r:id="rId93"/>
    <sheet name="3.3.3-график" sheetId="104" r:id="rId94"/>
    <sheet name="3.3.4-график" sheetId="105" r:id="rId95"/>
    <sheet name="3.3.5-график" sheetId="106" r:id="rId96"/>
    <sheet name="3.3.6-график" sheetId="107" r:id="rId97"/>
    <sheet name="3.3.7-график" sheetId="108" r:id="rId98"/>
    <sheet name="3.3.8-график" sheetId="111" r:id="rId99"/>
    <sheet name="3.3.9-график" sheetId="112" r:id="rId100"/>
    <sheet name="3.3.10-график" sheetId="109" r:id="rId101"/>
    <sheet name="3.3.11-график" sheetId="110" r:id="rId102"/>
    <sheet name="3.3.12-график" sheetId="113" r:id="rId103"/>
    <sheet name="3.3.13-график" sheetId="114" r:id="rId104"/>
    <sheet name="4.1.1-график" sheetId="115" r:id="rId105"/>
    <sheet name="4.1.2-график" sheetId="116" r:id="rId106"/>
    <sheet name="4.1.3-график" sheetId="117" r:id="rId107"/>
    <sheet name="4.1.1-кесте" sheetId="118" r:id="rId108"/>
    <sheet name="4.1.4-график" sheetId="119" r:id="rId109"/>
    <sheet name="4.1.2-кесте" sheetId="120" r:id="rId110"/>
    <sheet name="4.1.5-график" sheetId="121" r:id="rId111"/>
    <sheet name="4.1.6-график" sheetId="122" r:id="rId112"/>
    <sheet name="4.1.7-график" sheetId="123" r:id="rId113"/>
    <sheet name="4.1.8-график" sheetId="124" r:id="rId114"/>
    <sheet name="4.1.9-график" sheetId="125" r:id="rId115"/>
    <sheet name="4.1.10-график" sheetId="126" r:id="rId116"/>
    <sheet name="4.1.11-график" sheetId="127" r:id="rId117"/>
    <sheet name="4.1.12-график" sheetId="128" r:id="rId118"/>
    <sheet name="4.1.13-график" sheetId="129" r:id="rId119"/>
    <sheet name="5-бокс 1-график" sheetId="130" r:id="rId120"/>
    <sheet name="4.2.1-график" sheetId="131" r:id="rId121"/>
    <sheet name="4.2.1-кесте" sheetId="132" r:id="rId122"/>
    <sheet name="4.2.2-график" sheetId="133" r:id="rId123"/>
    <sheet name="4.2.3-график" sheetId="134" r:id="rId124"/>
    <sheet name="4.2.4-график" sheetId="135" r:id="rId125"/>
    <sheet name="4.2.5-график" sheetId="136" r:id="rId126"/>
    <sheet name="4.2.6-график" sheetId="137" r:id="rId127"/>
    <sheet name="4.3.1-график" sheetId="138" r:id="rId128"/>
    <sheet name="4.3.2-график" sheetId="139" r:id="rId129"/>
    <sheet name="4.3.3-график" sheetId="140" r:id="rId130"/>
    <sheet name="4.3.4-график" sheetId="141" r:id="rId131"/>
    <sheet name="4.3.5-график" sheetId="142" r:id="rId132"/>
    <sheet name="4.3.6-график" sheetId="143" r:id="rId133"/>
    <sheet name="4.3.7-график" sheetId="144" r:id="rId134"/>
    <sheet name="4.3.8-график" sheetId="145" r:id="rId135"/>
    <sheet name="4.3.9-график" sheetId="146" r:id="rId136"/>
    <sheet name="5.1.1-график" sheetId="147" r:id="rId137"/>
    <sheet name="5.1.1-кесте" sheetId="148" r:id="rId138"/>
    <sheet name="5.2.1-кесте" sheetId="149" r:id="rId139"/>
    <sheet name="5.2.2-график" sheetId="150" r:id="rId140"/>
    <sheet name="5.2.3-график" sheetId="151" r:id="rId141"/>
    <sheet name="6.1.1-график" sheetId="209" r:id="rId142"/>
    <sheet name="6.1.2-график" sheetId="211" r:id="rId143"/>
    <sheet name="6.1.3-график" sheetId="210" r:id="rId144"/>
    <sheet name="6.2.1-график" sheetId="208" r:id="rId145"/>
    <sheet name="6.2.2-график" sheetId="207" r:id="rId146"/>
  </sheets>
  <externalReferences>
    <externalReference r:id="rId147"/>
    <externalReference r:id="rId148"/>
    <externalReference r:id="rId149"/>
    <externalReference r:id="rId150"/>
    <externalReference r:id="rId151"/>
    <externalReference r:id="rId152"/>
    <externalReference r:id="rId153"/>
    <externalReference r:id="rId154"/>
  </externalReferences>
  <definedNames>
    <definedName name="DelKreditor" localSheetId="33">#REF!,#REF!</definedName>
    <definedName name="DelKreditor" localSheetId="63">#REF!,#REF!</definedName>
    <definedName name="DelKreditor" localSheetId="54">#REF!,#REF!</definedName>
    <definedName name="DelKreditor" localSheetId="55">#REF!,#REF!</definedName>
    <definedName name="DelKreditor" localSheetId="56">#REF!,#REF!</definedName>
    <definedName name="DelKreditor" localSheetId="62">#REF!,#REF!</definedName>
    <definedName name="DelKreditor" localSheetId="100">#REF!,#REF!</definedName>
    <definedName name="DelKreditor" localSheetId="101">#REF!,#REF!</definedName>
    <definedName name="DelKreditor" localSheetId="102">#REF!,#REF!</definedName>
    <definedName name="DelKreditor" localSheetId="103">#REF!,#REF!</definedName>
    <definedName name="DelKreditor" localSheetId="91">#REF!,#REF!</definedName>
    <definedName name="DelKreditor" localSheetId="92">#REF!,#REF!</definedName>
    <definedName name="DelKreditor" localSheetId="93">#REF!,#REF!</definedName>
    <definedName name="DelKreditor" localSheetId="94">#REF!,#REF!</definedName>
    <definedName name="DelKreditor" localSheetId="95">#REF!,#REF!</definedName>
    <definedName name="DelKreditor" localSheetId="96">#REF!,#REF!</definedName>
    <definedName name="DelKreditor" localSheetId="97">#REF!,#REF!</definedName>
    <definedName name="DelKreditor" localSheetId="98">#REF!,#REF!</definedName>
    <definedName name="DelKreditor" localSheetId="99">#REF!,#REF!</definedName>
    <definedName name="DelKreditor">#REF!,#REF!</definedName>
    <definedName name="delstr" localSheetId="33">#REF!,#REF!,#REF!</definedName>
    <definedName name="delstr" localSheetId="63">#REF!,#REF!,#REF!</definedName>
    <definedName name="delstr" localSheetId="54">#REF!,#REF!,#REF!</definedName>
    <definedName name="delstr" localSheetId="55">#REF!,#REF!,#REF!</definedName>
    <definedName name="delstr" localSheetId="56">#REF!,#REF!,#REF!</definedName>
    <definedName name="delstr" localSheetId="62">#REF!,#REF!,#REF!</definedName>
    <definedName name="delstr" localSheetId="100">#REF!,#REF!,#REF!</definedName>
    <definedName name="delstr" localSheetId="101">#REF!,#REF!,#REF!</definedName>
    <definedName name="delstr" localSheetId="102">#REF!,#REF!,#REF!</definedName>
    <definedName name="delstr" localSheetId="103">#REF!,#REF!,#REF!</definedName>
    <definedName name="delstr" localSheetId="91">#REF!,#REF!,#REF!</definedName>
    <definedName name="delstr" localSheetId="92">#REF!,#REF!,#REF!</definedName>
    <definedName name="delstr" localSheetId="93">#REF!,#REF!,#REF!</definedName>
    <definedName name="delstr" localSheetId="94">#REF!,#REF!,#REF!</definedName>
    <definedName name="delstr" localSheetId="95">#REF!,#REF!,#REF!</definedName>
    <definedName name="delstr" localSheetId="96">#REF!,#REF!,#REF!</definedName>
    <definedName name="delstr" localSheetId="97">#REF!,#REF!,#REF!</definedName>
    <definedName name="delstr" localSheetId="98">#REF!,#REF!,#REF!</definedName>
    <definedName name="delstr" localSheetId="99">#REF!,#REF!,#REF!</definedName>
    <definedName name="delstr">#REF!,#REF!,#REF!</definedName>
    <definedName name="DELVD" localSheetId="33">#REF!,#REF!,#REF!,#REF!,#REF!,#REF!,#REF!,#REF!,#REF!,#REF!,#REF!,#REF!,#REF!,#REF!,#REF!,#REF!,#REF!</definedName>
    <definedName name="DELVD" localSheetId="63">#REF!,#REF!,#REF!,#REF!,#REF!,#REF!,#REF!,#REF!,#REF!,#REF!,#REF!,#REF!,#REF!,#REF!,#REF!,#REF!,#REF!</definedName>
    <definedName name="DELVD" localSheetId="54">#REF!,#REF!,#REF!,#REF!,#REF!,#REF!,#REF!,#REF!,#REF!,#REF!,#REF!,#REF!,#REF!,#REF!,#REF!,#REF!,#REF!</definedName>
    <definedName name="DELVD" localSheetId="55">#REF!,#REF!,#REF!,#REF!,#REF!,#REF!,#REF!,#REF!,#REF!,#REF!,#REF!,#REF!,#REF!,#REF!,#REF!,#REF!,#REF!</definedName>
    <definedName name="DELVD" localSheetId="56">#REF!,#REF!,#REF!,#REF!,#REF!,#REF!,#REF!,#REF!,#REF!,#REF!,#REF!,#REF!,#REF!,#REF!,#REF!,#REF!,#REF!</definedName>
    <definedName name="DELVD" localSheetId="62">#REF!,#REF!,#REF!,#REF!,#REF!,#REF!,#REF!,#REF!,#REF!,#REF!,#REF!,#REF!,#REF!,#REF!,#REF!,#REF!,#REF!</definedName>
    <definedName name="DELVD" localSheetId="100">#REF!,#REF!,#REF!,#REF!,#REF!,#REF!,#REF!,#REF!,#REF!,#REF!,#REF!,#REF!,#REF!,#REF!,#REF!,#REF!,#REF!</definedName>
    <definedName name="DELVD" localSheetId="101">#REF!,#REF!,#REF!,#REF!,#REF!,#REF!,#REF!,#REF!,#REF!,#REF!,#REF!,#REF!,#REF!,#REF!,#REF!,#REF!,#REF!</definedName>
    <definedName name="DELVD" localSheetId="102">#REF!,#REF!,#REF!,#REF!,#REF!,#REF!,#REF!,#REF!,#REF!,#REF!,#REF!,#REF!,#REF!,#REF!,#REF!,#REF!,#REF!</definedName>
    <definedName name="DELVD" localSheetId="103">#REF!,#REF!,#REF!,#REF!,#REF!,#REF!,#REF!,#REF!,#REF!,#REF!,#REF!,#REF!,#REF!,#REF!,#REF!,#REF!,#REF!</definedName>
    <definedName name="DELVD" localSheetId="91">#REF!,#REF!,#REF!,#REF!,#REF!,#REF!,#REF!,#REF!,#REF!,#REF!,#REF!,#REF!,#REF!,#REF!,#REF!,#REF!,#REF!</definedName>
    <definedName name="DELVD" localSheetId="92">#REF!,#REF!,#REF!,#REF!,#REF!,#REF!,#REF!,#REF!,#REF!,#REF!,#REF!,#REF!,#REF!,#REF!,#REF!,#REF!,#REF!</definedName>
    <definedName name="DELVD" localSheetId="93">#REF!,#REF!,#REF!,#REF!,#REF!,#REF!,#REF!,#REF!,#REF!,#REF!,#REF!,#REF!,#REF!,#REF!,#REF!,#REF!,#REF!</definedName>
    <definedName name="DELVD" localSheetId="94">#REF!,#REF!,#REF!,#REF!,#REF!,#REF!,#REF!,#REF!,#REF!,#REF!,#REF!,#REF!,#REF!,#REF!,#REF!,#REF!,#REF!</definedName>
    <definedName name="DELVD" localSheetId="95">#REF!,#REF!,#REF!,#REF!,#REF!,#REF!,#REF!,#REF!,#REF!,#REF!,#REF!,#REF!,#REF!,#REF!,#REF!,#REF!,#REF!</definedName>
    <definedName name="DELVD" localSheetId="96">#REF!,#REF!,#REF!,#REF!,#REF!,#REF!,#REF!,#REF!,#REF!,#REF!,#REF!,#REF!,#REF!,#REF!,#REF!,#REF!,#REF!</definedName>
    <definedName name="DELVD" localSheetId="97">#REF!,#REF!,#REF!,#REF!,#REF!,#REF!,#REF!,#REF!,#REF!,#REF!,#REF!,#REF!,#REF!,#REF!,#REF!,#REF!,#REF!</definedName>
    <definedName name="DELVD" localSheetId="98">#REF!,#REF!,#REF!,#REF!,#REF!,#REF!,#REF!,#REF!,#REF!,#REF!,#REF!,#REF!,#REF!,#REF!,#REF!,#REF!,#REF!</definedName>
    <definedName name="DELVD" localSheetId="99">#REF!,#REF!,#REF!,#REF!,#REF!,#REF!,#REF!,#REF!,#REF!,#REF!,#REF!,#REF!,#REF!,#REF!,#REF!,#REF!,#REF!</definedName>
    <definedName name="DELVD">#REF!,#REF!,#REF!,#REF!,#REF!,#REF!,#REF!,#REF!,#REF!,#REF!,#REF!,#REF!,#REF!,#REF!,#REF!,#REF!,#REF!</definedName>
    <definedName name="DelVd1" localSheetId="33">#REF!,#REF!,#REF!,#REF!,#REF!,#REF!,#REF!,#REF!,#REF!,#REF!,#REF!,#REF!</definedName>
    <definedName name="DelVd1" localSheetId="63">#REF!,#REF!,#REF!,#REF!,#REF!,#REF!,#REF!,#REF!,#REF!,#REF!,#REF!,#REF!</definedName>
    <definedName name="DelVd1" localSheetId="54">#REF!,#REF!,#REF!,#REF!,#REF!,#REF!,#REF!,#REF!,#REF!,#REF!,#REF!,#REF!</definedName>
    <definedName name="DelVd1" localSheetId="55">#REF!,#REF!,#REF!,#REF!,#REF!,#REF!,#REF!,#REF!,#REF!,#REF!,#REF!,#REF!</definedName>
    <definedName name="DelVd1" localSheetId="56">#REF!,#REF!,#REF!,#REF!,#REF!,#REF!,#REF!,#REF!,#REF!,#REF!,#REF!,#REF!</definedName>
    <definedName name="DelVd1" localSheetId="62">#REF!,#REF!,#REF!,#REF!,#REF!,#REF!,#REF!,#REF!,#REF!,#REF!,#REF!,#REF!</definedName>
    <definedName name="DelVd1" localSheetId="100">#REF!,#REF!,#REF!,#REF!,#REF!,#REF!,#REF!,#REF!,#REF!,#REF!,#REF!,#REF!</definedName>
    <definedName name="DelVd1" localSheetId="101">#REF!,#REF!,#REF!,#REF!,#REF!,#REF!,#REF!,#REF!,#REF!,#REF!,#REF!,#REF!</definedName>
    <definedName name="DelVd1" localSheetId="102">#REF!,#REF!,#REF!,#REF!,#REF!,#REF!,#REF!,#REF!,#REF!,#REF!,#REF!,#REF!</definedName>
    <definedName name="DelVd1" localSheetId="103">#REF!,#REF!,#REF!,#REF!,#REF!,#REF!,#REF!,#REF!,#REF!,#REF!,#REF!,#REF!</definedName>
    <definedName name="DelVd1" localSheetId="91">#REF!,#REF!,#REF!,#REF!,#REF!,#REF!,#REF!,#REF!,#REF!,#REF!,#REF!,#REF!</definedName>
    <definedName name="DelVd1" localSheetId="92">#REF!,#REF!,#REF!,#REF!,#REF!,#REF!,#REF!,#REF!,#REF!,#REF!,#REF!,#REF!</definedName>
    <definedName name="DelVd1" localSheetId="93">#REF!,#REF!,#REF!,#REF!,#REF!,#REF!,#REF!,#REF!,#REF!,#REF!,#REF!,#REF!</definedName>
    <definedName name="DelVd1" localSheetId="94">#REF!,#REF!,#REF!,#REF!,#REF!,#REF!,#REF!,#REF!,#REF!,#REF!,#REF!,#REF!</definedName>
    <definedName name="DelVd1" localSheetId="95">#REF!,#REF!,#REF!,#REF!,#REF!,#REF!,#REF!,#REF!,#REF!,#REF!,#REF!,#REF!</definedName>
    <definedName name="DelVd1" localSheetId="96">#REF!,#REF!,#REF!,#REF!,#REF!,#REF!,#REF!,#REF!,#REF!,#REF!,#REF!,#REF!</definedName>
    <definedName name="DelVd1" localSheetId="97">#REF!,#REF!,#REF!,#REF!,#REF!,#REF!,#REF!,#REF!,#REF!,#REF!,#REF!,#REF!</definedName>
    <definedName name="DelVd1" localSheetId="98">#REF!,#REF!,#REF!,#REF!,#REF!,#REF!,#REF!,#REF!,#REF!,#REF!,#REF!,#REF!</definedName>
    <definedName name="DelVd1" localSheetId="99">#REF!,#REF!,#REF!,#REF!,#REF!,#REF!,#REF!,#REF!,#REF!,#REF!,#REF!,#REF!</definedName>
    <definedName name="DelVd1">#REF!,#REF!,#REF!,#REF!,#REF!,#REF!,#REF!,#REF!,#REF!,#REF!,#REF!,#REF!</definedName>
    <definedName name="DelZaim" localSheetId="33">#REF!</definedName>
    <definedName name="DelZaim" localSheetId="63">#REF!</definedName>
    <definedName name="DelZaim" localSheetId="54">#REF!</definedName>
    <definedName name="DelZaim" localSheetId="55">#REF!</definedName>
    <definedName name="DelZaim" localSheetId="56">#REF!</definedName>
    <definedName name="DelZaim" localSheetId="62">#REF!</definedName>
    <definedName name="DelZaim" localSheetId="100">#REF!</definedName>
    <definedName name="DelZaim" localSheetId="101">#REF!</definedName>
    <definedName name="DelZaim" localSheetId="102">#REF!</definedName>
    <definedName name="DelZaim" localSheetId="103">#REF!</definedName>
    <definedName name="DelZaim" localSheetId="91">#REF!</definedName>
    <definedName name="DelZaim" localSheetId="92">#REF!</definedName>
    <definedName name="DelZaim" localSheetId="93">#REF!</definedName>
    <definedName name="DelZaim" localSheetId="94">#REF!</definedName>
    <definedName name="DelZaim" localSheetId="95">#REF!</definedName>
    <definedName name="DelZaim" localSheetId="96">#REF!</definedName>
    <definedName name="DelZaim" localSheetId="97">#REF!</definedName>
    <definedName name="DelZaim" localSheetId="98">#REF!</definedName>
    <definedName name="DelZaim" localSheetId="99">#REF!</definedName>
    <definedName name="DelZaim">#REF!</definedName>
    <definedName name="OLE_LINK1" localSheetId="22">'1-бокс 1-кесте'!$B$33</definedName>
    <definedName name="wsDatabase">#REF!</definedName>
    <definedName name="а1">#REF!</definedName>
    <definedName name="_xlnm.Print_Titles">[5]Indicators!$A$2:$IV$4</definedName>
    <definedName name="_xlnm.Print_Area" localSheetId="139">'5.2.2-график'!$A$1:$I$30</definedName>
    <definedName name="р2_графа1_сравн_пред_гр7" localSheetId="33">#REF!</definedName>
    <definedName name="р2_графа1_сравн_пред_гр7" localSheetId="63">#REF!</definedName>
    <definedName name="р2_графа1_сравн_пред_гр7" localSheetId="54">#REF!</definedName>
    <definedName name="р2_графа1_сравн_пред_гр7" localSheetId="55">#REF!</definedName>
    <definedName name="р2_графа1_сравн_пред_гр7" localSheetId="56">#REF!</definedName>
    <definedName name="р2_графа1_сравн_пред_гр7" localSheetId="62">#REF!</definedName>
    <definedName name="р2_графа1_сравн_пред_гр7" localSheetId="100">#REF!</definedName>
    <definedName name="р2_графа1_сравн_пред_гр7" localSheetId="101">#REF!</definedName>
    <definedName name="р2_графа1_сравн_пред_гр7" localSheetId="102">#REF!</definedName>
    <definedName name="р2_графа1_сравн_пред_гр7" localSheetId="103">#REF!</definedName>
    <definedName name="р2_графа1_сравн_пред_гр7" localSheetId="91">#REF!</definedName>
    <definedName name="р2_графа1_сравн_пред_гр7" localSheetId="92">#REF!</definedName>
    <definedName name="р2_графа1_сравн_пред_гр7" localSheetId="93">#REF!</definedName>
    <definedName name="р2_графа1_сравн_пред_гр7" localSheetId="94">#REF!</definedName>
    <definedName name="р2_графа1_сравн_пред_гр7" localSheetId="95">#REF!</definedName>
    <definedName name="р2_графа1_сравн_пред_гр7" localSheetId="96">#REF!</definedName>
    <definedName name="р2_графа1_сравн_пред_гр7" localSheetId="97">#REF!</definedName>
    <definedName name="р2_графа1_сравн_пред_гр7" localSheetId="98">#REF!</definedName>
    <definedName name="р2_графа1_сравн_пред_гр7" localSheetId="99">#REF!</definedName>
    <definedName name="р2_графа1_сравн_пред_гр7">#REF!</definedName>
    <definedName name="р2_графа7_контроль" localSheetId="33">#REF!</definedName>
    <definedName name="р2_графа7_контроль" localSheetId="63">#REF!</definedName>
    <definedName name="р2_графа7_контроль" localSheetId="54">#REF!</definedName>
    <definedName name="р2_графа7_контроль" localSheetId="55">#REF!</definedName>
    <definedName name="р2_графа7_контроль" localSheetId="56">#REF!</definedName>
    <definedName name="р2_графа7_контроль" localSheetId="62">#REF!</definedName>
    <definedName name="р2_графа7_контроль" localSheetId="100">#REF!</definedName>
    <definedName name="р2_графа7_контроль" localSheetId="101">#REF!</definedName>
    <definedName name="р2_графа7_контроль" localSheetId="102">#REF!</definedName>
    <definedName name="р2_графа7_контроль" localSheetId="103">#REF!</definedName>
    <definedName name="р2_графа7_контроль" localSheetId="91">#REF!</definedName>
    <definedName name="р2_графа7_контроль" localSheetId="92">#REF!</definedName>
    <definedName name="р2_графа7_контроль" localSheetId="93">#REF!</definedName>
    <definedName name="р2_графа7_контроль" localSheetId="94">#REF!</definedName>
    <definedName name="р2_графа7_контроль" localSheetId="95">#REF!</definedName>
    <definedName name="р2_графа7_контроль" localSheetId="96">#REF!</definedName>
    <definedName name="р2_графа7_контроль" localSheetId="97">#REF!</definedName>
    <definedName name="р2_графа7_контроль" localSheetId="98">#REF!</definedName>
    <definedName name="р2_графа7_контроль" localSheetId="99">#REF!</definedName>
    <definedName name="р2_графа7_контроль">#REF!</definedName>
    <definedName name="рр1" localSheetId="62">'[3]р1 СНГ'!#REF!</definedName>
    <definedName name="рр1">'[3]р1 СНГ'!#REF!</definedName>
    <definedName name="ф77" localSheetId="33">#REF!</definedName>
    <definedName name="ф77" localSheetId="35">#REF!</definedName>
    <definedName name="ф77" localSheetId="63">#REF!</definedName>
    <definedName name="ф77" localSheetId="56">#REF!</definedName>
    <definedName name="ф77" localSheetId="100">#REF!</definedName>
    <definedName name="ф77" localSheetId="101">#REF!</definedName>
    <definedName name="ф77" localSheetId="102">#REF!</definedName>
    <definedName name="ф77" localSheetId="103">#REF!</definedName>
    <definedName name="ф77" localSheetId="91">#REF!</definedName>
    <definedName name="ф77" localSheetId="92">#REF!</definedName>
    <definedName name="ф77" localSheetId="93">#REF!</definedName>
    <definedName name="ф77" localSheetId="94">#REF!</definedName>
    <definedName name="ф77" localSheetId="95">#REF!</definedName>
    <definedName name="ф77" localSheetId="96">#REF!</definedName>
    <definedName name="ф77" localSheetId="97">#REF!</definedName>
    <definedName name="ф77" localSheetId="98">#REF!</definedName>
    <definedName name="ф77" localSheetId="99">#REF!</definedName>
    <definedName name="ф77" localSheetId="116">#REF!</definedName>
    <definedName name="ф77">#REF!</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 i="147" l="1"/>
  <c r="D7" i="134"/>
  <c r="D42" i="212"/>
  <c r="C10" i="207"/>
  <c r="D10" i="207"/>
  <c r="E10" i="207"/>
  <c r="E13" i="207" s="1"/>
  <c r="F10" i="207"/>
  <c r="F14" i="207" s="1"/>
  <c r="G10" i="207"/>
  <c r="H10" i="207"/>
  <c r="I10" i="207"/>
  <c r="I13" i="207" s="1"/>
  <c r="J10" i="207"/>
  <c r="J14" i="207" s="1"/>
  <c r="K10" i="207"/>
  <c r="L10" i="207"/>
  <c r="M10" i="207"/>
  <c r="M13" i="207" s="1"/>
  <c r="N10" i="207"/>
  <c r="N14" i="207" s="1"/>
  <c r="O10" i="207"/>
  <c r="P10" i="207"/>
  <c r="Q10" i="207"/>
  <c r="Q13" i="207" s="1"/>
  <c r="C13" i="207"/>
  <c r="D13" i="207"/>
  <c r="G13" i="207"/>
  <c r="H13" i="207"/>
  <c r="K13" i="207"/>
  <c r="L13" i="207"/>
  <c r="O13" i="207"/>
  <c r="P13" i="207"/>
  <c r="C14" i="207"/>
  <c r="D14" i="207"/>
  <c r="G14" i="207"/>
  <c r="H14" i="207"/>
  <c r="K14" i="207"/>
  <c r="L14" i="207"/>
  <c r="O14" i="207"/>
  <c r="P14" i="207"/>
  <c r="C8" i="208"/>
  <c r="D8" i="208"/>
  <c r="E8" i="208"/>
  <c r="E12" i="208" s="1"/>
  <c r="F8" i="208"/>
  <c r="C12" i="208"/>
  <c r="D12" i="208"/>
  <c r="F12" i="208"/>
  <c r="C13" i="208"/>
  <c r="D13" i="208"/>
  <c r="E13" i="208"/>
  <c r="F13" i="208"/>
  <c r="C8" i="210"/>
  <c r="D8" i="210"/>
  <c r="E8" i="210"/>
  <c r="F8" i="210"/>
  <c r="G8" i="210"/>
  <c r="H8" i="210"/>
  <c r="I8" i="210"/>
  <c r="J8" i="210"/>
  <c r="K8" i="210"/>
  <c r="L8" i="210"/>
  <c r="M8" i="210"/>
  <c r="N8" i="210"/>
  <c r="O8" i="210"/>
  <c r="P8" i="210"/>
  <c r="Q8" i="210"/>
  <c r="R8" i="210"/>
  <c r="S8" i="210"/>
  <c r="T8" i="210"/>
  <c r="U8" i="210"/>
  <c r="V8" i="210"/>
  <c r="W8" i="210"/>
  <c r="X8" i="210"/>
  <c r="Y8" i="210"/>
  <c r="Z8" i="210"/>
  <c r="AA8" i="210"/>
  <c r="AB8" i="210"/>
  <c r="AC8" i="210"/>
  <c r="AD8" i="210"/>
  <c r="AE8" i="210"/>
  <c r="AF8" i="210"/>
  <c r="AG8" i="210"/>
  <c r="AH8" i="210"/>
  <c r="AI8" i="210"/>
  <c r="AJ8" i="210"/>
  <c r="AK8" i="210"/>
  <c r="AL8" i="210"/>
  <c r="AM8" i="210"/>
  <c r="AN8" i="210"/>
  <c r="AO8" i="210"/>
  <c r="AP8" i="210"/>
  <c r="AQ8" i="210"/>
  <c r="AR8" i="210"/>
  <c r="AS8" i="210"/>
  <c r="AT8" i="210"/>
  <c r="AU8" i="210"/>
  <c r="AV8" i="210"/>
  <c r="AW8" i="210"/>
  <c r="AX8" i="210"/>
  <c r="C12" i="209"/>
  <c r="D12" i="209"/>
  <c r="E12" i="209"/>
  <c r="F12" i="209"/>
  <c r="G12" i="209"/>
  <c r="H12" i="209"/>
  <c r="I12" i="209"/>
  <c r="J12" i="209"/>
  <c r="K12" i="209"/>
  <c r="L12" i="209"/>
  <c r="M12" i="209"/>
  <c r="N12" i="209"/>
  <c r="F7" i="190"/>
  <c r="C9" i="154"/>
  <c r="D9" i="154"/>
  <c r="E9" i="154"/>
  <c r="F9" i="154"/>
  <c r="G9" i="154"/>
  <c r="H9" i="154"/>
  <c r="I9" i="154"/>
  <c r="J9" i="154"/>
  <c r="K9" i="154"/>
  <c r="L9" i="154"/>
  <c r="M9" i="154"/>
  <c r="N9" i="154"/>
  <c r="O9" i="154"/>
  <c r="P9" i="154"/>
  <c r="Q9" i="154"/>
  <c r="R9" i="154"/>
  <c r="S9" i="154"/>
  <c r="T9" i="154"/>
  <c r="U9" i="154"/>
  <c r="V9" i="154"/>
  <c r="W9" i="154"/>
  <c r="C9" i="155"/>
  <c r="D9" i="155"/>
  <c r="E9" i="155"/>
  <c r="F9" i="155"/>
  <c r="G9" i="155"/>
  <c r="H9" i="155"/>
  <c r="I9" i="155"/>
  <c r="J9" i="155"/>
  <c r="K9" i="155"/>
  <c r="L9" i="155"/>
  <c r="M9" i="155"/>
  <c r="N9" i="155"/>
  <c r="O9" i="155"/>
  <c r="P9" i="155"/>
  <c r="Q9" i="155"/>
  <c r="R9" i="155"/>
  <c r="S9" i="155"/>
  <c r="T9" i="155"/>
  <c r="U9" i="155"/>
  <c r="V9" i="155"/>
  <c r="W9" i="155"/>
  <c r="C11" i="156"/>
  <c r="D11" i="156"/>
  <c r="E11" i="156"/>
  <c r="F11" i="156"/>
  <c r="G11" i="156"/>
  <c r="H11" i="156"/>
  <c r="I11" i="156"/>
  <c r="J11" i="156"/>
  <c r="K11" i="156"/>
  <c r="L11" i="156"/>
  <c r="M11" i="156"/>
  <c r="N11" i="156"/>
  <c r="O11" i="156"/>
  <c r="P11" i="156"/>
  <c r="Q11" i="156"/>
  <c r="R11" i="156"/>
  <c r="S11" i="156"/>
  <c r="T11" i="156"/>
  <c r="U11" i="156"/>
  <c r="V11" i="156"/>
  <c r="W11" i="156"/>
  <c r="C15" i="158"/>
  <c r="D15" i="158"/>
  <c r="E15" i="158"/>
  <c r="F15" i="158"/>
  <c r="G15" i="158"/>
  <c r="H15" i="158"/>
  <c r="I15" i="158"/>
  <c r="J15" i="158"/>
  <c r="K15" i="158"/>
  <c r="L15" i="158"/>
  <c r="M15" i="158"/>
  <c r="N15" i="158"/>
  <c r="O15" i="158"/>
  <c r="P15" i="158"/>
  <c r="Q15" i="158"/>
  <c r="R15" i="158"/>
  <c r="S15" i="158"/>
  <c r="T15" i="158"/>
  <c r="U15" i="158"/>
  <c r="V15" i="158"/>
  <c r="W15" i="158"/>
  <c r="L11" i="160"/>
  <c r="M11" i="160"/>
  <c r="N11" i="160"/>
  <c r="O11" i="160"/>
  <c r="P11" i="160"/>
  <c r="Q11" i="160"/>
  <c r="R11" i="160"/>
  <c r="S11" i="160"/>
  <c r="T11" i="160"/>
  <c r="U11" i="160"/>
  <c r="V11" i="160"/>
  <c r="W11" i="160"/>
  <c r="X11" i="160"/>
  <c r="C11" i="161"/>
  <c r="D11" i="161"/>
  <c r="E11" i="161"/>
  <c r="F11" i="161"/>
  <c r="G11" i="161"/>
  <c r="H11" i="161"/>
  <c r="I11" i="161"/>
  <c r="J11" i="161"/>
  <c r="K11" i="161"/>
  <c r="L11" i="161"/>
  <c r="M11" i="161"/>
  <c r="N11" i="161"/>
  <c r="O11" i="161"/>
  <c r="P11" i="161"/>
  <c r="Q11" i="161"/>
  <c r="R11" i="161"/>
  <c r="S11" i="161"/>
  <c r="T11" i="161"/>
  <c r="U11" i="161"/>
  <c r="V11" i="161"/>
  <c r="W11" i="161"/>
  <c r="X11" i="161"/>
  <c r="O5" i="162"/>
  <c r="P5" i="162"/>
  <c r="Q5" i="162"/>
  <c r="R5" i="162"/>
  <c r="S5" i="162"/>
  <c r="T5" i="162"/>
  <c r="U5" i="162"/>
  <c r="V5" i="162"/>
  <c r="W5" i="162"/>
  <c r="O9" i="162"/>
  <c r="P9" i="162"/>
  <c r="Q9" i="162"/>
  <c r="R9" i="162"/>
  <c r="S9" i="162"/>
  <c r="T9" i="162"/>
  <c r="U9" i="162"/>
  <c r="V9" i="162"/>
  <c r="W9" i="162"/>
  <c r="M11" i="165"/>
  <c r="N11" i="165"/>
  <c r="O11" i="165"/>
  <c r="P11" i="165"/>
  <c r="Q11" i="165"/>
  <c r="R11" i="165"/>
  <c r="S11" i="165"/>
  <c r="T11" i="165"/>
  <c r="U11" i="165"/>
  <c r="V11" i="165"/>
  <c r="W11" i="165"/>
  <c r="D5" i="147"/>
  <c r="E5" i="147"/>
  <c r="F5" i="147"/>
  <c r="G5" i="147"/>
  <c r="H5" i="147"/>
  <c r="I5" i="147"/>
  <c r="E8" i="147"/>
  <c r="F8" i="147"/>
  <c r="G8" i="147"/>
  <c r="H8" i="147"/>
  <c r="I8" i="147"/>
  <c r="D6" i="148"/>
  <c r="F6" i="148"/>
  <c r="G6" i="148"/>
  <c r="H6" i="148" s="1"/>
  <c r="D7" i="148"/>
  <c r="F7" i="148"/>
  <c r="G7" i="148"/>
  <c r="H7" i="148" s="1"/>
  <c r="D8" i="148"/>
  <c r="F8" i="148"/>
  <c r="G8" i="148"/>
  <c r="H8" i="148" s="1"/>
  <c r="D9" i="148"/>
  <c r="F9" i="148"/>
  <c r="G9" i="148"/>
  <c r="H9" i="148" s="1"/>
  <c r="D10" i="148"/>
  <c r="F10" i="148"/>
  <c r="G10" i="148"/>
  <c r="H10" i="148" s="1"/>
  <c r="D11" i="148"/>
  <c r="F11" i="148"/>
  <c r="G11" i="148"/>
  <c r="H11" i="148" s="1"/>
  <c r="D12" i="148"/>
  <c r="F12" i="148"/>
  <c r="G12" i="148"/>
  <c r="H12" i="148" s="1"/>
  <c r="D13" i="148"/>
  <c r="F13" i="148"/>
  <c r="G13" i="148"/>
  <c r="H13" i="148" s="1"/>
  <c r="D14" i="148"/>
  <c r="F14" i="148"/>
  <c r="G14" i="148"/>
  <c r="H14" i="148" s="1"/>
  <c r="C9" i="139"/>
  <c r="D9" i="139"/>
  <c r="D6" i="131"/>
  <c r="F6" i="131"/>
  <c r="H6" i="131"/>
  <c r="D7" i="131"/>
  <c r="F7" i="131"/>
  <c r="D8" i="131"/>
  <c r="F8" i="131"/>
  <c r="H8" i="131"/>
  <c r="D9" i="131"/>
  <c r="F9" i="131"/>
  <c r="H9" i="131"/>
  <c r="F10" i="131"/>
  <c r="H10" i="131"/>
  <c r="F11" i="131"/>
  <c r="H11" i="131"/>
  <c r="D12" i="131"/>
  <c r="F12" i="131"/>
  <c r="H12" i="131"/>
  <c r="D13" i="131"/>
  <c r="F13" i="131"/>
  <c r="H13" i="131"/>
  <c r="D14" i="131"/>
  <c r="F14" i="131"/>
  <c r="H14" i="131"/>
  <c r="D15" i="131"/>
  <c r="F15" i="131"/>
  <c r="H15" i="131"/>
  <c r="D6" i="134"/>
  <c r="F6" i="134"/>
  <c r="H6" i="134"/>
  <c r="J6" i="134"/>
  <c r="L6" i="134"/>
  <c r="N6" i="134"/>
  <c r="P6" i="134"/>
  <c r="R6" i="134"/>
  <c r="T6" i="134"/>
  <c r="V6" i="134"/>
  <c r="X6" i="134"/>
  <c r="F7" i="134"/>
  <c r="H7" i="134"/>
  <c r="J7" i="134"/>
  <c r="L7" i="134"/>
  <c r="N7" i="134"/>
  <c r="P7" i="134"/>
  <c r="R7" i="134"/>
  <c r="T7" i="134"/>
  <c r="V7" i="134"/>
  <c r="X7" i="134"/>
  <c r="C5" i="121"/>
  <c r="D5" i="121"/>
  <c r="E5" i="121"/>
  <c r="F5" i="121"/>
  <c r="G5" i="121"/>
  <c r="H5" i="121"/>
  <c r="C6" i="121"/>
  <c r="D6" i="121"/>
  <c r="E6" i="121"/>
  <c r="F6" i="121"/>
  <c r="G6" i="121"/>
  <c r="H6" i="121"/>
  <c r="C6" i="124"/>
  <c r="D6" i="124"/>
  <c r="E6" i="124"/>
  <c r="F6" i="124"/>
  <c r="G6" i="124"/>
  <c r="H6" i="124"/>
  <c r="C7" i="124"/>
  <c r="D7" i="124"/>
  <c r="E7" i="124"/>
  <c r="F7" i="124"/>
  <c r="G7" i="124"/>
  <c r="H7" i="124"/>
  <c r="C5" i="125"/>
  <c r="D5" i="125"/>
  <c r="E5" i="125"/>
  <c r="F5" i="125"/>
  <c r="G5" i="125"/>
  <c r="H5" i="125"/>
  <c r="C6" i="125"/>
  <c r="D6" i="125"/>
  <c r="E6" i="125"/>
  <c r="F6" i="125"/>
  <c r="G6" i="125"/>
  <c r="H6" i="125"/>
  <c r="C6" i="126"/>
  <c r="D6" i="126"/>
  <c r="E6" i="126"/>
  <c r="F6" i="126"/>
  <c r="G6" i="126"/>
  <c r="H6" i="126"/>
  <c r="C7" i="129"/>
  <c r="D7" i="129"/>
  <c r="E7" i="129"/>
  <c r="F7" i="129"/>
  <c r="G7" i="129"/>
  <c r="H7" i="129"/>
  <c r="C17" i="66"/>
  <c r="D17" i="66"/>
  <c r="C7" i="84"/>
  <c r="D7" i="84"/>
  <c r="E7" i="84"/>
  <c r="F7" i="84"/>
  <c r="G7" i="84"/>
  <c r="H7" i="84"/>
  <c r="I7" i="84"/>
  <c r="J7" i="84"/>
  <c r="N9" i="28"/>
  <c r="C9" i="33"/>
  <c r="C8" i="5"/>
  <c r="D8" i="5"/>
  <c r="E8" i="5"/>
  <c r="F8" i="5"/>
  <c r="G8" i="5"/>
  <c r="D28" i="5"/>
  <c r="D29" i="5" s="1"/>
  <c r="E28" i="5"/>
  <c r="F28" i="5"/>
  <c r="G28" i="5"/>
  <c r="G29" i="5" s="1"/>
  <c r="C29" i="5"/>
  <c r="E29" i="5"/>
  <c r="F29" i="5"/>
  <c r="Q14" i="207" l="1"/>
  <c r="M14" i="207"/>
  <c r="I14" i="207"/>
  <c r="E14" i="207"/>
  <c r="N13" i="207"/>
  <c r="J13" i="207"/>
  <c r="F13" i="207"/>
</calcChain>
</file>

<file path=xl/sharedStrings.xml><?xml version="1.0" encoding="utf-8"?>
<sst xmlns="http://schemas.openxmlformats.org/spreadsheetml/2006/main" count="3846" uniqueCount="1681">
  <si>
    <t>Мерзімі 30 күннен аз банкаралық салымдар</t>
  </si>
  <si>
    <t>Қазақстан</t>
  </si>
  <si>
    <t>Дамушы Азия</t>
  </si>
  <si>
    <t>Дерек көзі: Дүниежүзілік Банк</t>
  </si>
  <si>
    <t>MSCI индексі</t>
  </si>
  <si>
    <t>G-7 елдері</t>
  </si>
  <si>
    <t>Қазақстанның банктеріне шетелдік талаптардың жиынтық көлемі (млрд. АҚШ долл.)</t>
  </si>
  <si>
    <t>Жалпы</t>
  </si>
  <si>
    <t>Еуропа</t>
  </si>
  <si>
    <t>Қалған елдер</t>
  </si>
  <si>
    <t>2010ж. мамырдың аяғында</t>
  </si>
  <si>
    <t>(млн. АҚШ долл.)</t>
  </si>
  <si>
    <t>Қысқа мерзімді</t>
  </si>
  <si>
    <t>Ұзақ мерзімді</t>
  </si>
  <si>
    <t>Дерек көзі: ҚРҰБ</t>
  </si>
  <si>
    <t>Мыс</t>
  </si>
  <si>
    <t>Алтын</t>
  </si>
  <si>
    <t>Бидай</t>
  </si>
  <si>
    <t>Дерек көзі: Bloomberg, ҚРҰБ есептері</t>
  </si>
  <si>
    <t>Шикізат тауарлары бағаларының болжамы</t>
  </si>
  <si>
    <t xml:space="preserve">(АҚШ долл.) </t>
  </si>
  <si>
    <t>Баптардың атауы</t>
  </si>
  <si>
    <t>Brent, бір баррель үшін</t>
  </si>
  <si>
    <t>Бидай, бір тонна үшін</t>
  </si>
  <si>
    <t>Алтын, бір тр. унция үшін</t>
  </si>
  <si>
    <t>Мыс, бір тонна үшін</t>
  </si>
  <si>
    <t>Алюминий, бір тонна үшін</t>
  </si>
  <si>
    <t>Дерек көзі: Дүниежүзілік Банк, ҚРҰБ есептері</t>
  </si>
  <si>
    <t>Германияны қоспағанда Еуроаймақ</t>
  </si>
  <si>
    <t>1 жылғы USD/теңге форварды</t>
  </si>
  <si>
    <t>6 айдағы USD/теңге форварды</t>
  </si>
  <si>
    <t>1 айдағы USD/теңге форварды</t>
  </si>
  <si>
    <t>1тоқ 11</t>
  </si>
  <si>
    <t>2тоқ 11</t>
  </si>
  <si>
    <t>3тоқ 11</t>
  </si>
  <si>
    <t>4тоқ 11</t>
  </si>
  <si>
    <t xml:space="preserve">  Болжам</t>
  </si>
  <si>
    <t xml:space="preserve">  Ағымдағы форвард</t>
  </si>
  <si>
    <t>(2010 жылғы қарашадағы жағдай бойынша)</t>
  </si>
  <si>
    <t>(бағалау)</t>
  </si>
  <si>
    <t>2011                           (болжам)</t>
  </si>
  <si>
    <t>А. Ағымдағы шот</t>
  </si>
  <si>
    <t xml:space="preserve">       ЖІӨ-ге %-бен</t>
  </si>
  <si>
    <t>қан.07</t>
  </si>
  <si>
    <t>қаз.10</t>
  </si>
  <si>
    <t xml:space="preserve">   Сауда балансы</t>
  </si>
  <si>
    <t xml:space="preserve">   Қызмет көрсету балансы</t>
  </si>
  <si>
    <t xml:space="preserve">   Кірістер мен трансферттер балансы</t>
  </si>
  <si>
    <t>B.  Капиталмен және қаржымен операциялар шоты*</t>
  </si>
  <si>
    <t>В-1. Капиталмен және қаржымен операциялар шоты (қысқа мерзімді капиталды қоспағанда)</t>
  </si>
  <si>
    <t xml:space="preserve">  Тікелей инвестициялар (нетто)</t>
  </si>
  <si>
    <t xml:space="preserve">  Портфельдік инвестициялар **</t>
  </si>
  <si>
    <t xml:space="preserve">  Басқа ұзақ мерзімді инвестициялар (нетто)   </t>
  </si>
  <si>
    <t>B-2. Қысқа мерзімді капитал***</t>
  </si>
  <si>
    <t>C. Жалпы баланс</t>
  </si>
  <si>
    <t xml:space="preserve">   ҚҰБ резервтік активтері</t>
  </si>
  <si>
    <t>Анықтама ретінде:</t>
  </si>
  <si>
    <t>Мұнайдың бағалары (USD/bbl)</t>
  </si>
  <si>
    <t>ЖІӨ (нақты өсу, %-бен)</t>
  </si>
  <si>
    <t>ЖІӨ (USD bln)</t>
  </si>
  <si>
    <t>Ауыл шаруашылығы</t>
  </si>
  <si>
    <t>Өнеркәсіп</t>
  </si>
  <si>
    <t>Құрылыс</t>
  </si>
  <si>
    <t>Қызмет көрсету өндірісі</t>
  </si>
  <si>
    <t>Дерек көзі: ҚРСА, ҚРҰБ есептері</t>
  </si>
  <si>
    <t>Дерек көзі:  ҚРСА, ҚРҰБ есептері</t>
  </si>
  <si>
    <t>1тоқ 2007</t>
  </si>
  <si>
    <t>2тоқ 2007</t>
  </si>
  <si>
    <t>3тоқ 2007</t>
  </si>
  <si>
    <t>4тоқ 2007</t>
  </si>
  <si>
    <t>1тоқ 2008</t>
  </si>
  <si>
    <t>2тоқ 2008</t>
  </si>
  <si>
    <t>3тоқ 2008</t>
  </si>
  <si>
    <t>4тоқ 2008</t>
  </si>
  <si>
    <t>1тоқ 2009</t>
  </si>
  <si>
    <t>2тоқ 2009</t>
  </si>
  <si>
    <t>3тоқ 2009</t>
  </si>
  <si>
    <t>4тоқ 2009</t>
  </si>
  <si>
    <t>1тоқ 2010</t>
  </si>
  <si>
    <t>2тоқ 2010</t>
  </si>
  <si>
    <t>3тоқ 2010</t>
  </si>
  <si>
    <t>Тау-кен өндіру өнеркәсібі</t>
  </si>
  <si>
    <t>Өңдеу өнеркәсібі</t>
  </si>
  <si>
    <t>Ескерту: * жиынтық қосымша құнның өсуіндегі үлес</t>
  </si>
  <si>
    <t>** секторлардың өсуі өткен жылдың тиісті тоқсанына өзгеру % ретінде есептелді</t>
  </si>
  <si>
    <t>2010 ж. 9 ай</t>
  </si>
  <si>
    <t>Сауда</t>
  </si>
  <si>
    <t>Көлік және байланыс</t>
  </si>
  <si>
    <t>Қаржылық қызмет</t>
  </si>
  <si>
    <t>Үй шаруашылықтарының тұтынуы</t>
  </si>
  <si>
    <t>Мембасқару органдарының тұтынуы</t>
  </si>
  <si>
    <t>Негізгі капиталдың жалпы жинақталуы</t>
  </si>
  <si>
    <t>Материалдық айналым қаражаты қорларының өзгеруі</t>
  </si>
  <si>
    <t xml:space="preserve">Таза экспорт </t>
  </si>
  <si>
    <t>Пайдалану бағыттары бойынша негізгі капиталға инвестициялар**</t>
  </si>
  <si>
    <t>Шикізат секторлары</t>
  </si>
  <si>
    <t>Инфрақұрылым</t>
  </si>
  <si>
    <t>Шикізатқа жатпайтын секторлар</t>
  </si>
  <si>
    <t>Инвестициялар* (оң ось)</t>
  </si>
  <si>
    <t>2008 ж. 9 ай</t>
  </si>
  <si>
    <t>2009 ж. 9 ай</t>
  </si>
  <si>
    <t>Ескерту: * нақты өсу, жылдан жылға</t>
  </si>
  <si>
    <t>5000 дейін</t>
  </si>
  <si>
    <t>Мұнай экспортерлері</t>
  </si>
  <si>
    <t>Латин Америкасы</t>
  </si>
  <si>
    <t>Шығыс Еуропа</t>
  </si>
  <si>
    <t>жел.10</t>
  </si>
  <si>
    <t>Мынадай салалардағы сақтандыру (қайта сақтандыру) ұйымдары:</t>
  </si>
  <si>
    <t xml:space="preserve"> К2 коэффициенті-нің орташа алын-ған мәні, 60 ай.</t>
  </si>
  <si>
    <t>Ескерту: 01.10.2010ж. жағдай бойынша 1-топқа қайта құрылымдалған 3 банк ("БТА Банк" АҚ, "Альянс Банк" АҚ, "Темірбанк" АҚ), 2-топқа нарықтық үлесі қоса алғанда 2% дейін болатын банктер (қайта құрылымдалған 3 банкті қоспағанда), 3-топқа нарықтық үлесі 2% жоғары және 0.10% кем банктер жатады</t>
  </si>
  <si>
    <t>к2 - күйзеліс сценарийлер</t>
  </si>
  <si>
    <t xml:space="preserve">** Шикізат секторына инвестицияларға өндіруші өнеркәсіпке инвестициялар, көлік пен байланысқа шетелдік инвестициялар және жылжымайтын мүлікпен операциялар кіреді. Инфрақұрылымға инвестицияларға мемлекеттік басқару, білім беру, денсаулық сақтау секторына жалпы инвестициялар және әлеуметтік қызмет көрсету, коммуналдық, әлеуметтік және дербес қызметкер көрсету,  электр энергиясын, газды және суды өндіру және бөлу, сондай-ақ мемлекеттік бюджеттің қаражаты, заемдық және меншікті қаражат есебінен қаржыландырылатын, көлік пен байланысқа инвестициялар кіреді. Шикізатқа жатпайтын секторларға инвестицияларға ауыл шаруашылығына, өңдеуші өнеркәсіпке, құрылысқа, саудаға, қонақ үйлер мен мейрамханаларға, қаржы қызметіне инвестициялар, сондай-ақ мемлекеттік бюджеттің қаражаты, заемдық және меншікті қаражат есебінен қаржыландырылатын, жылжымайтын мүлікпен операцияларға, жалдауға және тұтынушыларға қызмет көрсетуге инвестициялар кіреді.   </t>
  </si>
  <si>
    <t>Экономикаға кредиттер</t>
  </si>
  <si>
    <t>ҚРҰБ ноталары</t>
  </si>
  <si>
    <t xml:space="preserve">Ескерту: * нақты өсу, жылдан жылға    </t>
  </si>
  <si>
    <t>Мемлекеттік бюджеттің өлшемдері*</t>
  </si>
  <si>
    <t>Мұнай түсімдері</t>
  </si>
  <si>
    <t>Мұнайға жатпайтын түсімдер**</t>
  </si>
  <si>
    <t>Бюджет дефициті</t>
  </si>
  <si>
    <t>Мұнайға жатпайтын дефицит**</t>
  </si>
  <si>
    <t>Ескерту: * кезеңдегі</t>
  </si>
  <si>
    <t>** ҚРҰБ-дан трансферттер шегерілген</t>
  </si>
  <si>
    <t>Дерек көзі: Қаржымині, ҚРҰБ есептері</t>
  </si>
  <si>
    <t>Ескерту: * ҚРҰБ-дан трансферттер шегерілген</t>
  </si>
  <si>
    <t>Дерек көзі: Қаржымині, ҚРСА, ҚРҰБ есептері</t>
  </si>
  <si>
    <t>ЖІӨ-ге дефицит</t>
  </si>
  <si>
    <t>ЖІӨ-ге мұнайға жатпайтын дефицит*</t>
  </si>
  <si>
    <t>ЖІӨ-ге мемлекеттік борыш</t>
  </si>
  <si>
    <t>ЖІӨ-ге мемлекеттік шығыстар</t>
  </si>
  <si>
    <t>ЖІӨ-ге түсімдер</t>
  </si>
  <si>
    <t>Үкіметтің ішкі борышы</t>
  </si>
  <si>
    <t>Үкіметтің сыртқы борышы</t>
  </si>
  <si>
    <t>Дерек көзі: Қаржымині</t>
  </si>
  <si>
    <t>Ұлттық қор қаражатының түсуі және пайдаланылуы*</t>
  </si>
  <si>
    <t>ҚРҰҚ-ға түсу</t>
  </si>
  <si>
    <t>ҚРҰҚ пайдалану</t>
  </si>
  <si>
    <t>Атауы</t>
  </si>
  <si>
    <t>М3/ЖІӨ</t>
  </si>
  <si>
    <t>ЖІӨ-ге ЕДБ кредиттері</t>
  </si>
  <si>
    <t>ЖІӨ-ге резиденттердің депозиттері</t>
  </si>
  <si>
    <t>Қаржы институттарының саны</t>
  </si>
  <si>
    <t>Банктер</t>
  </si>
  <si>
    <t>(бірлік)</t>
  </si>
  <si>
    <t>Сақтандыру ұйымдары</t>
  </si>
  <si>
    <t>Сақтандыру Актуарийлері</t>
  </si>
  <si>
    <r>
      <t>БҚН кәсіби қатысушылары</t>
    </r>
    <r>
      <rPr>
        <vertAlign val="superscript"/>
        <sz val="10"/>
        <rFont val="Times New Roman"/>
        <family val="1"/>
        <charset val="204"/>
      </rPr>
      <t>1</t>
    </r>
    <r>
      <rPr>
        <sz val="10"/>
        <rFont val="Times New Roman"/>
        <family val="1"/>
        <charset val="204"/>
      </rPr>
      <t>, оның ішінде:</t>
    </r>
  </si>
  <si>
    <t>Брокерлер-дилерлер</t>
  </si>
  <si>
    <t>Тіркеушілер</t>
  </si>
  <si>
    <t>Кастодиандар</t>
  </si>
  <si>
    <t>Трансфер агенттер</t>
  </si>
  <si>
    <t>Сауда-саттық ұйымдастырушылар</t>
  </si>
  <si>
    <t>Жинақтаушы зейнетақы қорлары</t>
  </si>
  <si>
    <t>Ипотекалық ұйымдар</t>
  </si>
  <si>
    <t>Банк операцияларының жекелеген түрлерін жүзеге асыратын ұйымдар</t>
  </si>
  <si>
    <t xml:space="preserve"> оның ішінде инвестициялық компаниялар</t>
  </si>
  <si>
    <t>¹-берілген лицензиялардың саны</t>
  </si>
  <si>
    <t>Дерек көзі: ҚҚА</t>
  </si>
  <si>
    <t>(%-бен)</t>
  </si>
  <si>
    <t>Көрсеткіштің атауы</t>
  </si>
  <si>
    <t>ЕДБ мынадай салаларға кредиттеу бойынша:</t>
  </si>
  <si>
    <t>заңды тұлғаларды</t>
  </si>
  <si>
    <t>жеке тұлғаларды</t>
  </si>
  <si>
    <t>жеке тұлғаларға тұтынушылық кредиттер</t>
  </si>
  <si>
    <t>жеке тұлғалардың тұрғын үй салуына және сатып алуына</t>
  </si>
  <si>
    <t>жеке тұлғалардың ипотекалық тұрғын үй заемдары</t>
  </si>
  <si>
    <t>құрылыс</t>
  </si>
  <si>
    <t>сауда</t>
  </si>
  <si>
    <t>5 аса ірі ЕДБ активтер бойынша үлесі</t>
  </si>
  <si>
    <t>жалпы сақтандыру</t>
  </si>
  <si>
    <t>өмірді сақтандыру</t>
  </si>
  <si>
    <t>50% және одан көп шетелдік қатысуы бар банктер активтерінің банктердің жалпы активтеріндегі үлесі (оң шкала)</t>
  </si>
  <si>
    <t>Банктердің жарғылық капиталындағы шетелдік капиталдың үлесі (оң шкала)</t>
  </si>
  <si>
    <r>
      <t>50% және одан көп шетелдік қатысуы бар банктердің жарғылық капиталдағы үлесі (оң шкала)</t>
    </r>
    <r>
      <rPr>
        <b/>
        <sz val="10"/>
        <rFont val="Times New Roman"/>
        <family val="1"/>
        <charset val="204"/>
      </rPr>
      <t/>
    </r>
  </si>
  <si>
    <t>Ірі банктер (2010ж. 01.10. активтері 1 трлн.тг. асатын)</t>
  </si>
  <si>
    <t>Қалған банктер</t>
  </si>
  <si>
    <t xml:space="preserve">Аты: </t>
  </si>
  <si>
    <t>5-ші санаттағы күмәнді заемдардың және үмітсіз заемдардың банкте топтары бойынша несие портфеліндегі үлесінің динамикасы</t>
  </si>
  <si>
    <t>50% және одан көп шетелдік қатысуы бар банктердің жарғылық капиталдағы үлесі</t>
  </si>
  <si>
    <t>Қайта құрылымдалған банктер</t>
  </si>
  <si>
    <t>Дерек көзі: ҚҚА, ҚРҰБ есептері</t>
  </si>
  <si>
    <t>Сақтандыру (қайта сақтандыру) ұйымдарының жарғылық капиталындағы шетелдік капиталдың үлесі</t>
  </si>
  <si>
    <t>Шетелдік қатысуы бар сақтандыру ұйымдары</t>
  </si>
  <si>
    <t>Мемлекеттің қатысуы (және/немесе жанама қатысуы) бар сақтандыру ұйымдары</t>
  </si>
  <si>
    <t>Қалған сақтандыру ұйымдары</t>
  </si>
  <si>
    <t>Меншіктің құрылымына қарай сақтандыру ұйымдары сыйлықақыларының пайыздық өзгеруі</t>
  </si>
  <si>
    <t>Банктік конгломератқа кіретін сақтандыру (қайта сақтандыру) ұйымдары</t>
  </si>
  <si>
    <t>Қалған сақтандыру (қайта сақтандыру) ұйымдары</t>
  </si>
  <si>
    <t xml:space="preserve"> К2 коэффициентінің орташа алынған мәні, 12 ай.</t>
  </si>
  <si>
    <t xml:space="preserve"> К2 коэффициентінің орташа алынған мәні, 36 ай.</t>
  </si>
  <si>
    <t>Аса ірі ЖЗҚ бестігі (тартылған зейнетақы активтері бойынша)</t>
  </si>
  <si>
    <t>Қалған ЖЗҚ</t>
  </si>
  <si>
    <t>Доллар сатып алу</t>
  </si>
  <si>
    <t>Еуро сатып алу</t>
  </si>
  <si>
    <t>ҚРҰБ сатып алуы</t>
  </si>
  <si>
    <t>ҚҚБ-ғы шетел валютасын сатып алу үлесі</t>
  </si>
  <si>
    <t>Рубль сатып алу</t>
  </si>
  <si>
    <t>Ұлттық Банк өктемдігінің үлесі (ҚҚБ-ғы және банкаралық нарықтағы операцияларды қоса алғанда)</t>
  </si>
  <si>
    <t>Долларды таза сатып алу</t>
  </si>
  <si>
    <t>ҚҚБ-да долларды таза сатып алу</t>
  </si>
  <si>
    <t>Шетел валютасын таза сатып алу</t>
  </si>
  <si>
    <t>ҚҚБ-да шетел валютасын таза сатып алу</t>
  </si>
  <si>
    <t>Доллардың орташа айлық бағамы</t>
  </si>
  <si>
    <t>ҚРҰБ сатуы</t>
  </si>
  <si>
    <t>ҚРҰБ таза сатып алуы</t>
  </si>
  <si>
    <t>Дерек көзі: KASE, ҚРҰБ есептері</t>
  </si>
  <si>
    <t>USD_TOD нарығының өтімділік индексі</t>
  </si>
  <si>
    <t>Орташа бағам</t>
  </si>
  <si>
    <t>Дерек көзі: KASE, ҚРҰБ</t>
  </si>
  <si>
    <t>Сауда-саттық күні</t>
  </si>
  <si>
    <t>Биржаның орташа бағамы</t>
  </si>
  <si>
    <t>Асимметрияның түрлендірілген индексі</t>
  </si>
  <si>
    <t>Асимметрияның индексі</t>
  </si>
  <si>
    <t>Индикаторды есептеу күні</t>
  </si>
  <si>
    <t>KazPrime 
индикаторы</t>
  </si>
  <si>
    <t>TONIA 
индикаторы</t>
  </si>
  <si>
    <t>KIBOR3M
индикаторы</t>
  </si>
  <si>
    <t>KIBID3M
индикаторы</t>
  </si>
  <si>
    <t>жылдық %</t>
  </si>
  <si>
    <t>Мәмілелер саны</t>
  </si>
  <si>
    <t>Автоматты репо (МЕБҚ), мәмілелер саны</t>
  </si>
  <si>
    <t>Тікелей репо (МБҚ), мәмілелер саны</t>
  </si>
  <si>
    <t>Автоматты репо (МБҚ), мәмілелер саны</t>
  </si>
  <si>
    <t>Мәмілелердің жиынтық көлемі</t>
  </si>
  <si>
    <t>Тікелей репо (МЕБҚ), мәмілелердің жиынтық көлемі</t>
  </si>
  <si>
    <t>Автоматты репо (МЕБҚ), мәмілелердің жиынтық көлемі</t>
  </si>
  <si>
    <t>Тікелей репо (МБҚ), мәмілелердің жиынтық көлемі</t>
  </si>
  <si>
    <t>Автоматты репо (МБҚ), мәмілелердің жиынтық көлемі</t>
  </si>
  <si>
    <t>Барлық сектор бойынша репо мәмілелерінің жиынтық көлемі</t>
  </si>
  <si>
    <t>Банктер алдындағы міндеттемелер, барлығы</t>
  </si>
  <si>
    <t>Резервтік депозиттер</t>
  </si>
  <si>
    <t>Теңгедегі корреспонденттік шоттар</t>
  </si>
  <si>
    <t>Шетел валютасындағы корреспонденттік шоттар</t>
  </si>
  <si>
    <t>Теңгедегі мерзімді депозиттер</t>
  </si>
  <si>
    <t>Ескерту: ЕДБ-ның ҚРҰБ-ғы салымдарын қоспағандағы сома</t>
  </si>
  <si>
    <t>Теңгедегі банкаралық салымдар</t>
  </si>
  <si>
    <t>Доллардағы банкаралық салымдар</t>
  </si>
  <si>
    <t>Еуродағы банкаралық салымдар</t>
  </si>
  <si>
    <t>Рубльдегі банкаралық салымдар</t>
  </si>
  <si>
    <t>Ескерту:
Іріктеуді экономиканың қандай да болмасын жекелеген сегменттерімен шектелмейтін банктер берді</t>
  </si>
  <si>
    <t>Ескерту: 1) Үй шаруашылықтарын қоспағандағы деректер</t>
  </si>
  <si>
    <t>2) Экономиканың секторлары бойынша проблемалық заемдар – 5-санаттың күмәнді + экономиканың секторлары бойынша үмітсіз заемдар</t>
  </si>
  <si>
    <t>2010 ж.     9 айы</t>
  </si>
  <si>
    <t>Резиденттер банктердегі салымдар</t>
  </si>
  <si>
    <t>Резиденттер банктердегі салымдар үлесі</t>
  </si>
  <si>
    <t xml:space="preserve">6.1.2-график </t>
  </si>
  <si>
    <t xml:space="preserve">6.1.3-график </t>
  </si>
  <si>
    <t xml:space="preserve">6.2.1-график </t>
  </si>
  <si>
    <t xml:space="preserve">6.2.2-график </t>
  </si>
  <si>
    <t>Әлемдік сауданы қалпына келтіру</t>
  </si>
  <si>
    <t>Әлем елдері өсуінің болжамы (жылдық пайыздық өзгеру)</t>
  </si>
  <si>
    <t>Жұмыссыздықтың жоғары деңгейі және төмен инфляция</t>
  </si>
  <si>
    <t>Әлемдік ЖІӨ-гі үлес</t>
  </si>
  <si>
    <t>Қазақстан экономикасының басым және сәйкес келетін индикаторлары</t>
  </si>
  <si>
    <t>Нарықтардағы тәуекел деңгейінің жекелеген индикаторлары</t>
  </si>
  <si>
    <t>Дамыған елдердің қаржы жағдайларының индикаторлары</t>
  </si>
  <si>
    <t>Облигациялар кірістілігінің спрэдтері</t>
  </si>
  <si>
    <t>Ұзақ мерзімді облигациялардың кірістілігі</t>
  </si>
  <si>
    <t>MSCI индексі. Қор нарықтары жазғы құлдыраудан кейінгі өсуді жаңартты</t>
  </si>
  <si>
    <t>Шетелдік банктердің Қазақстанның банктеріне талаптары, 2010 жылғы наурыздың аяғындағы жағдай бойынша</t>
  </si>
  <si>
    <t>Қазақстанның ЕБД сыртқы міндеттемелері</t>
  </si>
  <si>
    <t>Шикізаттың негізгі бағаларының динамикасы (индекстері)</t>
  </si>
  <si>
    <t>Шикізат тауарлары бағаларының болжамы*</t>
  </si>
  <si>
    <t>Номиналдық тиімді валюта бағамдары</t>
  </si>
  <si>
    <t>Теңгенің USD-ға бағамының форвардтары</t>
  </si>
  <si>
    <t>Bloomberg Composite негізгі валюталардың болжамы, 2010 жылғы 13 желтоқсандағы жағдай бойынша</t>
  </si>
  <si>
    <t xml:space="preserve"> Қазақстан төлем балансының 2010 – 2011 жылдарға арналған болжамы</t>
  </si>
  <si>
    <t>Салалардың ЖІӨ өсуіндегі үлесі</t>
  </si>
  <si>
    <t>Сауда жасайтын және сауда жасамайтын секторлардың үлесі және негізгі секторлардың өсуі</t>
  </si>
  <si>
    <t>ЖІӨ өсуіндегі компоненттердің үлесі</t>
  </si>
  <si>
    <t>Структура кредитования небанковскими организациями</t>
  </si>
  <si>
    <t>Качество ссудного портфеля небанковских организаций</t>
  </si>
  <si>
    <t>Показатели доходности организаций, осуществляющих отдельные виды банковских операций</t>
  </si>
  <si>
    <t>Риски платежеспособности небанковских организаций</t>
  </si>
  <si>
    <t>Сведения об активах, обязательствах и  капитале ипотечных организаций</t>
  </si>
  <si>
    <t>Капитал</t>
  </si>
  <si>
    <t>Динамика ссудного портфеля ипотечных организаций</t>
  </si>
  <si>
    <t>Качество ссудного портфеля ипотечных организаций</t>
  </si>
  <si>
    <t>Ипотеч орг</t>
  </si>
  <si>
    <t>ОООВБО</t>
  </si>
  <si>
    <t>Показатели доходности ипотечных организаций</t>
  </si>
  <si>
    <t>График 4.3.1</t>
  </si>
  <si>
    <t>График 4.3.2</t>
  </si>
  <si>
    <t>График 4.3.3</t>
  </si>
  <si>
    <t>График 4.3.4</t>
  </si>
  <si>
    <t>График 4.3.5</t>
  </si>
  <si>
    <t>График 4.3.6</t>
  </si>
  <si>
    <t>График 4.3.7</t>
  </si>
  <si>
    <t>График 4.3.8</t>
  </si>
  <si>
    <t>График 4.3.9</t>
  </si>
  <si>
    <t>к1-1 күйзеліс сценарийлері</t>
  </si>
  <si>
    <t>Меншікті капиталдың жеткіліктілік коэффициенттері</t>
  </si>
  <si>
    <t>Банктердің меншікті капиталының құрылымы</t>
  </si>
  <si>
    <t>"Провизиялардың банктің капиталына қысымы" көрсеткіші</t>
  </si>
  <si>
    <t>Провизияларды қалыптастыру бойынша жүктемені бөлу және олардың капиталдандыруға әсер етуі, 01.10.2010ж. жағдай бойынша</t>
  </si>
  <si>
    <t>Екінші деңгейдегі банктердің резидент еместер алдындағы міндеттемелері (жалпы міндеттемелердегі үлес)</t>
  </si>
  <si>
    <t>Қазақстан банктерінің депозиттік базасы</t>
  </si>
  <si>
    <t>Жеке тұлғалардың салымдары және банктердің клиенттерінің саны</t>
  </si>
  <si>
    <t>Банктердің депозиттік базасының құрылымы, млрд. теңге</t>
  </si>
  <si>
    <t>Банктердің топтары бойынша жеке тұлғалардың депозиттерінің өзгеруі</t>
  </si>
  <si>
    <t>ГЭП қорландыру және кредиттердің депозитттерге қатынасы</t>
  </si>
  <si>
    <t>Депозиттер бойынша пайыздық ставкалар және LIBOR ставкасы</t>
  </si>
  <si>
    <t>Банктік емес сектордың тәуекелдерді</t>
  </si>
  <si>
    <t>Сақтандыру секторы</t>
  </si>
  <si>
    <t>Келіп түскен сақтандыру сыйлықақыларының құрылымы</t>
  </si>
  <si>
    <t>Сақтандыру сыйлықақыларын сақтандыру салалары бойынша бөлу</t>
  </si>
  <si>
    <t>Сақтандыру төлемдерінің құрылымы</t>
  </si>
  <si>
    <t>Банктік конгломератқа кіретін сақтандыру ұйымдарын шоғырландыру</t>
  </si>
  <si>
    <t>Шетелдегі тәуекелдерді қайта сақтандырудың тиімділігі</t>
  </si>
  <si>
    <t>«Рейтингісі жоқ» сыртқы қайта сақтандыру</t>
  </si>
  <si>
    <t>Сақтандыру нарығы бойынша төлемдердің сыйлықақыларға қатынасының коэффициенті</t>
  </si>
  <si>
    <t>Сақтандыру және инвестициялық қызметтен түскен кірістер (млрд. теңге)</t>
  </si>
  <si>
    <t>Сақтандыру ұйымдарының таза пайдасының динамикасы</t>
  </si>
  <si>
    <t>Сақтандыру (қайта сақтандыру) ұйымдарының инвестициялық портфелінің құрылымы</t>
  </si>
  <si>
    <t>Сақтандыру (қайта сақтандыру) ұйымдарының активтерінен қайта сақтандыру активтері шегерілген қаржы құралдары бойынша эмитенттері дефолтқа жол берген қаржы құралдарының үлесі</t>
  </si>
  <si>
    <t>ЖЗҚ жиынтық инвестициялық портфелінің құрылымы</t>
  </si>
  <si>
    <t>Экономиканың секторларындағы зейнетақы активтерінің үлесі*</t>
  </si>
  <si>
    <t>Номиналдық кірістің орташа алынған коэффициенті және инфляцияның жинақталған деңгейі (%)</t>
  </si>
  <si>
    <t>Жинақталған зейнетақы қаражатының өсу динамикасы (млрд. теңге)</t>
  </si>
  <si>
    <t>Өзге қаржы ұйымдарының тәуекелдері</t>
  </si>
  <si>
    <t>2009 жылғы 9 айы</t>
  </si>
  <si>
    <t>2010 жылғы 9 айы</t>
  </si>
  <si>
    <t>Банк операцияларының жекелеген түрлерін жүзеге асыратын ұйымдардың заңды және жеке тұлғаларға берген заемдары</t>
  </si>
  <si>
    <t>Банктік емес ұйымдардың кредиттеу құрылымы</t>
  </si>
  <si>
    <t>Банктік емес ұйымдардың несие портфелінің сапасы</t>
  </si>
  <si>
    <t>Банк операцияларының жекелеген түрлерін жүзеге асыратын ұйымдардың кірістілік көрсеткіштері</t>
  </si>
  <si>
    <t>Ипотекалық ұйымдардың активтері, міндеттемелері және капиталы туралы мәліметтер</t>
  </si>
  <si>
    <t>Ипотекалық ұйымдардың несие портфелінің динамикасы</t>
  </si>
  <si>
    <t>Ипотекалық ұйымдардың несие портфелінің сапасы</t>
  </si>
  <si>
    <t>Төлем жүйелері</t>
  </si>
  <si>
    <t>Қазақстанның төлем жүйелерінің дамуы</t>
  </si>
  <si>
    <t>Қазақстан төлем жүйелеріндегі төлемдер ағындары</t>
  </si>
  <si>
    <t>Төлемдер мақсатының түрлері бойынша төлемдер көлемі</t>
  </si>
  <si>
    <t>Өтімділік тәуекелі және жүйелік тәуекел</t>
  </si>
  <si>
    <t>БААЖ-ғы өтімділік көрсеткіштері</t>
  </si>
  <si>
    <t>БААЖ-ғы төлем құжаттарының кезегі және орындалмаған төлемдер</t>
  </si>
  <si>
    <t>БКЖ-ғы өтімділік көрсеткіштері</t>
  </si>
  <si>
    <t>Ұлттық Банктің қаржы жүйесінің тұрақтылығын қолдау жөніндегі шаралары</t>
  </si>
  <si>
    <t>ҚРҰБ валюта нарығындағы өктемдік көлемі</t>
  </si>
  <si>
    <t>ҚРҰБ-ның өтімділік деңгейін реттеуге байланысты операциялары</t>
  </si>
  <si>
    <t>Резервтік активтер және ең төменгі резервтік талаптар</t>
  </si>
  <si>
    <t>Банк жүйесін қорландыру дефицитін мемлекеттің жабуы</t>
  </si>
  <si>
    <t>2010 жылғы 3-тоқсанның аяғындағы жағдай бойынша банктер бойынша банк жүйесін қорландыру</t>
  </si>
  <si>
    <t>Дерек көзі: Thomson Reuters  (Datastream)</t>
  </si>
  <si>
    <t>Дерек көзі: Thomson Reuters (Datastream)</t>
  </si>
  <si>
    <t>Дерек көзі: Thomson Reuters Datastream</t>
  </si>
  <si>
    <t xml:space="preserve">Дерек көзі: </t>
  </si>
  <si>
    <t>Дерек көзі: Bloomberg</t>
  </si>
  <si>
    <t>Дерек көзі: BIS</t>
  </si>
  <si>
    <t>Дерек көзі: НБРК</t>
  </si>
  <si>
    <t>Дерек көзі: Thomson Reuters</t>
  </si>
  <si>
    <t>Дерек көзі: KASE</t>
  </si>
  <si>
    <t>2009_1</t>
  </si>
  <si>
    <t>2009_2</t>
  </si>
  <si>
    <t>2009_3</t>
  </si>
  <si>
    <t>2009_4</t>
  </si>
  <si>
    <t>2010_1</t>
  </si>
  <si>
    <t>2010_2</t>
  </si>
  <si>
    <t>Левередж</t>
  </si>
  <si>
    <t>Спот</t>
  </si>
  <si>
    <t>EURUSD</t>
  </si>
  <si>
    <t>USDJPY</t>
  </si>
  <si>
    <t>GBPUSD</t>
  </si>
  <si>
    <t>USDCHF</t>
  </si>
  <si>
    <t>Көрсеткіштер</t>
  </si>
  <si>
    <t>Кезекте тіркелген төлем құжаттары</t>
  </si>
  <si>
    <t>Құжаттардың сомасы, млрд. теңге</t>
  </si>
  <si>
    <t>Құжаттардың саны, бірлікпен (оң ось)</t>
  </si>
  <si>
    <t>Орындалмаған төлем құжаттары</t>
  </si>
  <si>
    <t>Пайдаланушылардың таза позициясының орташа сомасы (АТПС), млрд. теңге</t>
  </si>
  <si>
    <t>БКЖ-ғы орташа алғанда кезеңдегі айналымдылылық коэффициенті (оң ось)</t>
  </si>
  <si>
    <t>Альянс Банкпен кері репо операциялары</t>
  </si>
  <si>
    <t>БТА Банкпен кері репо операциялары</t>
  </si>
  <si>
    <t>ҚРҰБ айналыстағы ноталарының көлемі</t>
  </si>
  <si>
    <t>ҚРҰБ айналыстағы ноталары эмиссиясының көлемі (кезеңдегі)</t>
  </si>
  <si>
    <t>ҚРҰБ ноталары бойынша ставкалар (оң ось)</t>
  </si>
  <si>
    <t>Банктердің резервтік активтері</t>
  </si>
  <si>
    <t>Ең төменгі резервтік талаптар</t>
  </si>
  <si>
    <t>Резервтік активтердің ең төменгі резервтік талаптардан асып кетуі</t>
  </si>
  <si>
    <t>Резервтік активтер/ЕТРТ (оң ось)</t>
  </si>
  <si>
    <t>Дерек көзі: ҰӘҚ, ҚҚА, ҚРҰБ есептері</t>
  </si>
  <si>
    <t xml:space="preserve">Капиталға қатысу </t>
  </si>
  <si>
    <t>"Стресс активтер қоры" АҚ қоса алғанда ҰӘҚ еншілес ұйымдары депозиттерінің көлемі</t>
  </si>
  <si>
    <t>Қолдаудың жиынтық көлемі</t>
  </si>
  <si>
    <t>Тұрақтандыру шараларын іске асыруға қатысатын банктердің баланстық активтері</t>
  </si>
  <si>
    <t>Банк жүйесінің баланстық активтері</t>
  </si>
  <si>
    <t>Мемлекеттік қолдау көлемінің активтерге қатынасы (провизиялар шегерілген)</t>
  </si>
  <si>
    <t>Мемлекеттік қолдау көрсету көлемінің тұрақтандыру шараларын жүзеге асыруға қатысатын банктердің активтеріне қатынасы</t>
  </si>
  <si>
    <t>Несие портфелі (провизиялар шегерілгенге дейін)</t>
  </si>
  <si>
    <t xml:space="preserve">Ескерту: Мемлекет тарапынан қорландыру көлемі ҰӘҚ алдындағы, дағдарысқа қарсы бағдарлама шеңберінде қаражат ұсыну нәтижесінде, кезең аяғында туындаған міндеттемелердің және банктер капиталына кіру кезінде ҰӘҚ ұсынған қаражат көлемінің сомасы ретінде бағаланады.  </t>
  </si>
  <si>
    <t>Еуразиялық Банк</t>
  </si>
  <si>
    <t>Қазкоммерцбанк</t>
  </si>
  <si>
    <t>Халық Банкі</t>
  </si>
  <si>
    <t>Нұрбанк</t>
  </si>
  <si>
    <t>Темірбанк</t>
  </si>
  <si>
    <t>Қазақстан Жинақ банкі</t>
  </si>
  <si>
    <t>Альянс банкі</t>
  </si>
  <si>
    <t>АТФ Банкі</t>
  </si>
  <si>
    <t>Каспий банкі</t>
  </si>
  <si>
    <t>Центр Кредит Банкі</t>
  </si>
  <si>
    <t>БТА Банкі</t>
  </si>
  <si>
    <t>Астана Финанс Банкі</t>
  </si>
  <si>
    <t>Капиталға қатысу</t>
  </si>
  <si>
    <t>Капиталға қатысу (артықшылықты акциялар)</t>
  </si>
  <si>
    <t>Негізделген депозиттерді банк акцияларының кепілімен орналастыру</t>
  </si>
  <si>
    <t>Экономиканың басым салаларын қолдау бойынша кешенді шаралар шеңберінде қаражат орналастыру</t>
  </si>
  <si>
    <t>Активтер  (провизиялар шегерілген)</t>
  </si>
  <si>
    <t>Мемлекеттік қолдау көрсету көлемінің активтерге қатынасы (провизиялар шегерілген)</t>
  </si>
  <si>
    <t xml:space="preserve"> 01.03.2010</t>
  </si>
  <si>
    <t>Объемы пенсионных активов НПФ, взвешенных по типам риска (млрд.тенге)</t>
  </si>
  <si>
    <t>2009 жылдың 4-тоқсаны</t>
  </si>
  <si>
    <t>2010 жылдың 1-тоқсаны</t>
  </si>
  <si>
    <t>2010 жылдың 2-тоқсаны</t>
  </si>
  <si>
    <t>2010 жылдың 3-тоқсаны</t>
  </si>
  <si>
    <t>Мерзім</t>
  </si>
  <si>
    <t>Экономика саласы</t>
  </si>
  <si>
    <t xml:space="preserve">Ескерту: Композиттік басым индикатор (КБИ) 5 сандық индекс: мұнай бағасының индексі, АҚШ-тың іскерлік белсенділігінің композиттік индексі, IFO World Economic Survey, М2 ақша массасы индексі, активтер бағасының индексі; және ҚРСА корпоративтік сұратуларының негізінде өнеркәсіп өнімі, түпкілікті өнімге және тауар қорларына сұраныстың өсуінің күтілуін сипаттайтын 3 сандық көрсеткіш негізінде құрылған. 
Экономика дамуының ағымдағы динамикасын сипаттайтын композиттік сәйкес келу индексі (КСИ) 4 индекс: өндіріс индексі, жұмыспен қамту индексі, нақты жалақы индексі, сауда көлемінің индексі негізінде құрылған </t>
  </si>
  <si>
    <t>4 тоқ. 2010</t>
  </si>
  <si>
    <t>1 тоқ. 2011</t>
  </si>
  <si>
    <t>2 тоқ. 2011</t>
  </si>
  <si>
    <t>3 тоқ. 2011</t>
  </si>
  <si>
    <t>4 тоқ. 2011</t>
  </si>
  <si>
    <t>Қайта құрылымдалған заемдардың несие портфеліндегі үлесі</t>
  </si>
  <si>
    <t>Жеке тұлғаларға берілген қайта құрылымдалған заемдардың несие портфеліндегі үлесі</t>
  </si>
  <si>
    <t>Қайта құрылымдалған ипотекалық заемдардың жеке тұлғалардың қайта құрылымдалған заемдарының портфеліндегі үлесі</t>
  </si>
  <si>
    <t>Заңды тұлғаларға берілген қайта құрылымдалған заемдардың несие портфеліндегі үлесі</t>
  </si>
  <si>
    <t>Қайта құрылымдалған тұтынушылық кредиттердің жеке тұлғалардың қайта құрылымдалған заемдарының портфеліндегі үлесі</t>
  </si>
  <si>
    <t>Қайта құрылымдаудан өткен заемдардың жиынтық көлемі</t>
  </si>
  <si>
    <t>Мерзімі өткен берешекті өтеу бойынша кейінге қалдыру</t>
  </si>
  <si>
    <t>Айыппұл санкцияларын (өсімпұл және банктің басқа санкцияларын) қолданбау</t>
  </si>
  <si>
    <t>Кредиттің жалпы мерзімін ұзарту және төлемдер кестесін өзгерту</t>
  </si>
  <si>
    <t>Заемшыға банк айқындаған уақыт кезеңі ішінде банк алдындағы борышты қайта қаржыландыруды жүзеге асыру мүмкіндігін беру (банктің заемшыдан қосымша кепілдік қамтамасыз етуді қабылдауы арқылы), оның ішінде заемшының басқа банкке өтініш жасауы арқылы</t>
  </si>
  <si>
    <t>Басқалар</t>
  </si>
  <si>
    <t>2010 ж. 3-тоқ. аяғындағы</t>
  </si>
  <si>
    <t>Баланстан тыс есептен шығарылған кредиттер</t>
  </si>
  <si>
    <t>Баланстан тыс есептен шығарылған кредиттердің несие портфеліне қатынасы (оң ось)</t>
  </si>
  <si>
    <t>Дерек көзі: ҚРСА, ҚҚА, ҚРҰБ есептері</t>
  </si>
  <si>
    <t>ROE (оң ось)</t>
  </si>
  <si>
    <t>Leverage (оң ось)</t>
  </si>
  <si>
    <t>проблемалық заемдар (экономика секторлары бойынша)</t>
  </si>
  <si>
    <t>Ақша қаражатының ұлғаюы/азаюы</t>
  </si>
  <si>
    <t>Ескерту: үй шаруашылықтарын қоспағандағы деректер</t>
  </si>
  <si>
    <t>Қайта құрылымдалмаған банктер</t>
  </si>
  <si>
    <t>5-ші санаттағы күмәнді заемдардың және үмітсіз заемдардың банктер топтары бойынша несие портфеліндегі үлесінің динамикасы</t>
  </si>
  <si>
    <t>Шетелдік қатысуы бар сақтандыру (қайта сақтандыру) ұйымдары активтерінің жалпы активтердегі үлесі</t>
  </si>
  <si>
    <t>ЖЗҚ-ның топтар (квартильдер) бойынша кірістілік көрсеткіштерін ЖЗҚ-ның  динамикасындағы мөлшеріне қарай  бөлу</t>
  </si>
  <si>
    <t>Доллар сату</t>
  </si>
  <si>
    <t>Еуро сату</t>
  </si>
  <si>
    <t>Рубль сату</t>
  </si>
  <si>
    <t>ҚҚБ-ғы шетел валютасын сату үлесі</t>
  </si>
  <si>
    <t>Тікелей репо (МЕБҚ), мәмілелер саны</t>
  </si>
  <si>
    <t>Биржалық және биржадан тыс операцияларды қоса алғанда ҚРҰБ жүргізген кері репо операцияларының сомасы (оң ось)</t>
  </si>
  <si>
    <t>Резидент банктердегі салымдар үлесі</t>
  </si>
  <si>
    <t>Резиден банктердегі салымдар</t>
  </si>
  <si>
    <t>Ескерту: 2010ж.1 қаз.жағдай бойынша 1-топқа қайта құрылымдалған 3 банк ("БТА Банк" АҚ, "Альянс Банк" АҚ, "Темірбанк" АҚ), 2-топқа нарықтық үлесі қоса алғанда 2% дейін болатын банктер (қайта құрылымдалған 3 банкті қоспағанда), 3-топқа нарықтық үлесі 2% жоғары және 0.10% кем банктер жатады</t>
  </si>
  <si>
    <t>Банк жүйесі бойынша барлығы</t>
  </si>
  <si>
    <t>Ескерту: 2010ж.1 қаз.жағдай бойынша 1-топқа қайта құрылымдалған 3 банк ("БТА Банк" АҚ, "Альянс Банк" АҚ, "Темірбанк" АҚ), 2-топқа нарықтық үлесі қоса алғанда 2% дейін болатын банктер (қайта құрылымдалған 3 банкті қоспағанда), 3-топқа нарықтық үлесі 2% жоғары және 0.10% кем банктер жатады.
2) *- банктердің 30.06.2010 ж. жағдай бойынша орын алып отырған жалпы сыртқы борышына қызмет көрсету бойынша алдағы 1 жылға арналған төлемдер</t>
  </si>
  <si>
    <t>Кіріс әкелетін активтер (жалпы активтердегі үлесі, %)</t>
  </si>
  <si>
    <t>Операциялық шығыстар/жалпы кірістер (%)</t>
  </si>
  <si>
    <t>Сыйақы алуға байланысты есептелген кірістер</t>
  </si>
  <si>
    <t>Клиенттерге берілген заемдар және қаржы лизингі бойынша есептелген кірістер</t>
  </si>
  <si>
    <t>Сыйақы алуға байланысты кірістер</t>
  </si>
  <si>
    <t>Кредит саясатының өзгеруі және несие портфелінің сапасы</t>
  </si>
  <si>
    <t>Ескерту: Нәтижелер қандай да болмасын өлшемнің ұлғаюын / жұмсаруын белгілеген респонденттердің % және қандай да болмасын өлшемнің төмендеуін / қатаңдауын белгілеген респонденттердің % айырмасы ретінде есептелетін таза пайыздық өзгеріс түрінде берілген</t>
  </si>
  <si>
    <t>Кредиттік ресурстарға сұраныс пен ұсыныстың өзгеруі, респонденттер % (корпоративтік сектор)</t>
  </si>
  <si>
    <t>Кредиттік ресурстарға сұраныс пен ұсыныстың өзгеруі, респонденттер % (жеке тұлғаларға заемдар нарығы)</t>
  </si>
  <si>
    <t xml:space="preserve">                       2) проблемалық заемдар 5-санатты күмәнді және үмітсіз заемдардан тұрады.</t>
  </si>
  <si>
    <t>Тұтынушылық заемдар</t>
  </si>
  <si>
    <t>Ескерту: Бұл жерде және одан әрі орта баға деп мынадай 4 бағаның ортасы алынады: жаңа үлгідегі үйді сату және жайлы емес, жайлы және элиталық тұрғын үйлерді қайта сату</t>
  </si>
  <si>
    <t>тартылған зейнетақы активтері бойынша</t>
  </si>
  <si>
    <t xml:space="preserve">                   - экономиканың секторлары бойынша проблемалық заемдар – 5-санаттың күмәнді + экономиканың секторлары бойынша үмітсіз заемдар</t>
  </si>
  <si>
    <t>2010 ж. 1-тоқ.</t>
  </si>
  <si>
    <t>2010 ж. 2-тоқ.</t>
  </si>
  <si>
    <t>Сала</t>
  </si>
  <si>
    <t>NPL (экономиканың секторлары бойынша)</t>
  </si>
  <si>
    <t>Қызмет көрсету</t>
  </si>
  <si>
    <t>Салалардың атауы</t>
  </si>
  <si>
    <t>Заңды тұлғалар бойынша басқалары</t>
  </si>
  <si>
    <t>барлығы (оң ось)</t>
  </si>
  <si>
    <t>Ескерту:  Валюта позициясы – ірі және орта кәсіпорындар бойынша шетел валютасындағы қаржы активтері және міндеттемелер арасындағы, шетел валютасындағы операциялық қызметтен түскен ақша қаражатының түсуіне түзетілген айырма (жылдық көрсетумен)
Меншікті капитал – ірі және орта кәсіпорындардың меншікті капиталы</t>
  </si>
  <si>
    <t>Аты</t>
  </si>
  <si>
    <t>Орта мәні</t>
  </si>
  <si>
    <t>25-процентиль</t>
  </si>
  <si>
    <t>75-процентиль</t>
  </si>
  <si>
    <t>Міндеттемелер бойынша</t>
  </si>
  <si>
    <t>_Өтімділік+ROE+Левередж тобы бойынша банктер алдындағы берешек</t>
  </si>
  <si>
    <t>_(Өтімділік+ROE)+(ROE+Левередж)+(Өтімділік+Левередж) тобы бойынша берешек</t>
  </si>
  <si>
    <t>Саны бойынша</t>
  </si>
  <si>
    <t>_Өтімділік+ROE+Левередж тобы бойынша кәсіпорындар саны</t>
  </si>
  <si>
    <t>_(Өтімділік+ROE)+(ROE+Левередж)+(Өтімділік+Левередж) тобы бойынша кәсіпорындардың саны</t>
  </si>
  <si>
    <t>1 кәсіпорынға шаққандағы банктер алдындағы орташа берешек, мың тг.</t>
  </si>
  <si>
    <t>Өтімділік</t>
  </si>
  <si>
    <t>Қонақ үйлер мен мейрамханалар</t>
  </si>
  <si>
    <t>Жылжымайтын мүлікпен операциялары, жалдау және тұтынушыларға қызмет көрсету</t>
  </si>
  <si>
    <t>Ескерту: Нүктенің мөлшері ағымдағы өтімділіктің деңгейіне сәйкес келеді</t>
  </si>
  <si>
    <t>Leverage (оң шкала)</t>
  </si>
  <si>
    <t>Дерек көзі: ҚРСА, ҚҚА; ҚРҰБ есептері</t>
  </si>
  <si>
    <t>Үй шаруашылықтарының ЖІӨ-гі борышы</t>
  </si>
  <si>
    <t>Үй шаруашылықтарының активтеріне үй шаруашылықтарының борышы</t>
  </si>
  <si>
    <t>Үй шаруашылықтарының табысына үй шаруашылықтарының банктер алдындағы берешегі</t>
  </si>
  <si>
    <t>Проблемалық заемдардың жеке тұлғалардың барлық несие портфеліндегі үлесі</t>
  </si>
  <si>
    <t>теңге</t>
  </si>
  <si>
    <t>50000 жоғары</t>
  </si>
  <si>
    <t>Халықтың зерттеліп отырған үй шарушылықтарындағы үлесі, жалпы зерттеліп отырған халықтың %</t>
  </si>
  <si>
    <t>Банктерді стресс тестілеу</t>
  </si>
  <si>
    <t>панельдік модель</t>
  </si>
  <si>
    <t>капиталдың күтілетін шығындары (панельдік модель)</t>
  </si>
  <si>
    <t>1 тоқ 2010*</t>
  </si>
  <si>
    <t>2 тоқ 2010*</t>
  </si>
  <si>
    <t>3 тоқ 2010</t>
  </si>
  <si>
    <t>4 тоқ 2010</t>
  </si>
  <si>
    <t>1 тоқ 2011</t>
  </si>
  <si>
    <t>2 тоқ 2011</t>
  </si>
  <si>
    <t>3 тоқ 2011</t>
  </si>
  <si>
    <t>Ескерту: 19 банк үшін есептелді</t>
  </si>
  <si>
    <t>2010 жылғы 1 қазандағы стресс-тестілеу (АҚШ доллары бойынша айырбастау бағамының ұлғаюы)</t>
  </si>
  <si>
    <t>2010 жылғы 1 қазандағы стресс-тестілеу (жылжымайтын мүліктің құнсыздануы)</t>
  </si>
  <si>
    <t>Меншікті капитал</t>
  </si>
  <si>
    <t>k1-1 жеткіліктілік коэффициенті</t>
  </si>
  <si>
    <t>k1-2 жеткіліктілік коэффициенті</t>
  </si>
  <si>
    <t>k2 жеткіліктілік коэффициенті</t>
  </si>
  <si>
    <t>2010 жылғы 1 қазандағы стресс-тестілеу (құрылыс, сауда және өнеркәсіп саласындағы заемдар сапасының нашарлауы)</t>
  </si>
  <si>
    <t>1-тоқ. 2006</t>
  </si>
  <si>
    <t>2-тоқ. 2006</t>
  </si>
  <si>
    <t>3-тоқ. 2006</t>
  </si>
  <si>
    <t>4-тоқ. 2006</t>
  </si>
  <si>
    <t>1-тоқ. 2007</t>
  </si>
  <si>
    <t>2-тоқ. 2007</t>
  </si>
  <si>
    <t>3-тоқ. 2007</t>
  </si>
  <si>
    <t>4-тоқ. 2007</t>
  </si>
  <si>
    <t>1-тоқ. 2008</t>
  </si>
  <si>
    <t>2-тоқ. 2008</t>
  </si>
  <si>
    <t>3-тоқ. 2008</t>
  </si>
  <si>
    <t>4-тоқ. 2008</t>
  </si>
  <si>
    <t>1-тоқ. 2009</t>
  </si>
  <si>
    <t>2-тоқ. 2009</t>
  </si>
  <si>
    <t>3-тоқ. 2009</t>
  </si>
  <si>
    <t>4-тоқ. 2009</t>
  </si>
  <si>
    <t>1-тоқ. 2010</t>
  </si>
  <si>
    <t>2-тоқ. 2010</t>
  </si>
  <si>
    <t>3-тоқ. 2010</t>
  </si>
  <si>
    <t xml:space="preserve">Латын Америкасы </t>
  </si>
  <si>
    <t>k2 (3 банкті қоспағанда)</t>
  </si>
  <si>
    <t>Жай акциялар</t>
  </si>
  <si>
    <t xml:space="preserve">Артықшылықты акциялар </t>
  </si>
  <si>
    <t>Өткен жылдардың бөлінбеген таза пайдасы (жабылмаған шығыны)</t>
  </si>
  <si>
    <t>Бөлінбеген таза пайда (жабылмаған шығын)</t>
  </si>
  <si>
    <t>Ескерту: 2010 жылғы 1 қазандағы жағдай бойынша 1-топқа қайта құрылымдалған 3 банк ("БТА Банк" АҚ, "Альянс Банк" АҚ, "Темірбанк" АҚ), 2-топқа нарықтық үлесі қоса алғанда 2% дейін болатын банктер (қайта құрылымдалған 3 банкті қоспағанда), 3-топқа (нарықтық үлесі 2% жоғары және 0.10% аз болатын банктер кіреді</t>
  </si>
  <si>
    <t>Квартильдер</t>
  </si>
  <si>
    <t>ЕДБ саны</t>
  </si>
  <si>
    <t>Провизиялардың несие портфеліндегі үлесі</t>
  </si>
  <si>
    <t>Ескерту: Капиталдандыру бойынша банктер квартильдер бойынша былайша бөлінді: 1-топ – 0,9 дейін, 2-топ 0.09-ден 0.17 дейін, 3-топ 0.17-ден 0.52 дейін,  4-топ 0.52-ден 0.91 дейін</t>
  </si>
  <si>
    <t>Есккерту:
1) бағалау провизиялардың сомасына және есептік меншік капиталға қатынасының нормаланған мәні арқылыы жасалды.
2)  2010 жылғы 1 қазандағы жағдай бойынша 1-топқа қайта құрылымдалған 3 банк ("БТА Банк" АҚ, "Альянс Банк" АҚ, "Темірбанк" АҚ), 2-топқа нарықтық үлесі қоса алғанда 2% дейін болатын банктер (қайта құрылымдалған 3 банкті қоспағанда), 3-топқа (нарықтық үлесі 2% жоғары және 0.10% аз болатын банктер кіреді</t>
  </si>
  <si>
    <t>заемдар</t>
  </si>
  <si>
    <t>арнайы мақсаттағы еншілес ұйымдардың салымдары</t>
  </si>
  <si>
    <t>реттелген борыштар</t>
  </si>
  <si>
    <t>басқалар</t>
  </si>
  <si>
    <t>ҚР резидент еместері алдындағы міндеттемелер, оның ішінде</t>
  </si>
  <si>
    <t>Заңды тұлғалар салымдарының өсу қарқыны (жылдан жылға)</t>
  </si>
  <si>
    <t>Жеке тұлғалар салымдарының өсу қарқыны (жылдан жылға)</t>
  </si>
  <si>
    <t>(млрд. теңге)</t>
  </si>
  <si>
    <t>Ескерту:* - арнайы мақсаттағы еншілес ұйымдардың салымдарын қоспағанда</t>
  </si>
  <si>
    <t xml:space="preserve">Үй шаруашылықтарының қолда бар кірісі, млрд. теңге </t>
  </si>
  <si>
    <t>Орташа жалақы (тоқсаннан тоқсанға өсу қарқыны,оң ось)</t>
  </si>
  <si>
    <t>Тұрғын үйдің 4 баға бойынша орташа бағасы, 1 ш. үшін теңгемен (тоқсаннан тоқсанға өсу қарқыны,оң ось)</t>
  </si>
  <si>
    <t>Банктердің клиенттерінің саны (жылдан жылға өзгеруі)</t>
  </si>
  <si>
    <t>Жеке тұлғалардың депозиттері (жылдан жылға өзгеруі)</t>
  </si>
  <si>
    <t>4 тоқ.2008</t>
  </si>
  <si>
    <t>Банктердің депозиттік базасының құрылымы</t>
  </si>
  <si>
    <t>Атауы:</t>
  </si>
  <si>
    <t>Басым салаларды қолдау жөніндегі мемлекеттік бағдарламалар шеңберінде орналастырылған қаражаттың көлемі</t>
  </si>
  <si>
    <t>Жеке тұлғалардың салымдары</t>
  </si>
  <si>
    <t xml:space="preserve">** ҚРҰҚ активтерін қоса алғанда </t>
  </si>
  <si>
    <t>*** туынды, күрделі трансферттерді және қателер мен қалып қоюларды қоса алғанда</t>
  </si>
  <si>
    <t xml:space="preserve">Ескерту:* қателер мен қалып қоюларды қоса алғанда </t>
  </si>
  <si>
    <t xml:space="preserve"> Қазақстан төлем балансының 2010 – 2011 жылдарға арналған болжамы*, млрд.АҚШ долл.</t>
  </si>
  <si>
    <t>Ескерту: 2010 жылғы 1 қазандағы жағдай бойынша 1-топқа қайта құрылымдау барысын аяқтаған 3 банк, 2-топқа нарықтық үлесі қоса алғанда 2% дейін болатын банктер, 3-топқа нарықтық үлесі 2% жоғары және 0.10% аз болатын банктер кіреді</t>
  </si>
  <si>
    <t>Дерек көзі: ҚДКҚ, ҚРҰБ есептері</t>
  </si>
  <si>
    <t>Депозиттердің жалпы өсуі</t>
  </si>
  <si>
    <t>Депозиттердің жалпы әкетілуі</t>
  </si>
  <si>
    <t>Кредиттердің депозиттерге қатынасы</t>
  </si>
  <si>
    <t>ГЭП (Кредиттер - Депозиттер)</t>
  </si>
  <si>
    <t>Дерек көзі: ҚРҰБ, Datastream</t>
  </si>
  <si>
    <t>Ескерту: * тікелей сақтандыру шарттары бойынша қабылданған сақтандыру сыйлықақылары</t>
  </si>
  <si>
    <t>Келіп түскен сақтандыру сыйлықақыларының құрылымы *</t>
  </si>
  <si>
    <t>Сақтандыру кластарының атауы</t>
  </si>
  <si>
    <t>Міндетті сақтандыру</t>
  </si>
  <si>
    <t>Ерікті жеке сақтандыру</t>
  </si>
  <si>
    <t>Ерікті мүліктік сақтандыру</t>
  </si>
  <si>
    <t>* тікелей сақтандыру шарттары бойынша қабылданған сақтандыру сыйлықақылары</t>
  </si>
  <si>
    <t>* Тікелей сақтандыру шарттары бойынша қабылданған сақтандыру сыйлықақылары</t>
  </si>
  <si>
    <t>Сақтандыру сыйлықақыларын сақтандыру салалары бойынша бөлу *</t>
  </si>
  <si>
    <t>Сақтандыру сыйлықақыларын сақтандыру салалары бойынша бөлу*</t>
  </si>
  <si>
    <t>Сақтандыру сыйлықақылары, оның ішінде</t>
  </si>
  <si>
    <t>өмірді сақтандыру бойынша</t>
  </si>
  <si>
    <t>жалпы сақтандыру бойынша</t>
  </si>
  <si>
    <t>Жалпы сақтандыру</t>
  </si>
  <si>
    <t>Өмірді сақтандыру</t>
  </si>
  <si>
    <t>(млн.теңгемен)</t>
  </si>
  <si>
    <t xml:space="preserve"> Сақтандыру төлемдерінің құрылымы*</t>
  </si>
  <si>
    <t>* Тікелей сақтандыру шарттары бойынша сақтандыру төлемдерін жүзеге асыру бойынша шығыстар</t>
  </si>
  <si>
    <t>Кластардың атауы</t>
  </si>
  <si>
    <t>млн.теңге</t>
  </si>
  <si>
    <t>Автомобиль көлігін сақтандыру</t>
  </si>
  <si>
    <t>Мүлікті сақтандыру</t>
  </si>
  <si>
    <t>Азаматтық-құқықтық жауапкершілікті сақтандыру</t>
  </si>
  <si>
    <t>Заемдарды сақтандыру</t>
  </si>
  <si>
    <t>Басқа да қаржы шығындарынан сақтандыру</t>
  </si>
  <si>
    <t>Сыйлықақылар/</t>
  </si>
  <si>
    <t>Төлемдер</t>
  </si>
  <si>
    <t>Сыйлықақылар</t>
  </si>
  <si>
    <t>басқа да қаржы шығындары</t>
  </si>
  <si>
    <t>мүлік</t>
  </si>
  <si>
    <t>жазатайым жағдайлардан сақтандыру</t>
  </si>
  <si>
    <t>автокөлік</t>
  </si>
  <si>
    <t>заемдарды сақтандыру</t>
  </si>
  <si>
    <t>млрд.теңге</t>
  </si>
  <si>
    <t xml:space="preserve">Көрсеткіштердің атауы </t>
  </si>
  <si>
    <t>Қайта сақтандыруға берілген сақтандыру сыйлықақылары</t>
  </si>
  <si>
    <t>Резидент еместерге қайта сақтандыруға берілген сақтандыру сыйлықақылары</t>
  </si>
  <si>
    <t>*-2010 жылдың 1 және 2 тоқсандары теріс капиталының болуына байланысты БТА қосылмай есептелді</t>
  </si>
  <si>
    <t>күйзеліс сценариі</t>
  </si>
  <si>
    <t>стресс сценариі</t>
  </si>
  <si>
    <t>Ескерту:проблемалық заемдар ретінде 2, 4, 5-санаттардың күмәнді заемдары және үмітсіз заемдардың сомалары пайдаланылады.
01.10.2010ж. жағдай бойынша 1-топқа қайта құрылымдалған 3 банк ("БТА Банк" АҚ, "Альянс Банк" АҚ, "Темірбанк" АҚ), 2-топқа нарықтық үлесі қоса алғанда 2% дейін болатын банктер (қайта құрылымдалған 3 банкті қоспағанда), 3-топқа нарықтық үлесі 2% жоғары және 0.10% кем банктер жатады</t>
  </si>
  <si>
    <t xml:space="preserve">ҚР резидент еместеріне қайта сақтандыруға берілген сақтандыру сыйлықақылары </t>
  </si>
  <si>
    <t xml:space="preserve">                             млрд. теңге</t>
  </si>
  <si>
    <t>Сақтандыру сыйлықақылары*</t>
  </si>
  <si>
    <t>Сақтандыру төлемдері**</t>
  </si>
  <si>
    <t>Төлемдердің сыйлықақыларға қатынасы</t>
  </si>
  <si>
    <t>Төлемдердің міндетті сақтандыру бойынша сыйлықақыларға қатынасы, %</t>
  </si>
  <si>
    <t>қаң.00</t>
  </si>
  <si>
    <t>ақп.00</t>
  </si>
  <si>
    <t>нау.00</t>
  </si>
  <si>
    <t>сәу.00</t>
  </si>
  <si>
    <t>мам.00</t>
  </si>
  <si>
    <t>мау.00</t>
  </si>
  <si>
    <t>шіл.00</t>
  </si>
  <si>
    <t>там.00</t>
  </si>
  <si>
    <t>қыр.00</t>
  </si>
  <si>
    <t>қаз.00</t>
  </si>
  <si>
    <t>қар.00</t>
  </si>
  <si>
    <t>жел.00</t>
  </si>
  <si>
    <t>қаң.01</t>
  </si>
  <si>
    <t>ақп.01</t>
  </si>
  <si>
    <t>нау.01</t>
  </si>
  <si>
    <t>сәу.01</t>
  </si>
  <si>
    <t>мам.01</t>
  </si>
  <si>
    <t>мау.01</t>
  </si>
  <si>
    <t>шіл.01</t>
  </si>
  <si>
    <t>там.01</t>
  </si>
  <si>
    <t>қыр.01</t>
  </si>
  <si>
    <t>қаз.01</t>
  </si>
  <si>
    <t>қар.01</t>
  </si>
  <si>
    <t>жел.01</t>
  </si>
  <si>
    <t>қаң.02</t>
  </si>
  <si>
    <t>ақп.02</t>
  </si>
  <si>
    <t>нау.02</t>
  </si>
  <si>
    <t>сәу.02</t>
  </si>
  <si>
    <t>мам.02</t>
  </si>
  <si>
    <t>мау.02</t>
  </si>
  <si>
    <t>шіл.02</t>
  </si>
  <si>
    <t>там.02</t>
  </si>
  <si>
    <t>қыр.02</t>
  </si>
  <si>
    <t>қаз.02</t>
  </si>
  <si>
    <t>қар.02</t>
  </si>
  <si>
    <t>жел.02</t>
  </si>
  <si>
    <t>қаң.03</t>
  </si>
  <si>
    <t>ақп.03</t>
  </si>
  <si>
    <t>нау.03</t>
  </si>
  <si>
    <t>сәу.03</t>
  </si>
  <si>
    <t>мам.03</t>
  </si>
  <si>
    <t>мау.03</t>
  </si>
  <si>
    <t>шіл.03</t>
  </si>
  <si>
    <t>там.03</t>
  </si>
  <si>
    <t>қыр.03</t>
  </si>
  <si>
    <t>қаз.03</t>
  </si>
  <si>
    <t>қар.03</t>
  </si>
  <si>
    <t>жел.03</t>
  </si>
  <si>
    <t>қаң.04</t>
  </si>
  <si>
    <t>ақп.04</t>
  </si>
  <si>
    <t>нау.04</t>
  </si>
  <si>
    <t>сәу.04</t>
  </si>
  <si>
    <t>мам.04</t>
  </si>
  <si>
    <t>мау.04</t>
  </si>
  <si>
    <t>шіл.04</t>
  </si>
  <si>
    <t>там.04</t>
  </si>
  <si>
    <t>қыр.04</t>
  </si>
  <si>
    <t>қаз.04</t>
  </si>
  <si>
    <t>қар.04</t>
  </si>
  <si>
    <t>жел.04</t>
  </si>
  <si>
    <t>қаң.05</t>
  </si>
  <si>
    <t>ақп.05</t>
  </si>
  <si>
    <t>нау.05</t>
  </si>
  <si>
    <t>сәу.05</t>
  </si>
  <si>
    <t>мам.05</t>
  </si>
  <si>
    <t>мау.05</t>
  </si>
  <si>
    <t>шіл.05</t>
  </si>
  <si>
    <t>там.05</t>
  </si>
  <si>
    <t>қыр.05</t>
  </si>
  <si>
    <t>қаз.05</t>
  </si>
  <si>
    <t>қар.05</t>
  </si>
  <si>
    <t>жел.05</t>
  </si>
  <si>
    <t>қаң.06</t>
  </si>
  <si>
    <t>ақп.06</t>
  </si>
  <si>
    <t>нау.06</t>
  </si>
  <si>
    <t>сәу.06</t>
  </si>
  <si>
    <t>мам.06</t>
  </si>
  <si>
    <t>мау.06</t>
  </si>
  <si>
    <t>шіл.06</t>
  </si>
  <si>
    <t>там.06</t>
  </si>
  <si>
    <t>қыр.06</t>
  </si>
  <si>
    <t>қаз.06</t>
  </si>
  <si>
    <t>қар.06</t>
  </si>
  <si>
    <t>жел.06</t>
  </si>
  <si>
    <t>қаң.07</t>
  </si>
  <si>
    <t>ақп.07</t>
  </si>
  <si>
    <t>нау.07</t>
  </si>
  <si>
    <t>сәу.07</t>
  </si>
  <si>
    <t>мам.07</t>
  </si>
  <si>
    <t>мау.07</t>
  </si>
  <si>
    <t>шіл.07</t>
  </si>
  <si>
    <t>там.07</t>
  </si>
  <si>
    <t>қыр.07</t>
  </si>
  <si>
    <t>қаз.07</t>
  </si>
  <si>
    <t>қар.07</t>
  </si>
  <si>
    <t>жел.07</t>
  </si>
  <si>
    <t>қаң.08</t>
  </si>
  <si>
    <t>ақп.08</t>
  </si>
  <si>
    <t>нау.08</t>
  </si>
  <si>
    <t>сәу.08</t>
  </si>
  <si>
    <t>мам.08</t>
  </si>
  <si>
    <t>мау.08</t>
  </si>
  <si>
    <t>шіл.08</t>
  </si>
  <si>
    <t>там.08</t>
  </si>
  <si>
    <t>қыр.08</t>
  </si>
  <si>
    <t>қаз.08</t>
  </si>
  <si>
    <t>қар.08</t>
  </si>
  <si>
    <t>жел.08</t>
  </si>
  <si>
    <t>қаң.09</t>
  </si>
  <si>
    <t>ақп.09</t>
  </si>
  <si>
    <t>нау.09</t>
  </si>
  <si>
    <t>сәу.09</t>
  </si>
  <si>
    <t>мам.09</t>
  </si>
  <si>
    <t>мау.09</t>
  </si>
  <si>
    <t>шіл.09</t>
  </si>
  <si>
    <t>там.09</t>
  </si>
  <si>
    <t>қыр.09</t>
  </si>
  <si>
    <t>қаз.09</t>
  </si>
  <si>
    <t>қар.09</t>
  </si>
  <si>
    <t>жел.09</t>
  </si>
  <si>
    <t>қаң.10</t>
  </si>
  <si>
    <t>ақп.10</t>
  </si>
  <si>
    <t>нау.10</t>
  </si>
  <si>
    <t>сәу.10</t>
  </si>
  <si>
    <t>мам.10</t>
  </si>
  <si>
    <t>мау.10</t>
  </si>
  <si>
    <t>шіл.10</t>
  </si>
  <si>
    <t>там.10</t>
  </si>
  <si>
    <t>қыр.10</t>
  </si>
  <si>
    <t>Төлемдердің ерікті мүліктік сақтандыру бойынша сыйлықақыларға қатынасы, %</t>
  </si>
  <si>
    <t>*Тікелей сақтандыру шарттары бойынша қабылданған сақтандыру сыйлықақылары</t>
  </si>
  <si>
    <t>** Тікелей сақтандыру шарттары бойынша төлемдерді жүзеге асыру бойынша шығыстар</t>
  </si>
  <si>
    <t>Сақтандыру қызметінен түскен кірістер</t>
  </si>
  <si>
    <t>Инвестициялық қызметтен түскен кірістер</t>
  </si>
  <si>
    <t>Салықтар төленгеннен кейінгі таза пайда</t>
  </si>
  <si>
    <t>Қаржы құралдары</t>
  </si>
  <si>
    <t>ҚР мемлекеттік бағалы қағаздары</t>
  </si>
  <si>
    <t>Екінші деңгейдегі банктердегі салымдар</t>
  </si>
  <si>
    <t>ҚР эмитенттерінің мемлекеттік емес бағалы қағаздары</t>
  </si>
  <si>
    <t>"Кері РЕПО" операциялары</t>
  </si>
  <si>
    <t>Басқа да қаржы құралдары</t>
  </si>
  <si>
    <t xml:space="preserve">Проблемалық дебиторлық берешектің сақтандыру қызметі бойынша дебиторлық берешектің жалпы сомасындағы үлесі </t>
  </si>
  <si>
    <t>Проблемалық дебиторлық берешектің сақтандыру қызметі бойынша дебиторлық берешектің жалпы сомасындағы үлесі</t>
  </si>
  <si>
    <t>90 күнге дейін және одан көп мерзімге кейінге қалдырылған дебиторлық берешектің сақтандыру қызметі бойынша ДБ жалпы сомасына қатынасы, %</t>
  </si>
  <si>
    <t>Төлем жасауға қабілеттіліктің нақты маржасы</t>
  </si>
  <si>
    <t>Төлем жасауға қабілеттіліктің маржасының ең төменгі мөлшері</t>
  </si>
  <si>
    <t>Төлем жасауға қабілеттіліктің нақты маржасының жеткіліктілік нормативі (оң ось)</t>
  </si>
  <si>
    <t>Сақтандыру (қайта сақтандыру) ұйымдары</t>
  </si>
  <si>
    <t>01.10.2010ж.</t>
  </si>
  <si>
    <t>С(ҚС)Ұ 1</t>
  </si>
  <si>
    <t>С(ҚС)Ұ 2</t>
  </si>
  <si>
    <t>С(ҚС)Ұ 3</t>
  </si>
  <si>
    <t>С(ҚС)Ұ 4</t>
  </si>
  <si>
    <t>С(ҚС)Ұ 5</t>
  </si>
  <si>
    <t>С(ҚС)Ұ 6</t>
  </si>
  <si>
    <t>С(ҚС)Ұ 7</t>
  </si>
  <si>
    <t>С(ҚС)Ұ 8</t>
  </si>
  <si>
    <t>С(ҚС)Ұ 9</t>
  </si>
  <si>
    <t>С(ҚС)Ұ 10</t>
  </si>
  <si>
    <t>С(ҚС)Ұ 11</t>
  </si>
  <si>
    <t>С(ҚС)Ұ 12</t>
  </si>
  <si>
    <t>С(ҚС)Ұ 13</t>
  </si>
  <si>
    <t>С(ҚС)Ұ 14</t>
  </si>
  <si>
    <t>С(ҚС)Ұ 15</t>
  </si>
  <si>
    <t>С(ҚС)Ұ 16</t>
  </si>
  <si>
    <t>млн. теңге</t>
  </si>
  <si>
    <t>Шетелдік эмитенттерінің мемлекеттік емес бағалы қағаздары</t>
  </si>
  <si>
    <t>Шетелдік инвестициялық қорлардың пайлары</t>
  </si>
  <si>
    <t>Халықаралық қаржы ұйымдарының бағалы қағаздары</t>
  </si>
  <si>
    <t>Тазартылған алтын</t>
  </si>
  <si>
    <t>ҚР эмитенттерінің мемлекеттік емес бағалы қағаздары, оның ішінде</t>
  </si>
  <si>
    <t>Екінші деңгейдегі банктердегі салымдары</t>
  </si>
  <si>
    <t>Туынды бағалы қағаздар</t>
  </si>
  <si>
    <t>Жиынтығы</t>
  </si>
  <si>
    <t>Аулы, орман және балық шаруашылығы</t>
  </si>
  <si>
    <t>Электрмен жабдықтау, газ, бу беру, және ауаны кондиционирлеу</t>
  </si>
  <si>
    <t>Сумен жабдықтау, кәріз жүйесі, қалдықтарды жинауды және бөлуді бақылау</t>
  </si>
  <si>
    <t>Шетелдік инвестициялар</t>
  </si>
  <si>
    <t>Меншікті қаражат</t>
  </si>
  <si>
    <t>Мемлекеттік бюджет</t>
  </si>
  <si>
    <t>қар.10</t>
  </si>
  <si>
    <t>Заем қаражаттары</t>
  </si>
  <si>
    <t>Ескерту: БТА Банк, Темірбанк және Альянс Банк меншікті капиталының теріс мәніне байланысты іріктеуден алынып тасталды.</t>
  </si>
  <si>
    <t>Көтерме және бөлшек сауда, автомобильдер мен мотоциклдерді жөндеу</t>
  </si>
  <si>
    <t>Тұру және тамақтану бойынша қызмет көрсету</t>
  </si>
  <si>
    <t>Ақпарат және байланыс</t>
  </si>
  <si>
    <t>Қаржылық және сақтандыру қызметі</t>
  </si>
  <si>
    <t>Екінші деңгейдегі банктер</t>
  </si>
  <si>
    <t>Басқа да қаржы ұйымдары</t>
  </si>
  <si>
    <t>Кәсіби, ғылыми және техникалық қызмет</t>
  </si>
  <si>
    <t>Әкімшілік және қосалқы қызмет саласындағы қызмет</t>
  </si>
  <si>
    <t>Білім беру</t>
  </si>
  <si>
    <t>Денсаулық сақтау және әлеуметтік қызмет көрсету</t>
  </si>
  <si>
    <t>Өнер, ойын-сауық және демалыс</t>
  </si>
  <si>
    <t>Аумақта бұрын болған ұйымдар мен органдардың қызметі</t>
  </si>
  <si>
    <t>* МБҚ қоспағанда, ҚР резиденттерінің қаржы құралдарының құны</t>
  </si>
  <si>
    <t>Номиналдық кірістің орташа алынған коэффициенті және инфляцияның жинақталған деңгейі</t>
  </si>
  <si>
    <t>ЖЗҚ зейнетақы активтері бойынша номиналдық кірістің орташа алынған коэффициенті (12 ай)</t>
  </si>
  <si>
    <t>ЖЗҚ зейнетақы активтері бойынша номиналдық кірістің орташа алынған коэффициенті (36 ай)</t>
  </si>
  <si>
    <t>ЖЗҚ зейнетақы активтері бойынша номиналдық кірістің орташа алынған коэффициенті (60 ай)</t>
  </si>
  <si>
    <t>Инфляцияның жинақталған деңгейі (12 ай)</t>
  </si>
  <si>
    <t>Инфляцияның жинақталған деңгейі (36 ай)</t>
  </si>
  <si>
    <t>Инфляцияның жинақталған деңгейі (60 ай)</t>
  </si>
  <si>
    <t xml:space="preserve">ЖЗҚ жинақталған зейнетақы қаражатының және инвестициялық кірісінің өзгеру динамикасы </t>
  </si>
  <si>
    <t>(деректер ЖЗҚ қызметі басталғаннан бері өспелі түрде берілді)</t>
  </si>
  <si>
    <t xml:space="preserve">Инвестициялық кіріс (есептелген) </t>
  </si>
  <si>
    <t>Жинақталған зейнетақы қаражаты</t>
  </si>
  <si>
    <t xml:space="preserve"> 2008 жыл</t>
  </si>
  <si>
    <t xml:space="preserve"> 2009 жыл</t>
  </si>
  <si>
    <t>2010 жылғы қаңтар</t>
  </si>
  <si>
    <t>2010 жылғы ақпан</t>
  </si>
  <si>
    <t>2010 жылғы наурыз</t>
  </si>
  <si>
    <t>2010 жылғы сәуір</t>
  </si>
  <si>
    <t>2010 жылғы мамыр</t>
  </si>
  <si>
    <t>2010 жылғы маусым</t>
  </si>
  <si>
    <t>2010 жылғы шілде</t>
  </si>
  <si>
    <t>2010 жылғы тамыз</t>
  </si>
  <si>
    <t>2010 жылғы қыркүйек</t>
  </si>
  <si>
    <t>Тәуекел түрлері бойынша сараланған ЖЗҚ активтерінің көлемі</t>
  </si>
  <si>
    <t>Қор тәуекелі бойынша сараланған зейнетақы активтерінің сомасы</t>
  </si>
  <si>
    <t>Кредит тәуекелі бойынша сараланған зейнетақы активтерінің сомасы (сол ось)</t>
  </si>
  <si>
    <t>Жалпы пайыздық тәуекел бойынша сараланған зейнетақы активтерінің сомасы</t>
  </si>
  <si>
    <t xml:space="preserve">Жеке тұлғалардың кірістері және жылжымайтын мүлік бағалары </t>
  </si>
  <si>
    <t>Жеке тұлғалардың кірістері және жылжымайтын мүлік бағалары</t>
  </si>
  <si>
    <t>Ескерту: 1) 2010 жылғы 1 қазандағы жағдай бойынша "Басқалар" бабына клиенттердің банкаралық салымдары, салымдары, "РЕПО" операциялары, қаржылық емес міндеттемелер және басқа да қаржылық міндеттемелер                                                                                         2) банктердің  1-тобына қайта құрылымдау барысынан өткен 3 банк, банктердің 2-тобына нарықтық үлесі 2% дейінгі банктер, банктердің 3-тобына 2% -дан 0, 10%-ға дейінгі банктер кіреді</t>
  </si>
  <si>
    <t>Эмитенттері дефолтқа жол берген қаржы құралдарының зейнетақы активтерінің ағымдағы құнындағы үлесі,  (%)</t>
  </si>
  <si>
    <t>Эмитенттері дефолтқа жол берген қаржы құралдарының зейнетақы активтерінің ағымдағы құнындағы үлесі</t>
  </si>
  <si>
    <t>Эмитенттері дефолтқа жол берген қаржы құралдарының зейнетақы активтерінің ағымдағы құнындағы үлесі (%)</t>
  </si>
  <si>
    <t>ЖЗҚ</t>
  </si>
  <si>
    <t xml:space="preserve">"ГРАНТУМ ЖЗҚ" АҚ ("Қазкоммерцбанк" АҚ ЕҰ) </t>
  </si>
  <si>
    <t>"ҰларҮмiт" ЖЗҚ" АҚ</t>
  </si>
  <si>
    <t>"НПФ "Атамекен" ЖЗҚ" АҚ "Нұрбанк" АҚ ЕҰ</t>
  </si>
  <si>
    <t>"АМАНАТ КАЗАХСТАН ЖЗҚ" АҚ</t>
  </si>
  <si>
    <t>"ГНПФ" ЖЗҚ" АҚ</t>
  </si>
  <si>
    <t>"НПФ БТА Қазахстан ЖЗҚ" АҚ "БТА Банк" АҚ ЕҰ</t>
  </si>
  <si>
    <t>"Қазақстан Халық Банкі ЖЗҚ" АҚ, Қазақстан Халық Банкі" АҚ ЕҰ</t>
  </si>
  <si>
    <t>"Нефтегаз - ДЕМ" ЖЗҚ" АҚ</t>
  </si>
  <si>
    <t xml:space="preserve">"Еуразия жинақтаушы зейнетақы қоры" АҚ </t>
  </si>
  <si>
    <t>"Отан" ҚЖЗҚ" АҚ</t>
  </si>
  <si>
    <t>"НПФ "Капитал" ЖЗҚ" АҚ - "Банк Центр Кредит" АҚ ЕҰ</t>
  </si>
  <si>
    <t>"РЕСПУБЛИКА" ЖЗҚ" АҚ</t>
  </si>
  <si>
    <t>"Қоргау" ЖЗҚ АҚ</t>
  </si>
  <si>
    <t>Барлық ЖЗҚ бойынша барлығы</t>
  </si>
  <si>
    <t>Қазақмыс" ЖЗҚ" АҚ</t>
  </si>
  <si>
    <t>Жинақталған зейнетақы қаражатының өсу динамикасы</t>
  </si>
  <si>
    <t>"Таза" инвестициялық кіріс</t>
  </si>
  <si>
    <t>Зейнетақы жарналары</t>
  </si>
  <si>
    <t>(мың теңге)</t>
  </si>
  <si>
    <t>Басқа да заңды тұлғаларға заемдар</t>
  </si>
  <si>
    <t>Жеке тұлғаларға заемдар</t>
  </si>
  <si>
    <t>жиынтығы</t>
  </si>
  <si>
    <t>Қаржы ұйымдарына заемдар</t>
  </si>
  <si>
    <t>Стандартты</t>
  </si>
  <si>
    <t>Күмәнді</t>
  </si>
  <si>
    <t>Үмітсіз</t>
  </si>
  <si>
    <t>ROE коэффициенті</t>
  </si>
  <si>
    <t>ROA коэффициенті</t>
  </si>
  <si>
    <t>Активтер</t>
  </si>
  <si>
    <t>Міндеттемелер</t>
  </si>
  <si>
    <t>Меншікті капиталдың міндеттемелерге қатынасы</t>
  </si>
  <si>
    <t>Меншікті капиталдың міндеттемелерге қатынасы (оң ось)</t>
  </si>
  <si>
    <t>Ипотекалық ұйымдардың несие портфелінің сапасы, жиынтығына %-бен</t>
  </si>
  <si>
    <t>Стандартты заемдар</t>
  </si>
  <si>
    <t>Күмәнді заемдар</t>
  </si>
  <si>
    <t>Үмітсіз заемдар</t>
  </si>
  <si>
    <t>Ипотекалық ұйымдардың кірістілік көрсеткіштері</t>
  </si>
  <si>
    <t>2010 ж. 9 ай*</t>
  </si>
  <si>
    <t>Төлемдер саны, млн.транзакциямен</t>
  </si>
  <si>
    <t>Төлемдер көлемінің өзгеруі, %-бен (оң ось)</t>
  </si>
  <si>
    <t>Төлемдер санының өзгеруі, %-бен (оң ось)</t>
  </si>
  <si>
    <t>Жүйе</t>
  </si>
  <si>
    <t>БААЖ</t>
  </si>
  <si>
    <t>БКЖ</t>
  </si>
  <si>
    <t>* өткен жылдың осындай кезеңімен салыстырғанда 2010 жылдың  9 айы</t>
  </si>
  <si>
    <t>Төлемдер көлемі, трлн. теңгемен</t>
  </si>
  <si>
    <t>Өзгеруі</t>
  </si>
  <si>
    <t>млрд. теңгемен</t>
  </si>
  <si>
    <t>жалпы көлемнің %-бен</t>
  </si>
  <si>
    <t>%-бен</t>
  </si>
  <si>
    <t>Шетел валютасымен және қымбат металдармен операциялар</t>
  </si>
  <si>
    <t>Депозиттер</t>
  </si>
  <si>
    <t>Заемдар</t>
  </si>
  <si>
    <t>ҚР резидент еместері шығарған бағалы қағаздар, вексельдер және депозиттік сертификаттар</t>
  </si>
  <si>
    <t>Тауарлар және материалдық емес активтер</t>
  </si>
  <si>
    <t>Қызмет көрсетулер</t>
  </si>
  <si>
    <t>Басқа да төлемдер*</t>
  </si>
  <si>
    <t>* зейнетақы төлемдері және жәрдемақылар, ерекше аударымдар, бюджетке төлемдер және бюджеттен төлемдер</t>
  </si>
  <si>
    <t>2010 ж. 9 айы</t>
  </si>
  <si>
    <t>Орташа алғанда бір күнгі айналымдар, млрд. теңге</t>
  </si>
  <si>
    <t>Орташа алғанда кезеңдегі кіретін қалдық, млрд. теңге</t>
  </si>
  <si>
    <t>Орташа алғанда кезеңдегі АӨК (оң ось)</t>
  </si>
  <si>
    <t>Орташа алғанда кезеңдегі ААК (оң ось)</t>
  </si>
  <si>
    <t>қаң07</t>
  </si>
  <si>
    <r>
      <t>2</t>
    </r>
    <r>
      <rPr>
        <sz val="8"/>
        <rFont val="Times New Roman"/>
        <family val="1"/>
        <charset val="204"/>
      </rPr>
      <t xml:space="preserve"> АӨК (ақша өтімділігінің коэффициенті) жүйе өтімділігінің (барлық пайдаланушылардың кіріс қалдығы) БААЖ-ғы дебеттік айналым және БААЖ-ғы орындалмаған (кері қайтарылған) төлемдердің сомасына қатынасына тең                                                                  </t>
    </r>
  </si>
  <si>
    <r>
      <t>3</t>
    </r>
    <r>
      <rPr>
        <sz val="8"/>
        <rFont val="Times New Roman"/>
        <family val="1"/>
        <charset val="204"/>
      </rPr>
      <t xml:space="preserve"> ААК (ақша айналымдылығының коэффициенті) БААЖ-ғы дебеттік айналымның жүйе өтімділігіндегі қатынасына тең.</t>
    </r>
  </si>
  <si>
    <r>
      <t xml:space="preserve">1 </t>
    </r>
    <r>
      <rPr>
        <sz val="8"/>
        <rFont val="Times New Roman"/>
        <family val="1"/>
        <charset val="204"/>
      </rPr>
      <t>Пайдаланушының кіретін қалдығы - пайдаланушы корреспонденттік шоттан жүйедегі позицияға аударған ақша сомасы.</t>
    </r>
  </si>
  <si>
    <t>Цесна Банк</t>
  </si>
  <si>
    <t>Данабанк</t>
  </si>
  <si>
    <t>Дельта банк</t>
  </si>
  <si>
    <t>k2</t>
  </si>
  <si>
    <t>01.04.2008</t>
  </si>
  <si>
    <t xml:space="preserve"> </t>
  </si>
  <si>
    <t xml:space="preserve">2.1.19-график </t>
  </si>
  <si>
    <t xml:space="preserve">2.1.20-график </t>
  </si>
  <si>
    <t xml:space="preserve">2.1.21-график </t>
  </si>
  <si>
    <t xml:space="preserve">2.1.22-график </t>
  </si>
  <si>
    <t xml:space="preserve">2.1.23-график </t>
  </si>
  <si>
    <t xml:space="preserve">2.1.24-график </t>
  </si>
  <si>
    <t xml:space="preserve">2.1.25-график </t>
  </si>
  <si>
    <t xml:space="preserve">2.1.26-график </t>
  </si>
  <si>
    <t xml:space="preserve">2.1.27-график </t>
  </si>
  <si>
    <t xml:space="preserve">2.1.28-график </t>
  </si>
  <si>
    <t xml:space="preserve">2.2.1-график </t>
  </si>
  <si>
    <t>2.2.1-кесте</t>
  </si>
  <si>
    <t xml:space="preserve">2.2.2-график </t>
  </si>
  <si>
    <t xml:space="preserve">2.2.3-график </t>
  </si>
  <si>
    <t xml:space="preserve">2.2.4-график </t>
  </si>
  <si>
    <t xml:space="preserve">2.2.5-график </t>
  </si>
  <si>
    <t xml:space="preserve">2.3.1.1-график </t>
  </si>
  <si>
    <t xml:space="preserve">2.3.1.2-график </t>
  </si>
  <si>
    <t xml:space="preserve">2.3.1.3-график </t>
  </si>
  <si>
    <t xml:space="preserve">2.3.1.4-график </t>
  </si>
  <si>
    <t xml:space="preserve">2.3.1.5-график </t>
  </si>
  <si>
    <t xml:space="preserve">2.3.2.1-график </t>
  </si>
  <si>
    <t xml:space="preserve">2.3.2.2-график </t>
  </si>
  <si>
    <t xml:space="preserve">2.3.2.3-график </t>
  </si>
  <si>
    <t xml:space="preserve">2.3.2.4-график </t>
  </si>
  <si>
    <t xml:space="preserve">2.3.2.5-график </t>
  </si>
  <si>
    <t xml:space="preserve">2.3.3.1-график </t>
  </si>
  <si>
    <t xml:space="preserve">2.3.3.2-график </t>
  </si>
  <si>
    <t xml:space="preserve">2.3.3.3-график </t>
  </si>
  <si>
    <t xml:space="preserve">2.3.3.4-график </t>
  </si>
  <si>
    <t xml:space="preserve">3.1.1-график </t>
  </si>
  <si>
    <t xml:space="preserve">3.1.2-график </t>
  </si>
  <si>
    <t xml:space="preserve">3.1.3-график </t>
  </si>
  <si>
    <t xml:space="preserve">3.1.4-график </t>
  </si>
  <si>
    <t xml:space="preserve">3.1.5-график </t>
  </si>
  <si>
    <t xml:space="preserve">3.1.6-график </t>
  </si>
  <si>
    <t xml:space="preserve">3.1.7-график </t>
  </si>
  <si>
    <t xml:space="preserve">3.1.8-график </t>
  </si>
  <si>
    <t xml:space="preserve">3.1.9-график </t>
  </si>
  <si>
    <t xml:space="preserve">3.1.10-график </t>
  </si>
  <si>
    <t xml:space="preserve">3.2.1-график </t>
  </si>
  <si>
    <t xml:space="preserve">3.2.2-график </t>
  </si>
  <si>
    <t xml:space="preserve">3.2.3-график </t>
  </si>
  <si>
    <t xml:space="preserve">3.2.4-график </t>
  </si>
  <si>
    <t>3.2.1-кесте</t>
  </si>
  <si>
    <t xml:space="preserve">3.2.5-график </t>
  </si>
  <si>
    <t xml:space="preserve">3.2.6-график </t>
  </si>
  <si>
    <t xml:space="preserve">3.2.7-график </t>
  </si>
  <si>
    <t xml:space="preserve">3.2.8-график </t>
  </si>
  <si>
    <t xml:space="preserve">3.2.9-график </t>
  </si>
  <si>
    <t xml:space="preserve">3.2.10-график </t>
  </si>
  <si>
    <t xml:space="preserve">3.2.11-график </t>
  </si>
  <si>
    <t xml:space="preserve">3.2.12-график </t>
  </si>
  <si>
    <t xml:space="preserve">3.2.13-график </t>
  </si>
  <si>
    <t xml:space="preserve">3.2.14-график </t>
  </si>
  <si>
    <t xml:space="preserve">3.2.15-график </t>
  </si>
  <si>
    <t xml:space="preserve">3.2.16-график </t>
  </si>
  <si>
    <t xml:space="preserve">2-бокс 1-график </t>
  </si>
  <si>
    <t xml:space="preserve">2-бокс 2-график </t>
  </si>
  <si>
    <t xml:space="preserve">3.2.17-график </t>
  </si>
  <si>
    <t xml:space="preserve">3.2.18-график </t>
  </si>
  <si>
    <t xml:space="preserve">3.2.19-график </t>
  </si>
  <si>
    <t xml:space="preserve">3.2.20-график </t>
  </si>
  <si>
    <t xml:space="preserve">3.2.21-график </t>
  </si>
  <si>
    <t xml:space="preserve">3.2.22-график </t>
  </si>
  <si>
    <t xml:space="preserve">3.2.23-график </t>
  </si>
  <si>
    <t xml:space="preserve">4-бокс 1-график </t>
  </si>
  <si>
    <t xml:space="preserve">4-бокс 2-график </t>
  </si>
  <si>
    <t xml:space="preserve">4-бокс 3-график </t>
  </si>
  <si>
    <t xml:space="preserve">3.3.1-график </t>
  </si>
  <si>
    <t xml:space="preserve">3.3.2-график </t>
  </si>
  <si>
    <t xml:space="preserve">3.3.3-график </t>
  </si>
  <si>
    <t xml:space="preserve">3.3.4-график </t>
  </si>
  <si>
    <t xml:space="preserve">3.3.5-график </t>
  </si>
  <si>
    <t xml:space="preserve">3.3.6-график </t>
  </si>
  <si>
    <t xml:space="preserve">3.3.7-график </t>
  </si>
  <si>
    <t xml:space="preserve">3.3.8-график </t>
  </si>
  <si>
    <t xml:space="preserve">3.3.9-график </t>
  </si>
  <si>
    <t xml:space="preserve">3.3.10-график </t>
  </si>
  <si>
    <t xml:space="preserve">3.3.11-график </t>
  </si>
  <si>
    <t xml:space="preserve">3.3.12-график </t>
  </si>
  <si>
    <t xml:space="preserve">3.3.13-график </t>
  </si>
  <si>
    <t xml:space="preserve">4.1.1-график </t>
  </si>
  <si>
    <t xml:space="preserve">4.1.2-график </t>
  </si>
  <si>
    <t xml:space="preserve">4.1.3-график </t>
  </si>
  <si>
    <t>4.1.1-кесте</t>
  </si>
  <si>
    <t xml:space="preserve">4.1.4-график </t>
  </si>
  <si>
    <t>4.1.2-кесте</t>
  </si>
  <si>
    <t xml:space="preserve">4.1.5-график </t>
  </si>
  <si>
    <t xml:space="preserve">4.1.6-график </t>
  </si>
  <si>
    <t xml:space="preserve">4.1.7-график </t>
  </si>
  <si>
    <t xml:space="preserve">4.1.8-график </t>
  </si>
  <si>
    <t xml:space="preserve">4.1.9-график </t>
  </si>
  <si>
    <t xml:space="preserve">4.1.10-график </t>
  </si>
  <si>
    <t xml:space="preserve">4.1.11-график </t>
  </si>
  <si>
    <t xml:space="preserve">4.1.12-график </t>
  </si>
  <si>
    <t xml:space="preserve">4.1.13-график </t>
  </si>
  <si>
    <t xml:space="preserve">5-бокс 1-график </t>
  </si>
  <si>
    <t xml:space="preserve">4.2.1-график </t>
  </si>
  <si>
    <t>4.2.1-кесте</t>
  </si>
  <si>
    <t xml:space="preserve">4.2.2-график </t>
  </si>
  <si>
    <t xml:space="preserve">4.2.3-график </t>
  </si>
  <si>
    <t xml:space="preserve">4.2.4-график </t>
  </si>
  <si>
    <t xml:space="preserve">4.2.5-график </t>
  </si>
  <si>
    <t xml:space="preserve">4.2.6-график </t>
  </si>
  <si>
    <t xml:space="preserve">4.3.1-график </t>
  </si>
  <si>
    <t xml:space="preserve">4.3.2-график </t>
  </si>
  <si>
    <t xml:space="preserve">4.3.3-график </t>
  </si>
  <si>
    <t xml:space="preserve">4.3.4-график </t>
  </si>
  <si>
    <t xml:space="preserve">4.3.5-график </t>
  </si>
  <si>
    <t xml:space="preserve">4.3.6-график </t>
  </si>
  <si>
    <t xml:space="preserve">4.3.7-график </t>
  </si>
  <si>
    <t xml:space="preserve">4.3.8-график </t>
  </si>
  <si>
    <t xml:space="preserve">4.3.9-график </t>
  </si>
  <si>
    <t xml:space="preserve">5.1.1-график </t>
  </si>
  <si>
    <t>5.1.1-кесте</t>
  </si>
  <si>
    <t xml:space="preserve">5.2.1-график </t>
  </si>
  <si>
    <t xml:space="preserve">5.2.2-график </t>
  </si>
  <si>
    <t xml:space="preserve">5.2.3-график </t>
  </si>
  <si>
    <t xml:space="preserve">6.1.1-график </t>
  </si>
  <si>
    <t>Қаржы министрлігінің МБҚ, мәмілелер саны</t>
  </si>
  <si>
    <t>Қаржы министрлігінің МБҚ, аукцион, мәмілелер саны</t>
  </si>
  <si>
    <t>Ұлттық Банктің ноталары, мәмілелер саны</t>
  </si>
  <si>
    <t>Қаржы министрлігінің МБҚ, сауда-саттықтардың жиынтық көлемі</t>
  </si>
  <si>
    <t>Қаржы министрлігінің МБҚ сатып алу-сату, мәмілелер саны</t>
  </si>
  <si>
    <t>Қаржы министрлігінің МБҚ сатып алу-сату, сауда-саттықтардың жиынтық көлемі</t>
  </si>
  <si>
    <t>Қаржы министрлігінің МБҚ аукцион, сауда-саттықтардың жиынтық көлемі</t>
  </si>
  <si>
    <t>Ұлттық Банктің ноталары, сауда-саттықтардың жиынтық көлемі</t>
  </si>
  <si>
    <t>Үлестік БҚ нарығы, мәмілелер саны</t>
  </si>
  <si>
    <t>Борыштық МЕБҚ нарығы, мәмілелер саны</t>
  </si>
  <si>
    <t>Үлестік БҚ нарығы, сауда-саттық көлемі</t>
  </si>
  <si>
    <t>Борыштық МЕБҚ нарығы, сауда-саттық көлемі</t>
  </si>
  <si>
    <t>1-ші санат</t>
  </si>
  <si>
    <t>А листингі (2008 жылғы қыркүйекке дейін)</t>
  </si>
  <si>
    <t>2-ші санат</t>
  </si>
  <si>
    <t>В листингі (2008 жылғы қыркүйекке дейін)</t>
  </si>
  <si>
    <t>3-ші санат</t>
  </si>
  <si>
    <t>Листингке жатпайтын БҚ (2008 жылғы қыркүйекке дейін)</t>
  </si>
  <si>
    <t>Барлығы</t>
  </si>
  <si>
    <t>KASE Shares индексінің ай соңындағы мәні (оң ось)</t>
  </si>
  <si>
    <t>Ескерту: KASE сатылатын БҚ жіктеу, 2008 жылғы қыркүйекте өзгереді</t>
  </si>
  <si>
    <t>Дерек көзі:ҚҚА, ҚРҰБ есептері</t>
  </si>
  <si>
    <t>орташа мән</t>
  </si>
  <si>
    <t>75-ші процентиль</t>
  </si>
  <si>
    <t xml:space="preserve">25-ші процентиль </t>
  </si>
  <si>
    <t>1-топ</t>
  </si>
  <si>
    <t>2-топ</t>
  </si>
  <si>
    <t>3-топ</t>
  </si>
  <si>
    <t>АҚШ-тың тұтыну нарығы</t>
  </si>
  <si>
    <t>2010 ж.  9 айы</t>
  </si>
  <si>
    <t>2010 ж. 6 айы</t>
  </si>
  <si>
    <t>Ескерту: 2010ж.қаз.жағдай бойынша 1-топқа қайта құрылымдалған 3 банк ("БТА Банк" АҚ, "Альянс Банк" АҚ, "Темірбанк" АҚ), 2-топқа нарықтық үлесі қоса алғанда 2% дейін болатын банктер (қайта құрылымдалған 3 банкті қоспағанда), 3-топқа нарықтық үлесі 2% жоғары және 0.10% кем банктер жатады</t>
  </si>
  <si>
    <t>талап ету бойынша</t>
  </si>
  <si>
    <t>1 айға дейін</t>
  </si>
  <si>
    <t>3 айға дейін</t>
  </si>
  <si>
    <t>6 айға дейін</t>
  </si>
  <si>
    <t>1 жылға дейін</t>
  </si>
  <si>
    <t>Қолма-қол ақша және тазартылған қымбат металдар</t>
  </si>
  <si>
    <t>ҚРҰБ корр. шоттар және салымдар</t>
  </si>
  <si>
    <t>МБҚ</t>
  </si>
  <si>
    <t>Дерек көзі: ҚҚА, ҚРҰБ, ҚРҰБ есептері</t>
  </si>
  <si>
    <t>1тоқ.2008</t>
  </si>
  <si>
    <t>2тоқ.2008</t>
  </si>
  <si>
    <t>3тоқ.2008</t>
  </si>
  <si>
    <t>4тоқ.2008</t>
  </si>
  <si>
    <t>1тоқ.2009</t>
  </si>
  <si>
    <t>2тоқ.2009</t>
  </si>
  <si>
    <t>3тоқ.2009</t>
  </si>
  <si>
    <t>4тоқ.2009</t>
  </si>
  <si>
    <t>1тоқ.2010</t>
  </si>
  <si>
    <t>2тоқ.2010</t>
  </si>
  <si>
    <t>3тоқ.2010</t>
  </si>
  <si>
    <t>2тоқ.11*</t>
  </si>
  <si>
    <t>Банктердің жалпы сыртқы борышы, млрд. АҚШ долл.</t>
  </si>
  <si>
    <t>Банктердің 30.06.2010 ж. жағдай бойынша орын алып отырған жалпы сыртқы борышына қызмет көрсету бойынша алдағы 1 жылға арналған төлемдер</t>
  </si>
  <si>
    <t>Банктердің клиенттері депозиттерінің өзгеруі, (индекс, 4тоқ.2007=100)</t>
  </si>
  <si>
    <t>1тоқ.08</t>
  </si>
  <si>
    <t>2тоқ.08</t>
  </si>
  <si>
    <t>3тоқ.08</t>
  </si>
  <si>
    <t>4тоқ.08</t>
  </si>
  <si>
    <t>1тоқ.09</t>
  </si>
  <si>
    <t>2тоқ.09</t>
  </si>
  <si>
    <t>3тоқ.09</t>
  </si>
  <si>
    <t>4тоқ.09</t>
  </si>
  <si>
    <t>1тоқ.10</t>
  </si>
  <si>
    <t>2тоқ.10</t>
  </si>
  <si>
    <t>3тоқ.10</t>
  </si>
  <si>
    <t>Банктердің несие портфелінің өзгеруі (индекс, 4тоқ.2007=100)</t>
  </si>
  <si>
    <t>Несие портфелі: 1-топ</t>
  </si>
  <si>
    <t>Несие портфелі: 2-топ</t>
  </si>
  <si>
    <t>Несие портфелі: 3-топ</t>
  </si>
  <si>
    <t>Өтімділігі жоғары активтердің өзгеруі (индекс, 4тоқ.2007=100)</t>
  </si>
  <si>
    <t>Өтім. жоғ. активтер: 1-топ</t>
  </si>
  <si>
    <t>Өтім. жоғ. активтер: 2-топ</t>
  </si>
  <si>
    <t>Өтім. жоғ. активтер: 3-топ</t>
  </si>
  <si>
    <t>(в млн.тенге)</t>
  </si>
  <si>
    <t>01.01.2006г.</t>
  </si>
  <si>
    <t>01.01.2007г.</t>
  </si>
  <si>
    <t>01.01.2008г.</t>
  </si>
  <si>
    <t>01.01.2009г.</t>
  </si>
  <si>
    <t>01.01.2010г.</t>
  </si>
  <si>
    <t>01.10.2010г.</t>
  </si>
  <si>
    <t>01.02.2010г.</t>
  </si>
  <si>
    <t>01.03.2010г.</t>
  </si>
  <si>
    <t>01.04.2010г.</t>
  </si>
  <si>
    <t>01.05.2010г.</t>
  </si>
  <si>
    <t>01.06.2010г.</t>
  </si>
  <si>
    <t>01.07.2010г.</t>
  </si>
  <si>
    <t>01.08.2010г.</t>
  </si>
  <si>
    <t>01.09.2010г.</t>
  </si>
  <si>
    <t>млрд.тенге</t>
  </si>
  <si>
    <t>-</t>
  </si>
  <si>
    <t xml:space="preserve"> млн.тг</t>
  </si>
  <si>
    <t>млн. тг</t>
  </si>
  <si>
    <t xml:space="preserve"> 01.01.2008</t>
  </si>
  <si>
    <t>млн.тг</t>
  </si>
  <si>
    <t>№</t>
  </si>
  <si>
    <t>01.10.2010*</t>
  </si>
  <si>
    <t>Банки</t>
  </si>
  <si>
    <t>Страховые организации</t>
  </si>
  <si>
    <t>Ипотечные организации</t>
  </si>
  <si>
    <t>(тыс. тенге)</t>
  </si>
  <si>
    <t>Активы финансовых институтов</t>
  </si>
  <si>
    <t>Профессиональные участники РЦБ*</t>
  </si>
  <si>
    <t>Накопительные пенсионные фонды**</t>
  </si>
  <si>
    <t>Организации, осуществляющие отдельные виды банковских операций*</t>
  </si>
  <si>
    <t>Всего</t>
  </si>
  <si>
    <t>* - без учета БВУ</t>
  </si>
  <si>
    <t>** - по пенсионным активам</t>
  </si>
  <si>
    <t>ROA</t>
  </si>
  <si>
    <t>ROE</t>
  </si>
  <si>
    <t xml:space="preserve"> 01.04.2006</t>
  </si>
  <si>
    <t xml:space="preserve"> 01.01.2007</t>
  </si>
  <si>
    <t xml:space="preserve"> 01.04.2007</t>
  </si>
  <si>
    <t>медиана</t>
  </si>
  <si>
    <t>Дерек көзі: ЭЫДҰ есептері</t>
  </si>
  <si>
    <t>(жылдық көрсетумен өсудің тоқсандық қарқынына үлес)</t>
  </si>
  <si>
    <t>Дамыған елдердің есептік ставкалары</t>
  </si>
  <si>
    <t>Ғаламдық дисбаланс, ЖІӨ-нің %-мен ағымдағы шоттар</t>
  </si>
  <si>
    <t>Мынадай сегменттердегі әрбір сегменттің 5 аса ірі қаржы институтының үлесі (активтер бойынша):</t>
  </si>
  <si>
    <t xml:space="preserve">2.2.2-кесте </t>
  </si>
  <si>
    <t>ЖЗҚ-ның топтар (квартильдер) бойынша кірістілік көрсеткіштерін динамикасындағы ЖЗҚ мөлшеріне қарай  бөлу</t>
  </si>
  <si>
    <t>Банктердің бір жылға дейін өтеу мерзімі бар және талап ету бойынша қысқа мерзімді міндеттемелерін өтімділігі жоғары активтермен жабу, %</t>
  </si>
  <si>
    <t>Сала бойынша проблемалық заемдардың банктер топтары бойынша саладағы жалпы несие портфеліндегі үлесі, 01.10.2010 ж.</t>
  </si>
  <si>
    <t>Қамтамасыз ету құнымен және қалыптасқан провизиялармен несие портфелінің орнын толтыру дәрежесі</t>
  </si>
  <si>
    <t>ҚР екінші деңгейдегі банктері берген ипотекалық тұрғын үй заемдары бойынша мәліметтер</t>
  </si>
  <si>
    <t>ЕДБ-ның АҚШ долларындағы валюталық нетто-позициясының меншікті капиталға қатынасы</t>
  </si>
  <si>
    <t>Салық салғанға дейінгі кірістің банк секторы алдындағы берешекке қатынасын секторлар бойынша бөлу</t>
  </si>
  <si>
    <t xml:space="preserve">3-бокс 1-кесте </t>
  </si>
  <si>
    <t>Қазақстан Республикасының резидент еместері алдындағы міндеттемелердің құрылымы (млрд. теңге)</t>
  </si>
  <si>
    <t>Қайта сақтандыруға берілген сақтандыру сыйлықақылары, оның ішінде резидент еместерге</t>
  </si>
  <si>
    <t>Төлем жасауға қабілеттіліктің нақты маржасының жеткіліктілік нормативі</t>
  </si>
  <si>
    <t>ЖЗҚ жинақталған зейнетақы қаражатының және инвестициялық кірісінің өзгеру динамикасы (млрд. теңге)</t>
  </si>
  <si>
    <t>Тәуекел түрлері бойынша сараланған ЖЗҚ активтерінің көлемі (млрд. теңге)</t>
  </si>
  <si>
    <t>Таза қаржы активтері</t>
  </si>
  <si>
    <t>Тұтынушылық кредиттер, кезең аяғындағы</t>
  </si>
  <si>
    <t>млрд. АҚШ долл.</t>
  </si>
  <si>
    <t>1тоқ2007</t>
  </si>
  <si>
    <t>2тоқ2007</t>
  </si>
  <si>
    <t>3тоқ2007</t>
  </si>
  <si>
    <t>4тоқ2007</t>
  </si>
  <si>
    <t>1тоқ2008</t>
  </si>
  <si>
    <t>2тоқ2008</t>
  </si>
  <si>
    <t>3тоқ2008</t>
  </si>
  <si>
    <t>4тоқ2008</t>
  </si>
  <si>
    <t>1тоқ2009</t>
  </si>
  <si>
    <t>2тоқ2009</t>
  </si>
  <si>
    <t>3тоқ2009</t>
  </si>
  <si>
    <t>4тоқ2009</t>
  </si>
  <si>
    <t>1тоқ2010</t>
  </si>
  <si>
    <t>2тоқ2010</t>
  </si>
  <si>
    <t>3тоқ2010</t>
  </si>
  <si>
    <t>Жинақ ақша нормасы (оң шкала)</t>
  </si>
  <si>
    <t>Дерек көзі: АҚШ ФРЖ</t>
  </si>
  <si>
    <t>Дерек көзі: ХВҚ</t>
  </si>
  <si>
    <t>а-бағалау, б-болжам</t>
  </si>
  <si>
    <t>Әлем елдері өсуінің болжамы</t>
  </si>
  <si>
    <t xml:space="preserve"> (жылдық пайыздық өзгеру)</t>
  </si>
  <si>
    <t>Дамыған елдер</t>
  </si>
  <si>
    <t>АҚШ</t>
  </si>
  <si>
    <t>Еуро аймақ</t>
  </si>
  <si>
    <t>Дамушы елдер</t>
  </si>
  <si>
    <t>Қытай</t>
  </si>
  <si>
    <t>Үндістан</t>
  </si>
  <si>
    <t>ТМД</t>
  </si>
  <si>
    <t>Ресей</t>
  </si>
  <si>
    <t>Орта Шығыс және Оңтүстік Африка</t>
  </si>
  <si>
    <t>ФРЖ</t>
  </si>
  <si>
    <t>ЕОБ</t>
  </si>
  <si>
    <t>Жапония Банкі</t>
  </si>
  <si>
    <t>Жұмыссыздық деңгейі</t>
  </si>
  <si>
    <t>Инфляция деңгейі</t>
  </si>
  <si>
    <t>АҚШ-ғы жұмыссыздық</t>
  </si>
  <si>
    <t>Еуропадағы жұмыссыздық</t>
  </si>
  <si>
    <t>КБИ</t>
  </si>
  <si>
    <t>ЗАИБЖҰ</t>
  </si>
  <si>
    <t>ИПБ</t>
  </si>
  <si>
    <t>ЗАИБЖҰ/ЖЗҚ</t>
  </si>
  <si>
    <t>САҚ қаражатын қоса алғанда ҰӘҚ еншілес ұйымдары депозиттерінің көлемі</t>
  </si>
  <si>
    <t>Мемлекеттік қолдау көрсету көлемінің жиынтық кредиттік портфельге қатынасы (провизиялар шегерілгенге дейін)</t>
  </si>
  <si>
    <t>Заңды тұлғалардың депозиттері бойынша орташа алынған пайыздық ставка</t>
  </si>
  <si>
    <t>Жеке тұлғалардың депозиттері бойынша орташа алынған пайыздық ставка</t>
  </si>
  <si>
    <t>базалық сценарий</t>
  </si>
  <si>
    <t>Тұтынушылық шығыстар/қолда бар кіріс, %</t>
  </si>
  <si>
    <t>Жапониядағы жұмыссыздық</t>
  </si>
  <si>
    <t>АҚШ-ғы инфляция</t>
  </si>
  <si>
    <t xml:space="preserve">Еуропадағы инфляция </t>
  </si>
  <si>
    <t xml:space="preserve">Жапониядағы инфляция </t>
  </si>
  <si>
    <t>1тоқ. 2007</t>
  </si>
  <si>
    <t>2тоқ. 2007</t>
  </si>
  <si>
    <t>3тоқ. 2007</t>
  </si>
  <si>
    <t>4тоқ. 2007</t>
  </si>
  <si>
    <t>1тоқ. 2008</t>
  </si>
  <si>
    <t>2тоқ. 2008</t>
  </si>
  <si>
    <t>3тоқ. 2008</t>
  </si>
  <si>
    <t>4тоқ. 2008</t>
  </si>
  <si>
    <t>1тоқ. 2009</t>
  </si>
  <si>
    <t>2тоқ. 2009</t>
  </si>
  <si>
    <t>3тоқ. 2009</t>
  </si>
  <si>
    <t>4тоқ. 2009</t>
  </si>
  <si>
    <t>1тоқ. 2010</t>
  </si>
  <si>
    <t>2тоқ. 2010</t>
  </si>
  <si>
    <t>3тоқ. 2010</t>
  </si>
  <si>
    <t xml:space="preserve">Дерек көзі: ЭЫДҰ </t>
  </si>
  <si>
    <t>ППС бойынша әлемдік ЖІӨ-гі үлес</t>
  </si>
  <si>
    <t>ҰТО, ҚРҰБ есептері</t>
  </si>
  <si>
    <t>USD/JPY болжамды құбылмалылығы</t>
  </si>
  <si>
    <t>EUR/USD болжамды құбылмалылығы</t>
  </si>
  <si>
    <t>Алтынның бағасы</t>
  </si>
  <si>
    <t>Еуроаймақ</t>
  </si>
  <si>
    <t>Жапония</t>
  </si>
  <si>
    <t>Ұлыбритания</t>
  </si>
  <si>
    <t>Дерек көзі: ЭЫДҰ</t>
  </si>
  <si>
    <t>Мерзімі 30 күннен көп банкаралық салымдар</t>
  </si>
  <si>
    <t>МБҚ нарығының жиынтық айналымының динамикасы</t>
  </si>
  <si>
    <t>МЕБҚ нарығының жиынтық айналымының динамикасы</t>
  </si>
  <si>
    <t>Үлестік бағалы қағаздар нарығын капиталдандыру және кірістілігі</t>
  </si>
  <si>
    <t>Мемлекеттік емес борыштық бағалы қағаздар нарығын капиталдандыру және кірістілігі</t>
  </si>
  <si>
    <t xml:space="preserve">Банк секторының тәуекелдері </t>
  </si>
  <si>
    <t>Өтімділігі жоғары активтердің жиынтық активтердегі үлесі</t>
  </si>
  <si>
    <t>Қаржы активтеріне шоғырландырылған ГЭП</t>
  </si>
  <si>
    <t>Өтімділігі жоғары активтердің банктер топтары бойынша құрылымы, млрд теңге</t>
  </si>
  <si>
    <t>Банктердің өтімділігін айқындайтын факторлар (банктердің сыртқы борышы, млрд. АҚШ долл. және депозиттердің өзгеруі, 2007 ж. 4-тоқ.=100)</t>
  </si>
  <si>
    <t>Банктердің өтімділігін айқындайтын факторлар (банктердің несие портфелі және өтімділігі жоғары активтері, индекс, 2007 ж. 4-тоқ.=100)</t>
  </si>
  <si>
    <t>Банктер кірістілігінің жекелеген өлшемдері</t>
  </si>
  <si>
    <t>Активтердің рентабельділігі, %</t>
  </si>
  <si>
    <t>Банктер қызметінің кірістілігі және тиімділігі (2010 ж. 3-тоқ., жылдық көрсетумен)</t>
  </si>
  <si>
    <t>Сыйақы алуға байланысты есептелген кірістер және пайыздық кірістер</t>
  </si>
  <si>
    <t>Несие портфелінің өзгеруі, кезеңде %-бен</t>
  </si>
  <si>
    <t>Кредит саясатының өзгеруі және кредиттік портфельдің сапасы</t>
  </si>
  <si>
    <t>90 күннен астам мерзімі өткен берешегі бар заемдардың несие портфеліндегі үлесі бойынша өту матрицасы</t>
  </si>
  <si>
    <t>25 ірі заемшылардың проблемалық заемдарының ЕДБ проблемалық заемдарындағы үлесі</t>
  </si>
  <si>
    <t>Тұрғын үйдің орташа бағасы, бір шаршы метр үшін мың теңге</t>
  </si>
  <si>
    <t>Қайта құрылымдалған заемдар портфелі</t>
  </si>
  <si>
    <t>Қайта құрылымдау ұсынылған өлшемдердің құрылымы</t>
  </si>
  <si>
    <t>Баланстан тыс есептен шығарылған кредиттердің жиынтық несие портфеліне қатынасы</t>
  </si>
  <si>
    <t>Корпоративтік сектордың валюталық позициясының меншікті капиталға қатынасы</t>
  </si>
  <si>
    <t>Корпоративтік сектордың қаржы тұрақтылығының тәуекелдері (ірі және орта кәсіпорындар)</t>
  </si>
  <si>
    <t>Тәуекелдерді салалар бойынша бөлу</t>
  </si>
  <si>
    <t>Корпоративтік сектордың кірістері және берешегі</t>
  </si>
  <si>
    <t>2009 жылы тұтыну үшін пайдаланылған, жан басына шаққандағы айлық табыс бойынша борыштық жүктеме</t>
  </si>
  <si>
    <t>к2 - стресс сценарийлер</t>
  </si>
  <si>
    <t>к2 - күйзеліс сценарийлері</t>
  </si>
  <si>
    <t>к1-1 стресс-сценарийлер</t>
  </si>
  <si>
    <t>75 процентиль</t>
  </si>
  <si>
    <t>25 процентиль</t>
  </si>
  <si>
    <t>ROA, %</t>
  </si>
  <si>
    <t>Банк 1</t>
  </si>
  <si>
    <t>Банк 2</t>
  </si>
  <si>
    <t>Банк 3</t>
  </si>
  <si>
    <t>Банк 4</t>
  </si>
  <si>
    <t>Банк 5</t>
  </si>
  <si>
    <t>Банк 6</t>
  </si>
  <si>
    <t>Банк 7</t>
  </si>
  <si>
    <t>Банк 8</t>
  </si>
  <si>
    <t>Банк 9</t>
  </si>
  <si>
    <t>Банк 10</t>
  </si>
  <si>
    <t>Банк 11</t>
  </si>
  <si>
    <t>Банк 12</t>
  </si>
  <si>
    <t>Банк 13</t>
  </si>
  <si>
    <t>Банк 14</t>
  </si>
  <si>
    <t>Банк 15</t>
  </si>
  <si>
    <t>Банк 16</t>
  </si>
  <si>
    <t>Банк 17</t>
  </si>
  <si>
    <t>Банк 18</t>
  </si>
  <si>
    <t>Банк 19</t>
  </si>
  <si>
    <t>Банк 20</t>
  </si>
  <si>
    <t>Банк 21</t>
  </si>
  <si>
    <t>Банк 22</t>
  </si>
  <si>
    <t>Банк 23</t>
  </si>
  <si>
    <t>Банк 24</t>
  </si>
  <si>
    <t>II</t>
  </si>
  <si>
    <t>III</t>
  </si>
  <si>
    <t>Медиана</t>
  </si>
  <si>
    <t>I_2009</t>
  </si>
  <si>
    <t>II_2009</t>
  </si>
  <si>
    <t>III_2009</t>
  </si>
  <si>
    <t>IV_2009</t>
  </si>
  <si>
    <t>I_2010</t>
  </si>
  <si>
    <t>II_2010</t>
  </si>
  <si>
    <t>III_2010</t>
  </si>
  <si>
    <t>Максимум</t>
  </si>
  <si>
    <t>Минимум</t>
  </si>
  <si>
    <t>Leverage</t>
  </si>
  <si>
    <t>5001  - 10000</t>
  </si>
  <si>
    <t>10001 - 15000</t>
  </si>
  <si>
    <t>15001 - 20000</t>
  </si>
  <si>
    <t>20001 - 25000</t>
  </si>
  <si>
    <t>25001 - 30000</t>
  </si>
  <si>
    <t>30001 - 35000</t>
  </si>
  <si>
    <t>35001 - 40000</t>
  </si>
  <si>
    <t>40001 - 45000</t>
  </si>
  <si>
    <t>0,11</t>
  </si>
  <si>
    <t>8,02</t>
  </si>
  <si>
    <t>26,94</t>
  </si>
  <si>
    <t>23,70</t>
  </si>
  <si>
    <t>16,23</t>
  </si>
  <si>
    <t>9,80</t>
  </si>
  <si>
    <t>5,63</t>
  </si>
  <si>
    <t>3,64</t>
  </si>
  <si>
    <t>2,01</t>
  </si>
  <si>
    <t>1,38</t>
  </si>
  <si>
    <t>2,56</t>
  </si>
  <si>
    <t>2,14</t>
  </si>
  <si>
    <t>1,44</t>
  </si>
  <si>
    <t>1,98</t>
  </si>
  <si>
    <t>2,85</t>
  </si>
  <si>
    <t>3,73</t>
  </si>
  <si>
    <t>4,07</t>
  </si>
  <si>
    <t>4,63</t>
  </si>
  <si>
    <t>4,55</t>
  </si>
  <si>
    <t>5,96</t>
  </si>
  <si>
    <t>6,95</t>
  </si>
  <si>
    <t>8,08</t>
  </si>
  <si>
    <t>70,1</t>
  </si>
  <si>
    <t>77,4</t>
  </si>
  <si>
    <t>79,3</t>
  </si>
  <si>
    <t>78,8</t>
  </si>
  <si>
    <t>81,5</t>
  </si>
  <si>
    <t>83,7</t>
  </si>
  <si>
    <t>87,4</t>
  </si>
  <si>
    <t>90,8</t>
  </si>
  <si>
    <t>92,1</t>
  </si>
  <si>
    <t>92,7</t>
  </si>
  <si>
    <t>98,8</t>
  </si>
  <si>
    <t>Факт</t>
  </si>
  <si>
    <t>(млрд.тенге)</t>
  </si>
  <si>
    <t>01.01.2006</t>
  </si>
  <si>
    <t>01.01.2007</t>
  </si>
  <si>
    <t>01.01.2008</t>
  </si>
  <si>
    <t>01.01.2009</t>
  </si>
  <si>
    <t>01.01.2010</t>
  </si>
  <si>
    <t>01.04.2010</t>
  </si>
  <si>
    <t>01.07.2010</t>
  </si>
  <si>
    <t>01.10.2010</t>
  </si>
  <si>
    <t>млрд. тенге</t>
  </si>
  <si>
    <t>01.02.2010</t>
  </si>
  <si>
    <t>01.03.2010</t>
  </si>
  <si>
    <t>Шетелдік эмитенттердің мемлекеттік бағалы қағаздары</t>
  </si>
  <si>
    <t>Тәуекел түрлері бойынша сараланған зейнетақы активтерінің жалпы сомасы (сол ось)</t>
  </si>
  <si>
    <t>Сатылатын және сатылмайтын тауарлар секторлардың үлесі* және негізгі секторлардың өсуі**</t>
  </si>
  <si>
    <t>Сатылатын тауарлар секторлары</t>
  </si>
  <si>
    <t>Сатылмайтын тауарлар секторлары</t>
  </si>
  <si>
    <t xml:space="preserve">Ескерту: * жиынтық қосымша құнның өсуіндегі үлес
Сатылатын тауарлар секторға ауылшаруашылығы, тау-кен өндіру, өңдеу өнеркәсіптері жатады.
Сатылмайтын тауарлар секторға сатылатын тауарлдар  сектордан  өзге экономиканың қалған секторлары жатады
</t>
  </si>
  <si>
    <t>Ескерту: *-ЖІӨ бойынша деректер жылдық көрсетумен келтірілген</t>
  </si>
  <si>
    <r>
      <t>01.10.2010</t>
    </r>
    <r>
      <rPr>
        <b/>
        <sz val="10"/>
        <color indexed="9"/>
        <rFont val="Times New Roman"/>
        <family val="1"/>
        <charset val="204"/>
      </rPr>
      <t>*</t>
    </r>
  </si>
  <si>
    <t>Банктік емес ұйымдардың төлем жасамау қабілеттілігінің тәуекелдері</t>
  </si>
  <si>
    <t xml:space="preserve">ҚР резиденттері шығарған бағалы қағаздар және вексельдер </t>
  </si>
  <si>
    <t>Пайдаланушылардың орташа алғанда бір күнгі айналымдары, млрд.теңге</t>
  </si>
  <si>
    <t>Биржалық және биржадан тыс операцияларды қоса алғанда, кезеңде ҚРҮБ жүргізген кері репо операцияларының сомасы</t>
  </si>
  <si>
    <t>Басым салаларды қолдау жөніндегі мемлекеттік бағдарламалар шеңберінде орналастырлған қаражат көлемі</t>
  </si>
  <si>
    <t>Тау-кен өнеркәсібі және карьерлер өндіру</t>
  </si>
  <si>
    <t>Көлік және қаймаға жинақтау</t>
  </si>
  <si>
    <t>Мемлекеттік басқару және қорғаныс, міндетті әлеуметтік қамсыздандыру</t>
  </si>
  <si>
    <t>Қызметтің басқа да түрлерін көрсету</t>
  </si>
  <si>
    <t>01.05.2010</t>
  </si>
  <si>
    <t>01.06.2010</t>
  </si>
  <si>
    <t>01.08.2010</t>
  </si>
  <si>
    <t>01.09.2010</t>
  </si>
  <si>
    <t>01.07.2008</t>
  </si>
  <si>
    <t>01.10.2008</t>
  </si>
  <si>
    <t>01.04.2009</t>
  </si>
  <si>
    <t>01.07.2009</t>
  </si>
  <si>
    <t>01.10.2009</t>
  </si>
  <si>
    <t xml:space="preserve"> 01.10.2008</t>
  </si>
  <si>
    <t xml:space="preserve"> 01.10.2009</t>
  </si>
  <si>
    <t xml:space="preserve"> 01.10.2010</t>
  </si>
  <si>
    <t>млн. тенге</t>
  </si>
  <si>
    <t>%</t>
  </si>
  <si>
    <t>(%)</t>
  </si>
  <si>
    <t>Доля пенсионных активов в секторах экономики*</t>
  </si>
  <si>
    <t>Средневзвешенный коэффициент номинального дохода и накопленный уровень инфляции (%)</t>
  </si>
  <si>
    <t>1.01.07</t>
  </si>
  <si>
    <t>1.01.08</t>
  </si>
  <si>
    <t>1.01.09</t>
  </si>
  <si>
    <t>1.01.10</t>
  </si>
  <si>
    <t>1.02.10</t>
  </si>
  <si>
    <t>1.03.10</t>
  </si>
  <si>
    <t>1.04.10</t>
  </si>
  <si>
    <t>1.05.10</t>
  </si>
  <si>
    <t>1.06.10</t>
  </si>
  <si>
    <t>1.07.10</t>
  </si>
  <si>
    <t>1.08.10</t>
  </si>
  <si>
    <t>1.09.10</t>
  </si>
  <si>
    <t>1.10.10</t>
  </si>
  <si>
    <t>Динамика изменений пенсионных накоплений и инвестиционного дохода НПФ (млрд. тенге)</t>
  </si>
  <si>
    <t>(млрд. тенге)</t>
  </si>
  <si>
    <t>Экспорт</t>
  </si>
  <si>
    <t>Импорт</t>
  </si>
  <si>
    <t>LIBOR 3 mth</t>
  </si>
  <si>
    <t>Көрсеткіштердің атауы</t>
  </si>
  <si>
    <t>Пайыздық спрэд</t>
  </si>
  <si>
    <t>Ескерту: іріктеуге банк жүйесінің 99,5% құрайтын банктер енгізілді. ROA салық салынғанға дейінгі таза табыстардың тоқсандық деректері негізінде жылдық көрсетумен есептелді</t>
  </si>
  <si>
    <t>Кірістілік спрэді</t>
  </si>
  <si>
    <t>Проблемалық заемдардың жалпы несие портфеліндегі үлесі, % (оң ось)</t>
  </si>
  <si>
    <t>Орташа мән</t>
  </si>
  <si>
    <t>25-ші процентиль</t>
  </si>
  <si>
    <t>Дерек көзі: ЕДБ, ҚРҰБ есептері</t>
  </si>
  <si>
    <t>Атауаы</t>
  </si>
  <si>
    <t>Несие портфелінің сапасы - корпоративтік сектор</t>
  </si>
  <si>
    <t>Несие портфелінің сапасы - ипотекалық заемдар</t>
  </si>
  <si>
    <t>Несие портфелінің сапасы - тұтынушылық кредиттер</t>
  </si>
  <si>
    <t>Кредиттік саясат, заңды тұлғалар</t>
  </si>
  <si>
    <t>Кредиттік саясат, жеке тұлғалар, ипотека</t>
  </si>
  <si>
    <t>Макроэкономикалық және қаржы конъюнктурасы</t>
  </si>
  <si>
    <t>Кредиттік саясат, жеке тұлғалар, тұтынушылық кредиттеу</t>
  </si>
  <si>
    <t>Ескерту: Нәтижелер қандай да болмасын өлшемнің ұлғаюын / жұмсаруын белгілеген респонденттердің % және қандай да болмасын өлшемнің төмендеуін / қатаңдауын белгілеген респонденттердің % айырмасы ретінде есептелетін пайыздық өзгеріс түрінде берілген. Осы жағдайда диаграммада нақты сұраныстың өзгеруі және кредиттеу ниеті берілген.</t>
  </si>
  <si>
    <t>Қаржылық емес ұйымдардың жалпы сұранысы</t>
  </si>
  <si>
    <t>Сұраныс - орта бизнес</t>
  </si>
  <si>
    <t>Сұраныс - ірі бизнес</t>
  </si>
  <si>
    <t>Тұтастай алғанда кредиттеу ниеті</t>
  </si>
  <si>
    <t>Кредиттеу ниеті - ірі бизнес</t>
  </si>
  <si>
    <t>Кредиттеу ниеті - орта бизнес</t>
  </si>
  <si>
    <t>Кредиттеу ниеті - шағын бизнес</t>
  </si>
  <si>
    <t>Сұраныс - шағын бизнес</t>
  </si>
  <si>
    <t>Ипотекалық кредиттеу</t>
  </si>
  <si>
    <t>Тұтынушылық кредиттеу</t>
  </si>
  <si>
    <t>Кредиттеу ниеті - ипотека</t>
  </si>
  <si>
    <t>Кредиттеу ниеті - тұтынушылық кредиттеу</t>
  </si>
  <si>
    <t>1-квартиль</t>
  </si>
  <si>
    <t>2-квартиль</t>
  </si>
  <si>
    <t>3-квартиль</t>
  </si>
  <si>
    <t>4-квартиль</t>
  </si>
  <si>
    <t>Ескерту: матрицадағы сандық мән банктердің санын көрсетеді</t>
  </si>
  <si>
    <t>Сала бойынша проблемалық заемдардың банктер топтары бойынша саладағы проблемалық заемдардың жалпы көлеміндегі үлесі, 01.10.2010 ж.</t>
  </si>
  <si>
    <t>Саланың (сегменттің) атауы</t>
  </si>
  <si>
    <t>Өңдеуші өнеркәсіп</t>
  </si>
  <si>
    <t>Ауылшаруашылығы</t>
  </si>
  <si>
    <t>Жылжымайтын мүлікпен операциялар</t>
  </si>
  <si>
    <t>Заңды тұлғалар бойынша басқалар</t>
  </si>
  <si>
    <t>Ипотекалық тұрғын үй заемдары</t>
  </si>
  <si>
    <t>Жеке тұлғалар бойынша басқалар</t>
  </si>
  <si>
    <t>Ескерту: 1) ЕДБ 1-тобына БТА Банк, Альянс банк және Темірбанк кіреді, қалған топтар активтердің нарықтағы үлесі негізінде бөлінеді: 2%-дан көбі - 2-топ және 2% азы- 3-топ;</t>
  </si>
  <si>
    <t>Ірі заемшылардың күмәнді (5-санаттың) және үмітсіз заемдарының барлық күмәнді (5-санаттың) және үмітсіз заемдардағы үлесі, %</t>
  </si>
  <si>
    <t>Ірі заемшылардың үмітсіз заемдарының барлық үмітсіз заемдардағы үлесі, %</t>
  </si>
  <si>
    <t>Ескерту: * -  Ірі заемшыларға берілген заемдар бойынша ақпарат "HSBC Банк Қазақстан" АҚ ЕБ деректерінсіз берілді</t>
  </si>
  <si>
    <t>Проблемалық заемдар 5-санаттың күмәнді және үмітсіз заемдарынан тұрады</t>
  </si>
  <si>
    <t>Қамтамасыз ету құны</t>
  </si>
  <si>
    <t>Қалыптастырылған провизиялар</t>
  </si>
  <si>
    <t>Несие портфелі</t>
  </si>
  <si>
    <t>Қамтамасыз ету құны мен қалыптастырылған провизиялардың несие портфеліне қатынасы, % (оң ось)</t>
  </si>
  <si>
    <t>(млрд.теңге)</t>
  </si>
  <si>
    <t>млрд. теңге</t>
  </si>
  <si>
    <t>Күні</t>
  </si>
  <si>
    <t>Корпоративтік сектордың төлем қабілеттілігі факторлары</t>
  </si>
  <si>
    <t>Экономиканың секторлары бойынша корпоративтік сектордың төлем қабілеттілігі факторлары</t>
  </si>
  <si>
    <t xml:space="preserve">Экономиканың секторлары бойынша корпоративтік сектордың төлем қабілеттілігі факторлары </t>
  </si>
  <si>
    <t>Салық салынғанға дейінгі кіріс / Банктердің заемдары бойынша берешек</t>
  </si>
  <si>
    <t>Үй шаруашылықтарының төлем қабілеттілігі факторлары</t>
  </si>
  <si>
    <t>макроэконометрикалық модель</t>
  </si>
  <si>
    <t>капиталдың күтілетін шығындары (макроэконометрикалық модель)</t>
  </si>
  <si>
    <t>k1 (1.08.09 к-1-1)</t>
  </si>
  <si>
    <t>k1 (1.08.09 к-1-1), (3 банкті қоспағанда)</t>
  </si>
  <si>
    <t>Жалпыбанктік тәуекелдерге арналған резервтер (провизиялар)</t>
  </si>
  <si>
    <t>Банк жүйесінің резидент еместері алдындағы міндеттемелер</t>
  </si>
  <si>
    <t>Банк жүйесінің резиденттері алдындағы міндеттемелер, %</t>
  </si>
  <si>
    <t>айналысқа шығарылған бағалы қағаздар</t>
  </si>
  <si>
    <t>Жеке тұлғалардың салымдары, млрд. теңге</t>
  </si>
  <si>
    <t>Заңды тұлғалардың салымдары, млрд.теңге</t>
  </si>
  <si>
    <t>4 тоқ. 2009 ж.</t>
  </si>
  <si>
    <t>1 тоқ. 2010 ж.</t>
  </si>
  <si>
    <t>2 тоқ. 2010 ж.</t>
  </si>
  <si>
    <t>3 тоқ. 2010 ж.</t>
  </si>
  <si>
    <t>Банк операцияларымен қатар жүретін сақтандыру кластары бойынша сыйлықақылар мен төлемдердің түсуі</t>
  </si>
  <si>
    <t>Кепілдікті және кепілгерлерді сақтандыру</t>
  </si>
  <si>
    <t>Сақтандыру сыйлықақыларын сақтандыру кластары банк тәуекелдерін сақтандыру шарттары бойынша  бойынша бөлу</t>
  </si>
  <si>
    <t>сақтандырудың басқа кластары</t>
  </si>
  <si>
    <t>Банктік конгломератқа кіретін сақтандыру (қайта сақтандыру) ұйымдары активтерінің сақтандыру секторының жиынтық активтеріндегі үлесі</t>
  </si>
  <si>
    <t>Қаржы секторын дамуытудың негізгі құрылымдық өлшемдері</t>
  </si>
  <si>
    <t>Қаржы нарығының жай-күйі</t>
  </si>
  <si>
    <t>Қаржылық делдалдығы институттарының тәуекелдері</t>
  </si>
  <si>
    <t>Банктер өтімділігінің тәуекелі және тиімділігі</t>
  </si>
  <si>
    <t>Банк секторының кредиттік тәуекелдері</t>
  </si>
  <si>
    <t>Банктер капиталының жеткіліктілігі және қорландыру құрылымы</t>
  </si>
  <si>
    <t>Жинақтаушы зейнетақы жүйесі</t>
  </si>
  <si>
    <t>Қаржы жүйесін реттеу және тәуекелдерді басқару</t>
  </si>
  <si>
    <t xml:space="preserve">Банктерді «Самұрық-Қазына» ұлттық әл-ауқат қоры» АҚ тарапынан қорландыру </t>
  </si>
  <si>
    <t>Банктік конгломератқа кіретін сақтандыру (қайта сақтандыру) ұйымдары сыйлықақыларының  жиынтық сақтандыру сыйлықақыларындағы үлесі</t>
  </si>
  <si>
    <t>Қайта сақтандыруға, оның ішінде резидент еместерге берілген сақтандыру сыйлықақылары</t>
  </si>
  <si>
    <t>Резидент еместердің қайта сақтандырудағы үлесі, % (оң шкала)</t>
  </si>
  <si>
    <t>Резидент еместерден қайта сақтандыру шарттары бойынша алынған тәуекелдер бойынша өтеу (оң шкала)</t>
  </si>
  <si>
    <t>«В+» төмен халықаралық рейтингілік бағалауы бар не рейтингілік бағалауы жоқ ҚР резидент еместері - қайта сақтандыру ұйымдарына   қайта сақтандыруға берілген сақтандыру сыйлықақылары (оң ось)</t>
  </si>
  <si>
    <t>Төлемдердің ерікті жеке сақтандыру бойынша сыйлықақыларға қатынасы, %</t>
  </si>
  <si>
    <t>Борышқа қызмет көрсету/қолда бар кіріс, %</t>
  </si>
  <si>
    <t>Мемлекеттік компаниялардың салымдарын қоспағанда, заңды тұлғалардың салымдары</t>
  </si>
  <si>
    <t>Кепіл құнына қатысты заем сомасы кепіл құнының 60% аспайтын ипотекалық тұрғын үй заемдары</t>
  </si>
  <si>
    <t xml:space="preserve">Кепіл құнына қатысты заем сомасы кепіл құнының 50% аспайтын ипотекалық тұрғын үй заемдары </t>
  </si>
  <si>
    <t>Басқа да ипотекалық тұрғын үй заемдары</t>
  </si>
  <si>
    <t>ҚР-ғы тұрғын үй бағасы</t>
  </si>
  <si>
    <t>Астана қ. тұрғын үй бағасы</t>
  </si>
  <si>
    <t>Алматы қ. тұрғын үй бағасы</t>
  </si>
  <si>
    <t>Доля финансовых инструментов, эмитенты которых допустили дефолт, в текущей стоимости пенсионных  активов (%)</t>
  </si>
  <si>
    <t>Динамика роста пенсионных накоплений (млрд. тенге)</t>
  </si>
  <si>
    <t>График 4.2.1</t>
  </si>
  <si>
    <t>Таблица 4.2.1</t>
  </si>
  <si>
    <t>График 4.2.2</t>
  </si>
  <si>
    <t>График 4.2.3</t>
  </si>
  <si>
    <t>График 4.2.4</t>
  </si>
  <si>
    <t>График 4.2.5</t>
  </si>
  <si>
    <t>График 4.2.6</t>
  </si>
  <si>
    <t>VIX</t>
  </si>
  <si>
    <t>Германия</t>
  </si>
  <si>
    <t>US FEDERAL FUNDS (EFFECTIVE)</t>
  </si>
  <si>
    <t>EURO MAIN REFIN. OPERATIONS (ECB)</t>
  </si>
  <si>
    <t>TARGET POLICY RATE - UNCOLLTZD. CALL</t>
  </si>
  <si>
    <t>КСИ</t>
  </si>
  <si>
    <t>Brent</t>
  </si>
  <si>
    <t>Алюминий</t>
  </si>
  <si>
    <t>2007M06</t>
  </si>
  <si>
    <t>2007M07</t>
  </si>
  <si>
    <t>2007M08</t>
  </si>
  <si>
    <t>2007M09</t>
  </si>
  <si>
    <t>2007M10</t>
  </si>
  <si>
    <t>2007M11</t>
  </si>
  <si>
    <t>2007M12</t>
  </si>
  <si>
    <t>2008M01</t>
  </si>
  <si>
    <t>2008M02</t>
  </si>
  <si>
    <t>2008M03</t>
  </si>
  <si>
    <t>2008M04</t>
  </si>
  <si>
    <t>2008M05</t>
  </si>
  <si>
    <t>2008M06</t>
  </si>
  <si>
    <t>2008M07</t>
  </si>
  <si>
    <t>2008M08</t>
  </si>
  <si>
    <t>2008M09</t>
  </si>
  <si>
    <t>2008M10</t>
  </si>
  <si>
    <t>2008M11</t>
  </si>
  <si>
    <t>2008M12</t>
  </si>
  <si>
    <t>2009M01</t>
  </si>
  <si>
    <t>2009M02</t>
  </si>
  <si>
    <t>2009M03</t>
  </si>
  <si>
    <t>2009M04</t>
  </si>
  <si>
    <t>2009M05</t>
  </si>
  <si>
    <t>2009M06</t>
  </si>
  <si>
    <t>2009M07</t>
  </si>
  <si>
    <t>2009M08</t>
  </si>
  <si>
    <t>2009M09</t>
  </si>
  <si>
    <t>2009M10</t>
  </si>
  <si>
    <t>2009M11</t>
  </si>
  <si>
    <t>2009M12</t>
  </si>
  <si>
    <t>2010M01</t>
  </si>
  <si>
    <t>2010M02</t>
  </si>
  <si>
    <t>2010M03</t>
  </si>
  <si>
    <t>2010M04</t>
  </si>
  <si>
    <t>2010M05</t>
  </si>
  <si>
    <t>2010M06</t>
  </si>
  <si>
    <t>2010M07</t>
  </si>
  <si>
    <t>2010M08</t>
  </si>
  <si>
    <t>2010M09</t>
  </si>
  <si>
    <t>Бразилия</t>
  </si>
  <si>
    <t>–2.6</t>
  </si>
  <si>
    <t>–4.1</t>
  </si>
  <si>
    <t>–5.2</t>
  </si>
  <si>
    <t xml:space="preserve"> Азия</t>
  </si>
  <si>
    <t>–0.2</t>
  </si>
  <si>
    <t>–3.6</t>
  </si>
  <si>
    <t>–6.5</t>
  </si>
  <si>
    <t>–7.9</t>
  </si>
  <si>
    <t>2010M10</t>
  </si>
  <si>
    <t>Украина</t>
  </si>
  <si>
    <t>65$</t>
  </si>
  <si>
    <t>80$</t>
  </si>
  <si>
    <t>Экономика салалары</t>
  </si>
  <si>
    <t xml:space="preserve">       Экспорт (fob)</t>
  </si>
  <si>
    <t xml:space="preserve">       Импорт (fob)</t>
  </si>
  <si>
    <t>1 тоқ. 2007</t>
  </si>
  <si>
    <t>2 тоқ. 2007</t>
  </si>
  <si>
    <t>3 тоқ. 2007</t>
  </si>
  <si>
    <t>4 тоқ. 2007</t>
  </si>
  <si>
    <t>1 тоқ. 2008</t>
  </si>
  <si>
    <t>2 тоқ. 2008</t>
  </si>
  <si>
    <t>3 тоқ. 2008</t>
  </si>
  <si>
    <t>4 тоқ. 2008</t>
  </si>
  <si>
    <t>1 тоқ. 2009</t>
  </si>
  <si>
    <t>2 тоқ. 2009</t>
  </si>
  <si>
    <t>3 тоқ. 2009</t>
  </si>
  <si>
    <t>4 тоқ. 2009</t>
  </si>
  <si>
    <t>1 тоқ. 2010</t>
  </si>
  <si>
    <t>2 тоқ. 2010</t>
  </si>
  <si>
    <t>3 тоқ. 2010</t>
  </si>
  <si>
    <t>Аты:</t>
  </si>
  <si>
    <t>Кезең</t>
  </si>
  <si>
    <t>Дамыған</t>
  </si>
  <si>
    <t>Дамушы</t>
  </si>
  <si>
    <t>Мазмұны</t>
  </si>
  <si>
    <t>Макроэкономикалық орта және оның тұрақтылық факторлары</t>
  </si>
  <si>
    <t>мазмұнға</t>
  </si>
  <si>
    <t>Дамушы елдер қозғалысқа келтіріп отырған әлемдік өсу</t>
  </si>
  <si>
    <t xml:space="preserve">2.1.1-график </t>
  </si>
  <si>
    <t xml:space="preserve">2.1.2-график </t>
  </si>
  <si>
    <t xml:space="preserve">2.1.3-график </t>
  </si>
  <si>
    <t>2.1.1-кесте</t>
  </si>
  <si>
    <t xml:space="preserve">2.1.4-график </t>
  </si>
  <si>
    <t xml:space="preserve">2.1.5-график </t>
  </si>
  <si>
    <t xml:space="preserve">2.1.6-график </t>
  </si>
  <si>
    <t xml:space="preserve">2.1.7-график </t>
  </si>
  <si>
    <t xml:space="preserve">2.1.8-график </t>
  </si>
  <si>
    <t xml:space="preserve">2.1.9-график </t>
  </si>
  <si>
    <t xml:space="preserve">2.1.10-график </t>
  </si>
  <si>
    <t xml:space="preserve">2.1.11-график </t>
  </si>
  <si>
    <t xml:space="preserve">2.1.12-график </t>
  </si>
  <si>
    <t xml:space="preserve">2.1.13-график </t>
  </si>
  <si>
    <t xml:space="preserve">2.1.14-график </t>
  </si>
  <si>
    <t xml:space="preserve">2.1.15-график </t>
  </si>
  <si>
    <t>2.1.2-кесте</t>
  </si>
  <si>
    <t xml:space="preserve">2.1.16-график </t>
  </si>
  <si>
    <t xml:space="preserve">2.1.17-график </t>
  </si>
  <si>
    <t xml:space="preserve">2.1.18-график </t>
  </si>
  <si>
    <t>2.1.3-кесте</t>
  </si>
  <si>
    <t>1-бокс 1-кесте</t>
  </si>
  <si>
    <r>
      <t>2010</t>
    </r>
    <r>
      <rPr>
        <b/>
        <vertAlign val="superscript"/>
        <sz val="10"/>
        <color indexed="8"/>
        <rFont val="Times New Roman"/>
        <family val="1"/>
        <charset val="204"/>
      </rPr>
      <t>а</t>
    </r>
  </si>
  <si>
    <r>
      <t>2011</t>
    </r>
    <r>
      <rPr>
        <b/>
        <vertAlign val="superscript"/>
        <sz val="10"/>
        <color indexed="8"/>
        <rFont val="Times New Roman"/>
        <family val="1"/>
        <charset val="204"/>
      </rPr>
      <t>б</t>
    </r>
  </si>
  <si>
    <t>Негізгі капиталға инвестицияларды қаржыландыру көздері</t>
  </si>
  <si>
    <t>ҚРҰБ кредиттері мен ноталары бойынша пайыздар ставкалары</t>
  </si>
  <si>
    <t>Пайдалану бағыттары бойынша негізгі капиталға инвестициялар</t>
  </si>
  <si>
    <t>Мемлекеттік бюджеттің өлшемдері</t>
  </si>
  <si>
    <t>Ел бюджетінің салыстырмалы өлшемдері</t>
  </si>
  <si>
    <t>Үкіметтің борышы</t>
  </si>
  <si>
    <t>Қазақстандағы қаржылық қатынастардың даму «тереңдігі»</t>
  </si>
  <si>
    <t>Қаржы секторының құрылымы</t>
  </si>
  <si>
    <t>Банктер топтары бойынша несие портфелінің өсу қарқынының динамикасы</t>
  </si>
  <si>
    <t>Меншік құрылымының сақтандыру (қайта сақтандыру) ұйымдарының қызметіне әсер етуі</t>
  </si>
  <si>
    <t>Банктік конгломератқа тиесілігіне қарай сақтандыру (қайта сақтандыру) ұйымдарының кірістілігі көрсеткіштерінің динамикасы</t>
  </si>
  <si>
    <t>Банктердің шетел валютасын сатып алу көлемі</t>
  </si>
  <si>
    <t>Банктердің шетел валютасын сату көлемі</t>
  </si>
  <si>
    <t>Банктердің шетел валютасын таза сатып алу көлемі</t>
  </si>
  <si>
    <t>Америка долларының биржа нарығының өтімділік индексі (USD_TOD мәмілелері бойынша)</t>
  </si>
  <si>
    <t>Америка долларының биржа нарығының асимметриясы</t>
  </si>
  <si>
    <t>Банкаралық ақша нарығының индикаторлары</t>
  </si>
  <si>
    <t>Биржалық репо нарығының құрылымы</t>
  </si>
  <si>
    <t>Банктердің ҚРҰБ алдындағы міндеттемелері және өтімділік беру операцияларының көлемі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</si>
</sst>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44" formatCode="_-* #,##0.00&quot;р.&quot;_-;\-* #,##0.00&quot;р.&quot;_-;_-* &quot;-&quot;??&quot;р.&quot;_-;_-@_-"/>
    <numFmt numFmtId="165" formatCode="_-* #,##0.00_р_._-;\-* #,##0.00_р_._-;_-* &quot;-&quot;??_р_._-;_-@_-"/>
    <numFmt numFmtId="166" formatCode="_(&quot;$&quot;* #,##0_);_(&quot;$&quot;* \(#,##0\);_(&quot;$&quot;* &quot;-&quot;_);_(@_)"/>
    <numFmt numFmtId="167" formatCode="_(* #,##0.00_);_(* \(#,##0.00\);_(* &quot;-&quot;??_);_(@_)"/>
    <numFmt numFmtId="168" formatCode="#,##0_);[Blue]\(\-\)\ #,##0_)"/>
    <numFmt numFmtId="169" formatCode="d/mm"/>
    <numFmt numFmtId="170" formatCode="_([$€]* #,##0.00_);_([$€]* \(#,##0.00\);_([$€]* &quot;-&quot;??_);_(@_)"/>
    <numFmt numFmtId="171" formatCode="_-* #,##0_р_._-;\-* #,##0_р_._-;_-* &quot;-&quot;??_р_._-;_-@_-"/>
    <numFmt numFmtId="172" formatCode="0.0"/>
    <numFmt numFmtId="173" formatCode="#,##0.0"/>
    <numFmt numFmtId="175" formatCode="0.0000"/>
    <numFmt numFmtId="176" formatCode="0.000"/>
    <numFmt numFmtId="177" formatCode="0.0%"/>
    <numFmt numFmtId="178" formatCode="_-* #,##0.0_р_._-;\-* #,##0.0_р_._-;_-* &quot;-&quot;??_р_._-;_-@_-"/>
    <numFmt numFmtId="179" formatCode="#,##0.000"/>
    <numFmt numFmtId="181" formatCode="dd/mm/yy;@"/>
    <numFmt numFmtId="182" formatCode="#,##0.00_ ;\-#,##0.00\ "/>
    <numFmt numFmtId="183" formatCode="#,##0_ ;\-#,##0\ "/>
    <numFmt numFmtId="184" formatCode="_(* #,##0.0_);_(* \(#,##0.0\);_(* &quot;-&quot;??_);_(@_)"/>
    <numFmt numFmtId="185" formatCode="_(* #,##0_);_(* \(#,##0\);_(* &quot;-&quot;??_);_(@_)"/>
    <numFmt numFmtId="186" formatCode="#,##0.0_р_."/>
    <numFmt numFmtId="187" formatCode="000000"/>
    <numFmt numFmtId="188" formatCode="_-* #,##0.000_р_._-;\-* #,##0.000_р_._-;_-* &quot;-&quot;??_р_._-;_-@_-"/>
    <numFmt numFmtId="189" formatCode="#,##0.0;;\–"/>
    <numFmt numFmtId="203" formatCode="dd/mm/yyyy;@"/>
    <numFmt numFmtId="210" formatCode="[$-419]d\ mmm;@"/>
  </numFmts>
  <fonts count="101">
    <font>
      <sz val="10"/>
      <name val="Arial Cyr"/>
      <charset val="204"/>
    </font>
    <font>
      <sz val="10"/>
      <name val="Arial Cyr"/>
      <charset val="204"/>
    </font>
    <font>
      <sz val="10"/>
      <name val="Arial"/>
      <charset val="204"/>
    </font>
    <font>
      <sz val="11"/>
      <color indexed="8"/>
      <name val="Calibri"/>
      <family val="2"/>
    </font>
    <font>
      <sz val="11"/>
      <color indexed="9"/>
      <name val="Calibri"/>
      <family val="2"/>
    </font>
    <font>
      <sz val="11"/>
      <color indexed="20"/>
      <name val="Calibri"/>
      <family val="2"/>
    </font>
    <font>
      <b/>
      <sz val="10"/>
      <name val="Arial"/>
    </font>
    <font>
      <b/>
      <sz val="10"/>
      <name val="Arial"/>
      <family val="2"/>
    </font>
    <font>
      <b/>
      <sz val="11"/>
      <color indexed="52"/>
      <name val="Calibri"/>
      <family val="2"/>
    </font>
    <font>
      <sz val="10"/>
      <name val="Arial"/>
      <family val="2"/>
    </font>
    <font>
      <b/>
      <sz val="11"/>
      <color indexed="9"/>
      <name val="Calibri"/>
      <family val="2"/>
    </font>
    <font>
      <sz val="16"/>
      <name val="Angsana New"/>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name val="Arial Cyr"/>
    </font>
    <font>
      <sz val="11"/>
      <color indexed="52"/>
      <name val="Calibri"/>
      <family val="2"/>
    </font>
    <font>
      <sz val="11"/>
      <color indexed="60"/>
      <name val="Calibri"/>
      <family val="2"/>
    </font>
    <font>
      <sz val="10"/>
      <name val="Arial"/>
      <charset val="238"/>
    </font>
    <font>
      <sz val="10"/>
      <name val="Arial CE"/>
      <charset val="238"/>
    </font>
    <font>
      <i/>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charset val="204"/>
    </font>
    <font>
      <u/>
      <sz val="10"/>
      <color indexed="12"/>
      <name val="Arial Cyr"/>
      <charset val="204"/>
    </font>
    <font>
      <sz val="11"/>
      <color indexed="8"/>
      <name val="Calibri"/>
      <family val="2"/>
      <charset val="204"/>
    </font>
    <font>
      <sz val="10"/>
      <name val="Arial"/>
      <family val="2"/>
      <charset val="204"/>
    </font>
    <font>
      <sz val="10"/>
      <name val="Courier"/>
      <charset val="238"/>
    </font>
    <font>
      <b/>
      <sz val="10"/>
      <name val="Arial Cyr"/>
      <charset val="204"/>
    </font>
    <font>
      <sz val="11"/>
      <name val="ＭＳ Ｐゴシック"/>
      <family val="3"/>
      <charset val="128"/>
    </font>
    <font>
      <b/>
      <sz val="10"/>
      <name val="Times New Roman"/>
      <family val="1"/>
      <charset val="204"/>
    </font>
    <font>
      <sz val="9"/>
      <name val="Times New Roman"/>
      <family val="1"/>
      <charset val="204"/>
    </font>
    <font>
      <i/>
      <sz val="9"/>
      <name val="Times New Roman"/>
      <family val="1"/>
      <charset val="204"/>
    </font>
    <font>
      <sz val="8"/>
      <name val="Arial Cyr"/>
      <charset val="204"/>
    </font>
    <font>
      <vertAlign val="superscript"/>
      <sz val="10"/>
      <name val="Times New Roman"/>
      <family val="1"/>
      <charset val="204"/>
    </font>
    <font>
      <sz val="10"/>
      <name val="Times New Roman Cyr"/>
      <charset val="204"/>
    </font>
    <font>
      <b/>
      <sz val="10"/>
      <color indexed="8"/>
      <name val="Times New Roman"/>
      <family val="1"/>
      <charset val="204"/>
    </font>
    <font>
      <i/>
      <sz val="10"/>
      <name val="Times New Roman"/>
      <family val="1"/>
    </font>
    <font>
      <sz val="10"/>
      <name val="Times New Roman"/>
      <charset val="204"/>
    </font>
    <font>
      <sz val="8"/>
      <name val="Times New Roman"/>
      <charset val="204"/>
    </font>
    <font>
      <sz val="8"/>
      <name val="Times New Roman"/>
      <family val="1"/>
      <charset val="204"/>
    </font>
    <font>
      <b/>
      <i/>
      <sz val="10"/>
      <name val="Times New Roman"/>
      <family val="1"/>
      <charset val="204"/>
    </font>
    <font>
      <b/>
      <sz val="12"/>
      <name val="Times New Roman"/>
      <family val="1"/>
      <charset val="204"/>
    </font>
    <font>
      <b/>
      <sz val="8"/>
      <name val="Times New Roman"/>
      <family val="1"/>
      <charset val="204"/>
    </font>
    <font>
      <sz val="10"/>
      <color indexed="8"/>
      <name val="Times New Roman"/>
      <family val="2"/>
      <charset val="204"/>
    </font>
    <font>
      <b/>
      <sz val="10"/>
      <color indexed="8"/>
      <name val="Times New Roman"/>
      <family val="2"/>
      <charset val="204"/>
    </font>
    <font>
      <sz val="10"/>
      <name val="Times New Roman"/>
      <family val="1"/>
    </font>
    <font>
      <sz val="11"/>
      <color indexed="8"/>
      <name val="Times New Roman"/>
      <family val="2"/>
      <charset val="204"/>
    </font>
    <font>
      <i/>
      <sz val="10"/>
      <name val="Times New Roman"/>
      <family val="1"/>
      <charset val="204"/>
    </font>
    <font>
      <b/>
      <sz val="10"/>
      <color indexed="8"/>
      <name val="Times New Roman"/>
      <charset val="204"/>
    </font>
    <font>
      <b/>
      <sz val="10"/>
      <name val="Times New Roman"/>
      <charset val="204"/>
    </font>
    <font>
      <i/>
      <sz val="9"/>
      <name val="Times New Roman"/>
      <charset val="204"/>
    </font>
    <font>
      <b/>
      <sz val="10"/>
      <name val="Times New Roman"/>
      <family val="1"/>
    </font>
    <font>
      <i/>
      <sz val="8"/>
      <name val="Times New Roman"/>
      <family val="1"/>
      <charset val="204"/>
    </font>
    <font>
      <sz val="10"/>
      <color indexed="9"/>
      <name val="Times New Roman"/>
      <family val="1"/>
      <charset val="204"/>
    </font>
    <font>
      <b/>
      <sz val="11"/>
      <name val="Times New Roman"/>
      <family val="1"/>
      <charset val="204"/>
    </font>
    <font>
      <sz val="12"/>
      <name val="Times New Roman"/>
      <family val="1"/>
      <charset val="204"/>
    </font>
    <font>
      <sz val="10"/>
      <color indexed="8"/>
      <name val="Times New Roman"/>
      <family val="1"/>
      <charset val="204"/>
    </font>
    <font>
      <b/>
      <sz val="9"/>
      <name val="Times New Roman"/>
      <family val="1"/>
      <charset val="204"/>
    </font>
    <font>
      <sz val="11"/>
      <name val="Times New Roman"/>
      <family val="1"/>
      <charset val="204"/>
    </font>
    <font>
      <b/>
      <sz val="11"/>
      <color indexed="8"/>
      <name val="Times New Roman"/>
      <family val="1"/>
      <charset val="204"/>
    </font>
    <font>
      <sz val="8"/>
      <name val="Times New Roman"/>
      <family val="1"/>
    </font>
    <font>
      <b/>
      <sz val="10"/>
      <color indexed="18"/>
      <name val="Times New Roman"/>
      <family val="1"/>
      <charset val="204"/>
    </font>
    <font>
      <sz val="10"/>
      <name val="Times New Roman"/>
      <family val="2"/>
      <charset val="204"/>
    </font>
    <font>
      <b/>
      <sz val="8"/>
      <name val="Times New Roman"/>
      <family val="1"/>
    </font>
    <font>
      <sz val="9"/>
      <name val="Times New Roman"/>
      <family val="1"/>
    </font>
    <font>
      <sz val="10"/>
      <name val="Times New Roman CE"/>
      <family val="1"/>
      <charset val="238"/>
    </font>
    <font>
      <b/>
      <sz val="10"/>
      <name val="Times New Roman CE"/>
      <family val="1"/>
      <charset val="238"/>
    </font>
    <font>
      <sz val="12"/>
      <name val="Times New Roman"/>
      <charset val="204"/>
    </font>
    <font>
      <b/>
      <sz val="12"/>
      <color indexed="9"/>
      <name val="Times New Roman"/>
      <family val="1"/>
      <charset val="204"/>
    </font>
    <font>
      <b/>
      <sz val="10"/>
      <color indexed="9"/>
      <name val="Times New Roman"/>
      <family val="1"/>
      <charset val="204"/>
    </font>
    <font>
      <b/>
      <sz val="11"/>
      <color indexed="9"/>
      <name val="Times New Roman"/>
      <family val="1"/>
      <charset val="204"/>
    </font>
    <font>
      <b/>
      <sz val="10"/>
      <name val="Times New Roman Cyr"/>
      <family val="1"/>
      <charset val="204"/>
    </font>
    <font>
      <sz val="10"/>
      <name val="Times New Roman CYR"/>
      <family val="1"/>
      <charset val="204"/>
    </font>
    <font>
      <b/>
      <sz val="10"/>
      <name val="Times New Roman Cyr"/>
      <charset val="204"/>
    </font>
    <font>
      <vertAlign val="superscript"/>
      <sz val="8"/>
      <name val="Times New Roman"/>
      <family val="1"/>
      <charset val="204"/>
    </font>
    <font>
      <sz val="8"/>
      <name val="Arial"/>
    </font>
    <font>
      <sz val="8"/>
      <name val="Arial"/>
      <family val="2"/>
      <charset val="204"/>
    </font>
    <font>
      <sz val="10"/>
      <color indexed="8"/>
      <name val="Arial"/>
      <charset val="204"/>
    </font>
    <font>
      <sz val="10"/>
      <color indexed="8"/>
      <name val="MS Sans Serif"/>
      <charset val="204"/>
    </font>
    <font>
      <sz val="8"/>
      <color indexed="8"/>
      <name val="Arial"/>
      <charset val="204"/>
    </font>
    <font>
      <sz val="8"/>
      <name val="Arial"/>
      <charset val="204"/>
    </font>
    <font>
      <b/>
      <i/>
      <sz val="10"/>
      <color indexed="61"/>
      <name val="Times New Roman"/>
      <family val="1"/>
      <charset val="204"/>
    </font>
    <font>
      <b/>
      <sz val="8"/>
      <name val="Arial CYR"/>
      <family val="2"/>
      <charset val="204"/>
    </font>
    <font>
      <sz val="8"/>
      <name val="Arial CYR"/>
      <family val="2"/>
      <charset val="204"/>
    </font>
    <font>
      <sz val="10"/>
      <color indexed="8"/>
      <name val="Arial"/>
      <family val="2"/>
    </font>
    <font>
      <i/>
      <sz val="9"/>
      <color indexed="8"/>
      <name val="Times New Roman"/>
      <family val="1"/>
      <charset val="204"/>
    </font>
    <font>
      <u/>
      <sz val="10"/>
      <color indexed="12"/>
      <name val="Times New Roman"/>
      <family val="1"/>
      <charset val="204"/>
    </font>
    <font>
      <b/>
      <vertAlign val="superscript"/>
      <sz val="10"/>
      <color indexed="8"/>
      <name val="Times New Roman"/>
      <family val="1"/>
      <charset val="204"/>
    </font>
    <font>
      <sz val="10"/>
      <name val="Arial CYR"/>
      <family val="2"/>
      <charset val="204"/>
    </font>
    <font>
      <sz val="10"/>
      <color indexed="10"/>
      <name val="Times New Roman"/>
      <family val="1"/>
      <charset val="204"/>
    </font>
    <font>
      <sz val="10"/>
      <color indexed="8"/>
      <name val="Times New Roman"/>
      <family val="1"/>
    </font>
    <font>
      <b/>
      <sz val="12"/>
      <color indexed="10"/>
      <name val="Times New Roman"/>
      <family val="1"/>
      <charset val="204"/>
    </font>
    <font>
      <i/>
      <sz val="9"/>
      <name val="Times New Roman"/>
      <family val="1"/>
    </font>
    <font>
      <i/>
      <sz val="9"/>
      <name val="Arial Cyr"/>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0"/>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indexed="27"/>
        <bgColor indexed="64"/>
      </patternFill>
    </fill>
    <fill>
      <patternFill patternType="solid">
        <fgColor indexed="41"/>
        <bgColor indexed="64"/>
      </patternFill>
    </fill>
    <fill>
      <patternFill patternType="gray0625">
        <bgColor indexed="43"/>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22"/>
      </left>
      <right style="medium">
        <color indexed="22"/>
      </right>
      <top style="medium">
        <color indexed="22"/>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8"/>
      </right>
      <top style="medium">
        <color indexed="64"/>
      </top>
      <bottom/>
      <diagonal/>
    </border>
    <border>
      <left style="medium">
        <color indexed="64"/>
      </left>
      <right/>
      <top/>
      <bottom style="medium">
        <color indexed="64"/>
      </bottom>
      <diagonal/>
    </border>
    <border>
      <left/>
      <right style="medium">
        <color indexed="8"/>
      </right>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s>
  <cellStyleXfs count="166">
    <xf numFmtId="0" fontId="0" fillId="0" borderId="0"/>
    <xf numFmtId="0" fontId="12" fillId="0" borderId="0"/>
    <xf numFmtId="0" fontId="1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0" borderId="0">
      <alignment horizontal="center" wrapText="1"/>
    </xf>
    <xf numFmtId="0" fontId="7" fillId="0" borderId="0">
      <alignment horizontal="left"/>
    </xf>
    <xf numFmtId="0" fontId="7" fillId="0" borderId="0">
      <alignment horizontal="right"/>
    </xf>
    <xf numFmtId="0" fontId="8" fillId="20" borderId="1" applyNumberFormat="0" applyAlignment="0" applyProtection="0"/>
    <xf numFmtId="0" fontId="9" fillId="0" borderId="0">
      <alignment horizontal="center" wrapText="1"/>
    </xf>
    <xf numFmtId="0" fontId="10" fillId="21" borderId="2" applyNumberFormat="0" applyAlignment="0" applyProtection="0"/>
    <xf numFmtId="167" fontId="11" fillId="0" borderId="0" applyFont="0" applyFill="0" applyBorder="0" applyAlignment="0" applyProtection="0"/>
    <xf numFmtId="170" fontId="12"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169" fontId="19" fillId="0" borderId="0"/>
    <xf numFmtId="0" fontId="9" fillId="0" borderId="0">
      <alignment horizontal="left"/>
    </xf>
    <xf numFmtId="0" fontId="20" fillId="0" borderId="6" applyNumberFormat="0" applyFill="0" applyAlignment="0" applyProtection="0"/>
    <xf numFmtId="0" fontId="21" fillId="22" borderId="0" applyNumberFormat="0" applyBorder="0" applyAlignment="0" applyProtection="0"/>
    <xf numFmtId="0" fontId="9" fillId="0" borderId="0"/>
    <xf numFmtId="0" fontId="9" fillId="0" borderId="0"/>
    <xf numFmtId="0" fontId="1" fillId="0" borderId="0"/>
    <xf numFmtId="0" fontId="1" fillId="0" borderId="0"/>
    <xf numFmtId="0" fontId="22" fillId="0" borderId="0"/>
    <xf numFmtId="0" fontId="12" fillId="0" borderId="0"/>
    <xf numFmtId="0" fontId="1" fillId="0" borderId="0"/>
    <xf numFmtId="0" fontId="83" fillId="0" borderId="0"/>
    <xf numFmtId="0" fontId="84" fillId="0" borderId="0"/>
    <xf numFmtId="0" fontId="85" fillId="0" borderId="0"/>
    <xf numFmtId="0" fontId="86" fillId="0" borderId="0"/>
    <xf numFmtId="0" fontId="23" fillId="0" borderId="0"/>
    <xf numFmtId="0" fontId="12" fillId="23" borderId="7" applyNumberFormat="0" applyFont="0" applyAlignment="0" applyProtection="0"/>
    <xf numFmtId="0" fontId="24" fillId="0" borderId="8"/>
    <xf numFmtId="166" fontId="3" fillId="0" borderId="0"/>
    <xf numFmtId="0" fontId="25" fillId="20"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18" fillId="7" borderId="1" applyNumberFormat="0" applyAlignment="0" applyProtection="0"/>
    <xf numFmtId="168" fontId="29" fillId="0" borderId="11" applyBorder="0">
      <protection hidden="1"/>
    </xf>
    <xf numFmtId="0" fontId="25" fillId="20" borderId="9" applyNumberFormat="0" applyAlignment="0" applyProtection="0"/>
    <xf numFmtId="0" fontId="8" fillId="20" borderId="1" applyNumberFormat="0" applyAlignment="0" applyProtection="0"/>
    <xf numFmtId="0" fontId="30" fillId="0" borderId="0" applyNumberFormat="0" applyFill="0" applyBorder="0" applyAlignment="0" applyProtection="0">
      <alignment vertical="top"/>
      <protection locked="0"/>
    </xf>
    <xf numFmtId="44" fontId="1" fillId="0" borderId="0" applyFont="0" applyFill="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7" fillId="0" borderId="10" applyNumberFormat="0" applyFill="0" applyAlignment="0" applyProtection="0"/>
    <xf numFmtId="0" fontId="10" fillId="21" borderId="2" applyNumberFormat="0" applyAlignment="0" applyProtection="0"/>
    <xf numFmtId="0" fontId="26" fillId="0" borderId="0" applyNumberFormat="0" applyFill="0" applyBorder="0" applyAlignment="0" applyProtection="0"/>
    <xf numFmtId="0" fontId="21" fillId="22" borderId="0" applyNumberFormat="0" applyBorder="0" applyAlignment="0" applyProtection="0"/>
    <xf numFmtId="0" fontId="31" fillId="0" borderId="0"/>
    <xf numFmtId="0" fontId="1" fillId="0" borderId="0"/>
    <xf numFmtId="0" fontId="1" fillId="0" borderId="0"/>
    <xf numFmtId="0" fontId="52" fillId="0" borderId="0"/>
    <xf numFmtId="0" fontId="32" fillId="0" borderId="0"/>
    <xf numFmtId="0" fontId="1" fillId="0" borderId="0"/>
    <xf numFmtId="0" fontId="1" fillId="0" borderId="0"/>
    <xf numFmtId="0" fontId="32" fillId="0" borderId="0"/>
    <xf numFmtId="0" fontId="29" fillId="0" borderId="0"/>
    <xf numFmtId="0" fontId="53" fillId="0" borderId="0"/>
    <xf numFmtId="0" fontId="29" fillId="0" borderId="0"/>
    <xf numFmtId="0" fontId="1" fillId="0" borderId="0"/>
    <xf numFmtId="0" fontId="91" fillId="0" borderId="0"/>
    <xf numFmtId="0" fontId="12" fillId="0" borderId="0"/>
    <xf numFmtId="0" fontId="12" fillId="0" borderId="0"/>
    <xf numFmtId="0" fontId="44" fillId="0" borderId="0"/>
    <xf numFmtId="0" fontId="44" fillId="0" borderId="0"/>
    <xf numFmtId="0" fontId="44" fillId="0" borderId="0"/>
    <xf numFmtId="0" fontId="1" fillId="0" borderId="0"/>
    <xf numFmtId="0" fontId="44" fillId="0" borderId="0"/>
    <xf numFmtId="0" fontId="12" fillId="0" borderId="0"/>
    <xf numFmtId="0" fontId="12" fillId="0" borderId="0"/>
    <xf numFmtId="0" fontId="12" fillId="0" borderId="0"/>
    <xf numFmtId="0" fontId="12"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32" fillId="0" borderId="0"/>
    <xf numFmtId="0" fontId="44" fillId="0" borderId="0"/>
    <xf numFmtId="0" fontId="12" fillId="0" borderId="0"/>
    <xf numFmtId="0" fontId="12" fillId="0" borderId="0"/>
    <xf numFmtId="0" fontId="12" fillId="0" borderId="0"/>
    <xf numFmtId="0" fontId="91" fillId="0" borderId="0"/>
    <xf numFmtId="0" fontId="2" fillId="0" borderId="0"/>
    <xf numFmtId="0" fontId="2" fillId="0" borderId="0"/>
    <xf numFmtId="0" fontId="1" fillId="0" borderId="0"/>
    <xf numFmtId="0" fontId="44" fillId="0" borderId="0"/>
    <xf numFmtId="0" fontId="31" fillId="0" borderId="0"/>
    <xf numFmtId="0" fontId="44" fillId="0" borderId="0"/>
    <xf numFmtId="0" fontId="74" fillId="0" borderId="0"/>
    <xf numFmtId="0" fontId="12" fillId="0" borderId="0"/>
    <xf numFmtId="0" fontId="44" fillId="0" borderId="0"/>
    <xf numFmtId="0" fontId="44" fillId="0" borderId="0"/>
    <xf numFmtId="0" fontId="1" fillId="0" borderId="0"/>
    <xf numFmtId="0" fontId="44"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29" fillId="0" borderId="0"/>
    <xf numFmtId="0" fontId="19" fillId="0" borderId="0"/>
    <xf numFmtId="0" fontId="1" fillId="0" borderId="0"/>
    <xf numFmtId="0" fontId="5" fillId="3" borderId="0" applyNumberFormat="0" applyBorder="0" applyAlignment="0" applyProtection="0"/>
    <xf numFmtId="0" fontId="13" fillId="0" borderId="0" applyNumberFormat="0" applyFill="0" applyBorder="0" applyAlignment="0" applyProtection="0"/>
    <xf numFmtId="0" fontId="1" fillId="23" borderId="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20" fillId="0" borderId="6" applyNumberFormat="0" applyFill="0" applyAlignment="0" applyProtection="0"/>
    <xf numFmtId="14" fontId="33" fillId="0" borderId="0" applyProtection="0">
      <alignment vertical="center"/>
    </xf>
    <xf numFmtId="0" fontId="28" fillId="0" borderId="0" applyNumberFormat="0" applyFill="0" applyBorder="0" applyAlignment="0" applyProtection="0"/>
    <xf numFmtId="38" fontId="19" fillId="0" borderId="0" applyFont="0" applyFill="0" applyBorder="0" applyAlignment="0" applyProtection="0"/>
    <xf numFmtId="40" fontId="19" fillId="0" borderId="0" applyFont="0" applyFill="0" applyBorder="0" applyAlignment="0" applyProtection="0"/>
    <xf numFmtId="165" fontId="1" fillId="0" borderId="0" applyFont="0" applyFill="0" applyBorder="0" applyAlignment="0" applyProtection="0"/>
    <xf numFmtId="165" fontId="44" fillId="0" borderId="0" applyFont="0" applyFill="0" applyBorder="0" applyAlignment="0" applyProtection="0"/>
    <xf numFmtId="167" fontId="32" fillId="0" borderId="0" applyFont="0" applyFill="0" applyBorder="0" applyAlignment="0" applyProtection="0"/>
    <xf numFmtId="165" fontId="53" fillId="0" borderId="0" applyFont="0" applyFill="0" applyBorder="0" applyAlignment="0" applyProtection="0"/>
    <xf numFmtId="165" fontId="1" fillId="0" borderId="0" applyFont="0" applyFill="0" applyBorder="0" applyAlignment="0" applyProtection="0"/>
    <xf numFmtId="167" fontId="12" fillId="0" borderId="0" applyFont="0" applyFill="0" applyBorder="0" applyAlignment="0" applyProtection="0"/>
    <xf numFmtId="0" fontId="14" fillId="4" borderId="0" applyNumberFormat="0" applyBorder="0" applyAlignment="0" applyProtection="0"/>
    <xf numFmtId="0" fontId="35" fillId="0" borderId="0"/>
  </cellStyleXfs>
  <cellXfs count="1474">
    <xf numFmtId="0" fontId="0" fillId="0" borderId="0" xfId="0"/>
    <xf numFmtId="0" fontId="42" fillId="0" borderId="0" xfId="0" applyFont="1"/>
    <xf numFmtId="0" fontId="29" fillId="0" borderId="0" xfId="110" applyFont="1"/>
    <xf numFmtId="0" fontId="36" fillId="0" borderId="0" xfId="110" applyFont="1"/>
    <xf numFmtId="0" fontId="36" fillId="0" borderId="12" xfId="110" applyFont="1" applyBorder="1"/>
    <xf numFmtId="0" fontId="36" fillId="0" borderId="13" xfId="110" applyFont="1" applyBorder="1" applyAlignment="1">
      <alignment horizontal="center" vertical="center"/>
    </xf>
    <xf numFmtId="0" fontId="36" fillId="0" borderId="14" xfId="110" applyFont="1" applyBorder="1" applyAlignment="1">
      <alignment horizontal="center" vertical="center"/>
    </xf>
    <xf numFmtId="0" fontId="29" fillId="0" borderId="15" xfId="110" applyFont="1" applyBorder="1"/>
    <xf numFmtId="0" fontId="29" fillId="0" borderId="11" xfId="110" applyFont="1" applyBorder="1" applyAlignment="1">
      <alignment horizontal="center" vertical="center"/>
    </xf>
    <xf numFmtId="2" fontId="29" fillId="0" borderId="11" xfId="110" applyNumberFormat="1" applyFont="1" applyBorder="1" applyAlignment="1">
      <alignment horizontal="center" vertical="center"/>
    </xf>
    <xf numFmtId="2" fontId="29" fillId="0" borderId="0" xfId="110" applyNumberFormat="1" applyFont="1"/>
    <xf numFmtId="0" fontId="29" fillId="0" borderId="16" xfId="110" applyFont="1" applyBorder="1" applyAlignment="1">
      <alignment horizontal="center" vertical="center"/>
    </xf>
    <xf numFmtId="2" fontId="29" fillId="0" borderId="16" xfId="110" applyNumberFormat="1" applyFont="1" applyBorder="1" applyAlignment="1">
      <alignment horizontal="center" vertical="center"/>
    </xf>
    <xf numFmtId="0" fontId="37" fillId="0" borderId="0" xfId="110" applyFont="1"/>
    <xf numFmtId="0" fontId="38" fillId="0" borderId="0" xfId="110" applyFont="1"/>
    <xf numFmtId="0" fontId="30" fillId="0" borderId="0" xfId="76" applyAlignment="1" applyProtection="1"/>
    <xf numFmtId="0" fontId="29" fillId="0" borderId="0" xfId="154" applyNumberFormat="1" applyFont="1" applyFill="1" applyAlignment="1"/>
    <xf numFmtId="0" fontId="29" fillId="0" borderId="0" xfId="154" applyNumberFormat="1" applyFont="1" applyAlignment="1"/>
    <xf numFmtId="0" fontId="36" fillId="0" borderId="0" xfId="0" applyFont="1" applyFill="1"/>
    <xf numFmtId="0" fontId="29" fillId="0" borderId="0" xfId="0" applyFont="1" applyFill="1"/>
    <xf numFmtId="0" fontId="29" fillId="0" borderId="0" xfId="0" applyFont="1" applyFill="1" applyAlignment="1">
      <alignment horizontal="right"/>
    </xf>
    <xf numFmtId="0" fontId="29" fillId="0" borderId="0" xfId="0" applyFont="1" applyFill="1" applyBorder="1" applyAlignment="1">
      <alignment horizontal="center" vertical="center"/>
    </xf>
    <xf numFmtId="0" fontId="36" fillId="0" borderId="11" xfId="113" applyFont="1" applyFill="1" applyBorder="1" applyAlignment="1">
      <alignment horizontal="center" vertical="center"/>
    </xf>
    <xf numFmtId="14" fontId="36" fillId="0" borderId="11" xfId="0" applyNumberFormat="1" applyFont="1" applyFill="1" applyBorder="1" applyAlignment="1">
      <alignment horizontal="center" vertical="center"/>
    </xf>
    <xf numFmtId="0" fontId="29" fillId="0" borderId="0" xfId="0" applyFont="1" applyFill="1" applyAlignment="1">
      <alignment horizontal="center" vertical="center"/>
    </xf>
    <xf numFmtId="0" fontId="29" fillId="0" borderId="0" xfId="0" applyFont="1" applyFill="1" applyAlignment="1">
      <alignment vertical="center"/>
    </xf>
    <xf numFmtId="0" fontId="29" fillId="0" borderId="11" xfId="113" applyFont="1" applyFill="1" applyBorder="1" applyAlignment="1">
      <alignment vertical="center"/>
    </xf>
    <xf numFmtId="0" fontId="29" fillId="0" borderId="11" xfId="0" applyFont="1" applyFill="1" applyBorder="1" applyAlignment="1">
      <alignment vertical="center"/>
    </xf>
    <xf numFmtId="0" fontId="29" fillId="0" borderId="11" xfId="0" applyFont="1" applyFill="1" applyBorder="1" applyAlignment="1"/>
    <xf numFmtId="0" fontId="29" fillId="24" borderId="11" xfId="111" applyFont="1" applyFill="1" applyBorder="1" applyAlignment="1">
      <alignment vertical="center"/>
    </xf>
    <xf numFmtId="0" fontId="29" fillId="24" borderId="11" xfId="111" applyFont="1" applyFill="1" applyBorder="1" applyAlignment="1"/>
    <xf numFmtId="0" fontId="29" fillId="0" borderId="11" xfId="113" applyFont="1" applyFill="1" applyBorder="1" applyAlignment="1">
      <alignment horizontal="left" vertical="top" wrapText="1"/>
    </xf>
    <xf numFmtId="0" fontId="29" fillId="0" borderId="11" xfId="113" applyFont="1" applyFill="1" applyBorder="1" applyAlignment="1"/>
    <xf numFmtId="0" fontId="29" fillId="0" borderId="11" xfId="113" applyFont="1" applyFill="1" applyBorder="1" applyAlignment="1">
      <alignment vertical="center" wrapText="1" shrinkToFit="1"/>
    </xf>
    <xf numFmtId="0" fontId="29" fillId="0" borderId="11" xfId="113" applyFont="1" applyFill="1" applyBorder="1"/>
    <xf numFmtId="0" fontId="29" fillId="0" borderId="0" xfId="113" applyFont="1" applyFill="1" applyBorder="1"/>
    <xf numFmtId="0" fontId="29" fillId="25" borderId="0" xfId="0" applyFont="1" applyFill="1" applyAlignment="1">
      <alignment horizontal="right"/>
    </xf>
    <xf numFmtId="171" fontId="41" fillId="0" borderId="11" xfId="158" applyNumberFormat="1" applyFont="1" applyFill="1" applyBorder="1" applyAlignment="1"/>
    <xf numFmtId="3" fontId="29" fillId="0" borderId="11" xfId="138" applyNumberFormat="1" applyFont="1" applyFill="1" applyBorder="1" applyAlignment="1"/>
    <xf numFmtId="171" fontId="41" fillId="0" borderId="11" xfId="158" applyNumberFormat="1" applyFont="1" applyFill="1" applyBorder="1" applyAlignment="1">
      <alignment horizontal="center"/>
    </xf>
    <xf numFmtId="3" fontId="29" fillId="0" borderId="17" xfId="0" applyNumberFormat="1" applyFont="1" applyBorder="1" applyAlignment="1">
      <alignment horizontal="center" vertical="center"/>
    </xf>
    <xf numFmtId="3" fontId="29" fillId="0" borderId="17" xfId="88" applyNumberFormat="1" applyFont="1" applyBorder="1" applyAlignment="1">
      <alignment horizontal="center" vertical="center"/>
    </xf>
    <xf numFmtId="171" fontId="29" fillId="0" borderId="11" xfId="158" applyNumberFormat="1" applyFont="1" applyFill="1" applyBorder="1" applyAlignment="1">
      <alignment horizontal="right"/>
    </xf>
    <xf numFmtId="171" fontId="29" fillId="0" borderId="11" xfId="158" applyNumberFormat="1" applyFont="1" applyFill="1" applyBorder="1" applyAlignment="1"/>
    <xf numFmtId="3" fontId="36" fillId="0" borderId="11" xfId="0" applyNumberFormat="1" applyFont="1" applyFill="1" applyBorder="1" applyAlignment="1">
      <alignment horizontal="center"/>
    </xf>
    <xf numFmtId="3" fontId="36" fillId="0" borderId="11" xfId="0" applyNumberFormat="1" applyFont="1" applyFill="1" applyBorder="1" applyAlignment="1">
      <alignment horizontal="right"/>
    </xf>
    <xf numFmtId="0" fontId="36" fillId="0" borderId="0" xfId="0" applyFont="1" applyFill="1" applyAlignment="1">
      <alignment horizontal="center" vertical="center"/>
    </xf>
    <xf numFmtId="0" fontId="29" fillId="0" borderId="0" xfId="0" applyFont="1"/>
    <xf numFmtId="0" fontId="29" fillId="0" borderId="0" xfId="0" applyFont="1" applyFill="1" applyBorder="1"/>
    <xf numFmtId="3" fontId="42" fillId="0" borderId="0" xfId="0" applyNumberFormat="1" applyFont="1" applyFill="1" applyBorder="1"/>
    <xf numFmtId="0" fontId="43" fillId="0" borderId="0" xfId="154" applyNumberFormat="1" applyFont="1" applyFill="1" applyBorder="1" applyAlignment="1">
      <alignment horizontal="left"/>
    </xf>
    <xf numFmtId="0" fontId="36" fillId="0" borderId="0" xfId="100" applyFont="1"/>
    <xf numFmtId="0" fontId="29" fillId="0" borderId="0" xfId="100" applyFont="1"/>
    <xf numFmtId="0" fontId="29" fillId="0" borderId="0" xfId="100" applyFont="1" applyAlignment="1">
      <alignment horizontal="right"/>
    </xf>
    <xf numFmtId="0" fontId="36" fillId="0" borderId="0" xfId="100" applyFont="1" applyAlignment="1">
      <alignment horizontal="center" vertical="center"/>
    </xf>
    <xf numFmtId="0" fontId="36" fillId="0" borderId="18" xfId="100" applyFont="1" applyBorder="1" applyAlignment="1">
      <alignment horizontal="center" vertical="center"/>
    </xf>
    <xf numFmtId="0" fontId="29" fillId="0" borderId="0" xfId="100" applyFont="1" applyAlignment="1">
      <alignment vertical="center"/>
    </xf>
    <xf numFmtId="0" fontId="36" fillId="0" borderId="19" xfId="100" applyFont="1" applyBorder="1" applyAlignment="1">
      <alignment vertical="center"/>
    </xf>
    <xf numFmtId="0" fontId="36" fillId="0" borderId="20" xfId="100" applyFont="1" applyBorder="1" applyAlignment="1">
      <alignment vertical="center"/>
    </xf>
    <xf numFmtId="0" fontId="36" fillId="0" borderId="21" xfId="100" applyFont="1" applyBorder="1" applyAlignment="1">
      <alignment vertical="center"/>
    </xf>
    <xf numFmtId="0" fontId="29" fillId="0" borderId="22" xfId="100" applyFont="1" applyBorder="1"/>
    <xf numFmtId="167" fontId="29" fillId="0" borderId="23" xfId="163" applyFont="1" applyBorder="1"/>
    <xf numFmtId="0" fontId="29" fillId="0" borderId="24" xfId="100" applyFont="1" applyBorder="1"/>
    <xf numFmtId="0" fontId="29" fillId="0" borderId="15" xfId="100" applyFont="1" applyBorder="1"/>
    <xf numFmtId="167" fontId="29" fillId="0" borderId="11" xfId="163" applyFont="1" applyBorder="1"/>
    <xf numFmtId="0" fontId="29" fillId="0" borderId="25" xfId="100" applyFont="1" applyBorder="1"/>
    <xf numFmtId="0" fontId="29" fillId="0" borderId="15" xfId="100" applyFont="1" applyFill="1" applyBorder="1"/>
    <xf numFmtId="0" fontId="29" fillId="0" borderId="11" xfId="100" applyFont="1" applyBorder="1"/>
    <xf numFmtId="0" fontId="29" fillId="0" borderId="26" xfId="100" applyFont="1" applyBorder="1"/>
    <xf numFmtId="0" fontId="29" fillId="0" borderId="27" xfId="100" applyFont="1" applyBorder="1"/>
    <xf numFmtId="0" fontId="29" fillId="0" borderId="28" xfId="100" applyFont="1" applyBorder="1"/>
    <xf numFmtId="0" fontId="29" fillId="0" borderId="19" xfId="100" applyFont="1" applyBorder="1"/>
    <xf numFmtId="2" fontId="29" fillId="0" borderId="20" xfId="100" applyNumberFormat="1" applyFont="1" applyBorder="1"/>
    <xf numFmtId="2" fontId="29" fillId="0" borderId="21" xfId="100" applyNumberFormat="1" applyFont="1" applyBorder="1"/>
    <xf numFmtId="0" fontId="36" fillId="0" borderId="19" xfId="100" applyFont="1" applyBorder="1" applyAlignment="1">
      <alignment wrapText="1"/>
    </xf>
    <xf numFmtId="0" fontId="29" fillId="0" borderId="20" xfId="100" applyFont="1" applyBorder="1"/>
    <xf numFmtId="0" fontId="29" fillId="0" borderId="21" xfId="100" applyFont="1" applyBorder="1"/>
    <xf numFmtId="0" fontId="29" fillId="0" borderId="23" xfId="100" applyFont="1" applyBorder="1"/>
    <xf numFmtId="0" fontId="29" fillId="0" borderId="29" xfId="100" applyFont="1" applyBorder="1"/>
    <xf numFmtId="0" fontId="29" fillId="0" borderId="16" xfId="100" applyFont="1" applyBorder="1"/>
    <xf numFmtId="0" fontId="29" fillId="0" borderId="30" xfId="100" applyFont="1" applyBorder="1"/>
    <xf numFmtId="0" fontId="36" fillId="0" borderId="19" xfId="100" applyFont="1" applyBorder="1" applyAlignment="1">
      <alignment vertical="center" wrapText="1"/>
    </xf>
    <xf numFmtId="0" fontId="29" fillId="0" borderId="31" xfId="100" applyFont="1" applyBorder="1" applyAlignment="1">
      <alignment vertical="center"/>
    </xf>
    <xf numFmtId="0" fontId="29" fillId="0" borderId="32" xfId="100" applyFont="1" applyBorder="1" applyAlignment="1">
      <alignment vertical="center"/>
    </xf>
    <xf numFmtId="0" fontId="29" fillId="0" borderId="33" xfId="100" applyFont="1" applyBorder="1"/>
    <xf numFmtId="0" fontId="29" fillId="0" borderId="31" xfId="100" applyFont="1" applyBorder="1"/>
    <xf numFmtId="2" fontId="29" fillId="0" borderId="31" xfId="100" applyNumberFormat="1" applyFont="1" applyBorder="1"/>
    <xf numFmtId="0" fontId="29" fillId="0" borderId="32" xfId="100" applyFont="1" applyBorder="1"/>
    <xf numFmtId="0" fontId="36" fillId="0" borderId="0" xfId="101" applyFont="1"/>
    <xf numFmtId="0" fontId="44" fillId="0" borderId="0" xfId="101"/>
    <xf numFmtId="0" fontId="44" fillId="0" borderId="0" xfId="101" applyFont="1"/>
    <xf numFmtId="0" fontId="36" fillId="0" borderId="11" xfId="101" applyFont="1" applyBorder="1"/>
    <xf numFmtId="0" fontId="36" fillId="0" borderId="11" xfId="101" applyNumberFormat="1" applyFont="1" applyBorder="1" applyAlignment="1">
      <alignment horizontal="center" vertical="center"/>
    </xf>
    <xf numFmtId="14" fontId="36" fillId="0" borderId="11" xfId="101" applyNumberFormat="1" applyFont="1" applyBorder="1" applyAlignment="1">
      <alignment horizontal="center" vertical="center"/>
    </xf>
    <xf numFmtId="0" fontId="44" fillId="0" borderId="11" xfId="101" applyFont="1" applyBorder="1" applyAlignment="1">
      <alignment wrapText="1"/>
    </xf>
    <xf numFmtId="10" fontId="44" fillId="0" borderId="11" xfId="101" applyNumberFormat="1" applyBorder="1"/>
    <xf numFmtId="10" fontId="44" fillId="0" borderId="0" xfId="101" applyNumberFormat="1"/>
    <xf numFmtId="0" fontId="29" fillId="0" borderId="11" xfId="101" applyFont="1" applyBorder="1" applyAlignment="1">
      <alignment horizontal="left" wrapText="1"/>
    </xf>
    <xf numFmtId="0" fontId="44" fillId="0" borderId="0" xfId="101" applyFont="1" applyBorder="1" applyAlignment="1">
      <alignment wrapText="1"/>
    </xf>
    <xf numFmtId="10" fontId="44" fillId="0" borderId="0" xfId="101" applyNumberFormat="1" applyBorder="1"/>
    <xf numFmtId="0" fontId="44" fillId="0" borderId="11" xfId="101" applyBorder="1"/>
    <xf numFmtId="0" fontId="44" fillId="0" borderId="0" xfId="102"/>
    <xf numFmtId="0" fontId="36" fillId="0" borderId="0" xfId="102" applyFont="1"/>
    <xf numFmtId="0" fontId="36" fillId="0" borderId="11" xfId="102" applyFont="1" applyBorder="1"/>
    <xf numFmtId="0" fontId="36" fillId="0" borderId="11" xfId="102" applyNumberFormat="1" applyFont="1" applyBorder="1"/>
    <xf numFmtId="10" fontId="44" fillId="0" borderId="11" xfId="102" applyNumberFormat="1" applyBorder="1"/>
    <xf numFmtId="10" fontId="44" fillId="0" borderId="0" xfId="102" applyNumberFormat="1"/>
    <xf numFmtId="0" fontId="44" fillId="0" borderId="11" xfId="102" applyBorder="1"/>
    <xf numFmtId="14" fontId="36" fillId="0" borderId="11" xfId="102" applyNumberFormat="1" applyFont="1" applyBorder="1"/>
    <xf numFmtId="10" fontId="44" fillId="0" borderId="11" xfId="102" applyNumberFormat="1" applyBorder="1" applyAlignment="1"/>
    <xf numFmtId="0" fontId="44" fillId="0" borderId="11" xfId="102" applyFont="1" applyBorder="1" applyAlignment="1">
      <alignment wrapText="1"/>
    </xf>
    <xf numFmtId="0" fontId="36" fillId="0" borderId="0" xfId="105" applyFont="1"/>
    <xf numFmtId="0" fontId="44" fillId="0" borderId="0" xfId="105"/>
    <xf numFmtId="0" fontId="44" fillId="0" borderId="11" xfId="105" applyBorder="1"/>
    <xf numFmtId="0" fontId="36" fillId="0" borderId="11" xfId="105" applyFont="1" applyBorder="1"/>
    <xf numFmtId="0" fontId="36" fillId="0" borderId="11" xfId="105" applyFont="1" applyBorder="1" applyAlignment="1">
      <alignment wrapText="1"/>
    </xf>
    <xf numFmtId="9" fontId="36" fillId="0" borderId="11" xfId="105" applyNumberFormat="1" applyFont="1" applyFill="1" applyBorder="1" applyAlignment="1">
      <alignment horizontal="right" vertical="center"/>
    </xf>
    <xf numFmtId="0" fontId="36" fillId="0" borderId="0" xfId="103" applyFont="1"/>
    <xf numFmtId="0" fontId="44" fillId="0" borderId="0" xfId="103"/>
    <xf numFmtId="0" fontId="44" fillId="0" borderId="11" xfId="103" applyBorder="1"/>
    <xf numFmtId="0" fontId="36" fillId="0" borderId="11" xfId="103" applyFont="1" applyBorder="1" applyAlignment="1">
      <alignment horizontal="center"/>
    </xf>
    <xf numFmtId="0" fontId="36" fillId="0" borderId="11" xfId="103" applyFont="1" applyBorder="1" applyAlignment="1">
      <alignment wrapText="1"/>
    </xf>
    <xf numFmtId="4" fontId="36" fillId="0" borderId="11" xfId="104" applyNumberFormat="1" applyFont="1" applyFill="1" applyBorder="1" applyAlignment="1">
      <alignment wrapText="1"/>
    </xf>
    <xf numFmtId="4" fontId="36" fillId="0" borderId="11" xfId="104" applyNumberFormat="1" applyFont="1" applyFill="1" applyBorder="1"/>
    <xf numFmtId="0" fontId="36" fillId="0" borderId="0" xfId="145" applyFont="1" applyFill="1" applyAlignment="1">
      <alignment horizontal="center"/>
    </xf>
    <xf numFmtId="0" fontId="29" fillId="0" borderId="0" xfId="145" applyFill="1" applyBorder="1" applyAlignment="1"/>
    <xf numFmtId="0" fontId="36" fillId="0" borderId="0" xfId="145" applyFont="1" applyFill="1" applyBorder="1" applyAlignment="1">
      <alignment horizontal="center"/>
    </xf>
    <xf numFmtId="0" fontId="36" fillId="0" borderId="0" xfId="106" applyFont="1"/>
    <xf numFmtId="0" fontId="30" fillId="0" borderId="0" xfId="76" applyFill="1" applyBorder="1" applyAlignment="1" applyProtection="1">
      <alignment horizontal="left"/>
    </xf>
    <xf numFmtId="0" fontId="36" fillId="0" borderId="0" xfId="145" applyFont="1" applyFill="1" applyBorder="1" applyAlignment="1">
      <alignment horizontal="left"/>
    </xf>
    <xf numFmtId="0" fontId="30" fillId="0" borderId="0" xfId="76" applyFill="1" applyBorder="1" applyAlignment="1" applyProtection="1"/>
    <xf numFmtId="0" fontId="29" fillId="0" borderId="0" xfId="145" applyFont="1" applyFill="1" applyBorder="1" applyAlignment="1">
      <alignment horizontal="left"/>
    </xf>
    <xf numFmtId="0" fontId="29" fillId="0" borderId="0" xfId="0" applyFont="1" applyBorder="1" applyAlignment="1">
      <alignment horizontal="center"/>
    </xf>
    <xf numFmtId="0" fontId="29" fillId="0" borderId="0" xfId="0" applyFont="1" applyFill="1" applyBorder="1" applyAlignment="1">
      <alignment horizontal="center"/>
    </xf>
    <xf numFmtId="0" fontId="36" fillId="0" borderId="0" xfId="145" applyFont="1" applyFill="1" applyBorder="1" applyAlignment="1">
      <alignment horizontal="left" wrapText="1"/>
    </xf>
    <xf numFmtId="0" fontId="0" fillId="0" borderId="0" xfId="0" applyFill="1"/>
    <xf numFmtId="0" fontId="36" fillId="0" borderId="0" xfId="134" applyFont="1"/>
    <xf numFmtId="0" fontId="36" fillId="0" borderId="0" xfId="129" applyFont="1" applyFill="1"/>
    <xf numFmtId="0" fontId="36" fillId="0" borderId="0" xfId="126" applyFont="1"/>
    <xf numFmtId="0" fontId="29" fillId="0" borderId="0" xfId="107" applyFont="1" applyFill="1"/>
    <xf numFmtId="0" fontId="29" fillId="0" borderId="0" xfId="107" applyFont="1" applyFill="1" applyBorder="1"/>
    <xf numFmtId="0" fontId="36" fillId="0" borderId="0" xfId="107" applyFont="1" applyBorder="1"/>
    <xf numFmtId="2" fontId="29" fillId="0" borderId="0" xfId="107" applyNumberFormat="1" applyFont="1" applyFill="1"/>
    <xf numFmtId="0" fontId="29" fillId="0" borderId="11" xfId="107" applyFont="1" applyFill="1" applyBorder="1"/>
    <xf numFmtId="14" fontId="36" fillId="0" borderId="11" xfId="107" applyNumberFormat="1" applyFont="1" applyFill="1" applyBorder="1" applyAlignment="1">
      <alignment horizontal="center"/>
    </xf>
    <xf numFmtId="0" fontId="29" fillId="0" borderId="0" xfId="107" applyFont="1"/>
    <xf numFmtId="0" fontId="29" fillId="0" borderId="11" xfId="107" applyFont="1" applyFill="1" applyBorder="1" applyAlignment="1">
      <alignment horizontal="left"/>
    </xf>
    <xf numFmtId="9" fontId="29" fillId="0" borderId="11" xfId="151" applyFont="1" applyFill="1" applyBorder="1"/>
    <xf numFmtId="2" fontId="29" fillId="0" borderId="0" xfId="107" applyNumberFormat="1" applyFont="1"/>
    <xf numFmtId="4" fontId="29" fillId="0" borderId="0" xfId="107" applyNumberFormat="1" applyFont="1" applyFill="1"/>
    <xf numFmtId="3" fontId="29" fillId="0" borderId="0" xfId="107" applyNumberFormat="1" applyFont="1" applyFill="1"/>
    <xf numFmtId="0" fontId="29" fillId="0" borderId="0" xfId="107" applyFont="1" applyAlignment="1">
      <alignment horizontal="left"/>
    </xf>
    <xf numFmtId="0" fontId="36" fillId="0" borderId="0" xfId="107" applyFont="1" applyAlignment="1">
      <alignment horizontal="left"/>
    </xf>
    <xf numFmtId="0" fontId="44" fillId="0" borderId="0" xfId="107" applyFont="1" applyAlignment="1">
      <alignment horizontal="left"/>
    </xf>
    <xf numFmtId="0" fontId="44" fillId="0" borderId="0" xfId="107" applyFont="1"/>
    <xf numFmtId="0" fontId="44" fillId="0" borderId="11" xfId="107" applyFont="1" applyBorder="1" applyAlignment="1">
      <alignment horizontal="left"/>
    </xf>
    <xf numFmtId="14" fontId="55" fillId="0" borderId="11" xfId="107" applyNumberFormat="1" applyFont="1" applyBorder="1" applyAlignment="1">
      <alignment horizontal="right" vertical="center"/>
    </xf>
    <xf numFmtId="14" fontId="56" fillId="0" borderId="11" xfId="107" applyNumberFormat="1" applyFont="1" applyFill="1" applyBorder="1" applyAlignment="1">
      <alignment horizontal="right"/>
    </xf>
    <xf numFmtId="0" fontId="44" fillId="0" borderId="11" xfId="107" applyFont="1" applyBorder="1" applyAlignment="1">
      <alignment horizontal="left" wrapText="1" shrinkToFit="1"/>
    </xf>
    <xf numFmtId="182" fontId="44" fillId="0" borderId="11" xfId="107" applyNumberFormat="1" applyFont="1" applyBorder="1" applyAlignment="1">
      <alignment horizontal="right"/>
    </xf>
    <xf numFmtId="2" fontId="44" fillId="0" borderId="11" xfId="107" applyNumberFormat="1" applyFont="1" applyBorder="1" applyAlignment="1">
      <alignment horizontal="right"/>
    </xf>
    <xf numFmtId="0" fontId="38" fillId="0" borderId="0" xfId="107" applyFont="1" applyAlignment="1">
      <alignment horizontal="left"/>
    </xf>
    <xf numFmtId="0" fontId="29" fillId="0" borderId="0" xfId="134" applyFont="1"/>
    <xf numFmtId="0" fontId="1" fillId="0" borderId="0" xfId="134"/>
    <xf numFmtId="0" fontId="1" fillId="0" borderId="0" xfId="134" applyFont="1"/>
    <xf numFmtId="0" fontId="34" fillId="0" borderId="0" xfId="134" applyFont="1"/>
    <xf numFmtId="0" fontId="36" fillId="0" borderId="11" xfId="134" applyFont="1" applyBorder="1"/>
    <xf numFmtId="181" fontId="36" fillId="0" borderId="11" xfId="134" applyNumberFormat="1" applyFont="1" applyBorder="1"/>
    <xf numFmtId="0" fontId="29" fillId="0" borderId="11" xfId="134" applyFont="1" applyBorder="1"/>
    <xf numFmtId="177" fontId="29" fillId="0" borderId="11" xfId="134" applyNumberFormat="1" applyFont="1" applyBorder="1"/>
    <xf numFmtId="0" fontId="38" fillId="0" borderId="0" xfId="134" applyFont="1"/>
    <xf numFmtId="14" fontId="56" fillId="0" borderId="11" xfId="107" applyNumberFormat="1" applyFont="1" applyBorder="1" applyAlignment="1">
      <alignment horizontal="left"/>
    </xf>
    <xf numFmtId="14" fontId="56" fillId="0" borderId="11" xfId="107" applyNumberFormat="1" applyFont="1" applyBorder="1" applyAlignment="1">
      <alignment horizontal="right"/>
    </xf>
    <xf numFmtId="14" fontId="56" fillId="0" borderId="11" xfId="107" applyNumberFormat="1" applyFont="1" applyBorder="1" applyAlignment="1">
      <alignment horizontal="center"/>
    </xf>
    <xf numFmtId="14" fontId="56" fillId="0" borderId="11" xfId="107" applyNumberFormat="1" applyFont="1" applyFill="1" applyBorder="1" applyAlignment="1">
      <alignment horizontal="center"/>
    </xf>
    <xf numFmtId="2" fontId="44" fillId="0" borderId="0" xfId="107" applyNumberFormat="1" applyFont="1" applyAlignment="1">
      <alignment horizontal="right"/>
    </xf>
    <xf numFmtId="171" fontId="44" fillId="0" borderId="0" xfId="107" applyNumberFormat="1" applyFont="1" applyAlignment="1">
      <alignment horizontal="left"/>
    </xf>
    <xf numFmtId="0" fontId="57" fillId="0" borderId="0" xfId="107" applyFont="1" applyAlignment="1">
      <alignment horizontal="left"/>
    </xf>
    <xf numFmtId="0" fontId="44" fillId="24" borderId="0" xfId="107" applyFont="1" applyFill="1"/>
    <xf numFmtId="0" fontId="36" fillId="0" borderId="0" xfId="107" applyFont="1" applyFill="1"/>
    <xf numFmtId="14" fontId="36" fillId="0" borderId="11" xfId="107" applyNumberFormat="1" applyFont="1" applyBorder="1"/>
    <xf numFmtId="0" fontId="58" fillId="0" borderId="11" xfId="107" applyFont="1" applyFill="1" applyBorder="1"/>
    <xf numFmtId="0" fontId="29" fillId="0" borderId="11" xfId="107" applyFont="1" applyBorder="1"/>
    <xf numFmtId="2" fontId="29" fillId="0" borderId="11" xfId="107" applyNumberFormat="1" applyFont="1" applyBorder="1"/>
    <xf numFmtId="172" fontId="29" fillId="0" borderId="11" xfId="107" applyNumberFormat="1" applyFont="1" applyBorder="1"/>
    <xf numFmtId="0" fontId="58" fillId="0" borderId="11" xfId="107" applyFont="1" applyFill="1" applyBorder="1" applyAlignment="1">
      <alignment horizontal="left"/>
    </xf>
    <xf numFmtId="0" fontId="43" fillId="0" borderId="0" xfId="107" applyFont="1" applyFill="1" applyBorder="1" applyAlignment="1">
      <alignment horizontal="left"/>
    </xf>
    <xf numFmtId="0" fontId="46" fillId="0" borderId="0" xfId="89" applyFont="1"/>
    <xf numFmtId="0" fontId="36" fillId="0" borderId="0" xfId="107" applyFont="1"/>
    <xf numFmtId="2" fontId="29" fillId="0" borderId="11" xfId="107" applyNumberFormat="1" applyFont="1" applyFill="1" applyBorder="1"/>
    <xf numFmtId="0" fontId="60" fillId="0" borderId="0" xfId="107" applyFont="1"/>
    <xf numFmtId="0" fontId="29" fillId="0" borderId="0" xfId="129" applyFont="1" applyFill="1"/>
    <xf numFmtId="14" fontId="29" fillId="0" borderId="11" xfId="129" applyNumberFormat="1" applyFont="1" applyFill="1" applyBorder="1" applyAlignment="1">
      <alignment horizontal="center"/>
    </xf>
    <xf numFmtId="0" fontId="29" fillId="0" borderId="0" xfId="129" applyFont="1"/>
    <xf numFmtId="0" fontId="36" fillId="0" borderId="11" xfId="129" applyFont="1" applyFill="1" applyBorder="1" applyAlignment="1" applyProtection="1">
      <alignment horizontal="left" vertical="center" wrapText="1"/>
      <protection locked="0"/>
    </xf>
    <xf numFmtId="0" fontId="36" fillId="0" borderId="27" xfId="129" applyFont="1" applyFill="1" applyBorder="1"/>
    <xf numFmtId="14" fontId="36" fillId="0" borderId="27" xfId="129" applyNumberFormat="1" applyFont="1" applyFill="1" applyBorder="1"/>
    <xf numFmtId="0" fontId="29" fillId="0" borderId="11" xfId="129" applyFont="1" applyFill="1" applyBorder="1" applyAlignment="1">
      <alignment horizontal="left"/>
    </xf>
    <xf numFmtId="173" fontId="29" fillId="0" borderId="11" xfId="129" applyNumberFormat="1" applyFont="1" applyFill="1" applyBorder="1" applyAlignment="1" applyProtection="1">
      <protection locked="0"/>
    </xf>
    <xf numFmtId="2" fontId="29" fillId="0" borderId="11" xfId="129" applyNumberFormat="1" applyFont="1" applyBorder="1"/>
    <xf numFmtId="2" fontId="29" fillId="0" borderId="11" xfId="129" applyNumberFormat="1" applyFont="1" applyFill="1" applyBorder="1"/>
    <xf numFmtId="172" fontId="29" fillId="0" borderId="0" xfId="129" applyNumberFormat="1" applyFont="1" applyFill="1" applyBorder="1"/>
    <xf numFmtId="173" fontId="29" fillId="0" borderId="0" xfId="129" applyNumberFormat="1" applyFont="1" applyFill="1"/>
    <xf numFmtId="0" fontId="29" fillId="0" borderId="0" xfId="126" applyFont="1"/>
    <xf numFmtId="0" fontId="36" fillId="0" borderId="11" xfId="126" applyFont="1" applyBorder="1"/>
    <xf numFmtId="14" fontId="36" fillId="0" borderId="11" xfId="126" applyNumberFormat="1" applyFont="1" applyBorder="1"/>
    <xf numFmtId="0" fontId="29" fillId="0" borderId="11" xfId="126" applyFont="1" applyBorder="1" applyAlignment="1">
      <alignment horizontal="left" wrapText="1"/>
    </xf>
    <xf numFmtId="178" fontId="29" fillId="0" borderId="11" xfId="158" applyNumberFormat="1" applyFont="1" applyBorder="1"/>
    <xf numFmtId="178" fontId="29" fillId="0" borderId="11" xfId="126" applyNumberFormat="1" applyFont="1" applyBorder="1"/>
    <xf numFmtId="165" fontId="29" fillId="0" borderId="0" xfId="126" applyNumberFormat="1" applyFont="1"/>
    <xf numFmtId="0" fontId="38" fillId="0" borderId="0" xfId="126" applyFont="1"/>
    <xf numFmtId="0" fontId="62" fillId="0" borderId="0" xfId="0" applyFont="1"/>
    <xf numFmtId="0" fontId="36" fillId="26" borderId="11" xfId="133" applyFont="1" applyFill="1" applyBorder="1" applyAlignment="1">
      <alignment horizontal="center"/>
    </xf>
    <xf numFmtId="0" fontId="36" fillId="26" borderId="11" xfId="145" applyFont="1" applyFill="1" applyBorder="1" applyAlignment="1">
      <alignment horizontal="center"/>
    </xf>
    <xf numFmtId="0" fontId="36" fillId="27" borderId="11" xfId="145" applyFont="1" applyFill="1" applyBorder="1" applyAlignment="1">
      <alignment horizontal="left"/>
    </xf>
    <xf numFmtId="0" fontId="61" fillId="28" borderId="11" xfId="86" applyFont="1" applyFill="1" applyBorder="1" applyAlignment="1">
      <alignment horizontal="center"/>
    </xf>
    <xf numFmtId="0" fontId="47" fillId="26" borderId="0" xfId="145" applyFont="1" applyFill="1" applyAlignment="1">
      <alignment horizontal="center"/>
    </xf>
    <xf numFmtId="0" fontId="47" fillId="26" borderId="11" xfId="145" applyFont="1" applyFill="1" applyBorder="1" applyAlignment="1">
      <alignment horizontal="center"/>
    </xf>
    <xf numFmtId="0" fontId="30" fillId="0" borderId="8" xfId="76" applyFill="1" applyBorder="1" applyAlignment="1" applyProtection="1"/>
    <xf numFmtId="0" fontId="36" fillId="27" borderId="11" xfId="145" applyFont="1" applyFill="1" applyBorder="1" applyAlignment="1">
      <alignment horizontal="left" wrapText="1"/>
    </xf>
    <xf numFmtId="0" fontId="36" fillId="0" borderId="0" xfId="0" applyFont="1"/>
    <xf numFmtId="0" fontId="29" fillId="0" borderId="11" xfId="0" applyFont="1" applyBorder="1"/>
    <xf numFmtId="14" fontId="36" fillId="0" borderId="11" xfId="0" applyNumberFormat="1" applyFont="1" applyBorder="1"/>
    <xf numFmtId="0" fontId="36" fillId="0" borderId="11" xfId="0" applyFont="1" applyBorder="1"/>
    <xf numFmtId="0" fontId="38" fillId="0" borderId="0" xfId="0" applyFont="1"/>
    <xf numFmtId="0" fontId="36" fillId="0" borderId="0" xfId="0" applyFont="1" applyAlignment="1">
      <alignment wrapText="1"/>
    </xf>
    <xf numFmtId="0" fontId="36" fillId="0" borderId="0" xfId="0" applyFont="1" applyAlignment="1"/>
    <xf numFmtId="0" fontId="36" fillId="0" borderId="0" xfId="0" applyFont="1" applyAlignment="1">
      <alignment horizontal="center"/>
    </xf>
    <xf numFmtId="0" fontId="36" fillId="0" borderId="11" xfId="0" applyFont="1" applyBorder="1" applyAlignment="1">
      <alignment horizontal="center" vertical="center"/>
    </xf>
    <xf numFmtId="0" fontId="36" fillId="0" borderId="11" xfId="0" applyFont="1" applyBorder="1" applyAlignment="1">
      <alignment horizontal="center" vertical="center" wrapText="1"/>
    </xf>
    <xf numFmtId="0" fontId="36" fillId="0" borderId="11" xfId="0" applyFont="1" applyFill="1" applyBorder="1" applyAlignment="1">
      <alignment horizontal="center" vertical="center" wrapText="1"/>
    </xf>
    <xf numFmtId="0" fontId="29" fillId="0" borderId="11" xfId="0" applyFont="1" applyFill="1" applyBorder="1" applyAlignment="1">
      <alignment wrapText="1"/>
    </xf>
    <xf numFmtId="10" fontId="29" fillId="0" borderId="23" xfId="0" applyNumberFormat="1" applyFont="1" applyFill="1" applyBorder="1"/>
    <xf numFmtId="10" fontId="29" fillId="0" borderId="11" xfId="0" applyNumberFormat="1" applyFont="1" applyFill="1" applyBorder="1"/>
    <xf numFmtId="10" fontId="29" fillId="0" borderId="11" xfId="0" applyNumberFormat="1" applyFont="1" applyBorder="1"/>
    <xf numFmtId="0" fontId="29" fillId="0" borderId="11" xfId="0" applyFont="1" applyFill="1" applyBorder="1" applyAlignment="1">
      <alignment vertical="top" wrapText="1"/>
    </xf>
    <xf numFmtId="0" fontId="29" fillId="0" borderId="0" xfId="0" applyFont="1" applyFill="1" applyBorder="1" applyAlignment="1">
      <alignment vertical="top" wrapText="1"/>
    </xf>
    <xf numFmtId="10" fontId="29" fillId="0" borderId="0" xfId="0" applyNumberFormat="1" applyFont="1" applyFill="1" applyBorder="1"/>
    <xf numFmtId="0" fontId="38" fillId="0" borderId="0" xfId="0" applyFont="1" applyAlignment="1">
      <alignment wrapText="1"/>
    </xf>
    <xf numFmtId="0" fontId="36" fillId="0" borderId="0" xfId="0" applyFont="1" applyFill="1" applyBorder="1" applyAlignment="1"/>
    <xf numFmtId="0" fontId="36" fillId="0" borderId="0" xfId="0" applyFont="1" applyFill="1" applyBorder="1" applyAlignment="1">
      <alignment horizontal="center"/>
    </xf>
    <xf numFmtId="0" fontId="29" fillId="0" borderId="11" xfId="0" applyFont="1" applyFill="1" applyBorder="1"/>
    <xf numFmtId="0" fontId="29" fillId="0" borderId="11" xfId="0" applyFont="1" applyBorder="1" applyAlignment="1">
      <alignment vertical="top"/>
    </xf>
    <xf numFmtId="0" fontId="29" fillId="0" borderId="11" xfId="0" applyFont="1" applyBorder="1" applyAlignment="1"/>
    <xf numFmtId="0" fontId="29" fillId="0" borderId="11" xfId="0" applyFont="1" applyFill="1" applyBorder="1" applyAlignment="1">
      <alignment horizontal="left"/>
    </xf>
    <xf numFmtId="0" fontId="29" fillId="0" borderId="0" xfId="0" applyFont="1" applyBorder="1" applyAlignment="1">
      <alignment vertical="top"/>
    </xf>
    <xf numFmtId="0" fontId="29" fillId="0" borderId="0" xfId="0" applyFont="1" applyAlignment="1">
      <alignment wrapText="1"/>
    </xf>
    <xf numFmtId="14" fontId="29" fillId="0" borderId="11" xfId="0" applyNumberFormat="1" applyFont="1" applyBorder="1"/>
    <xf numFmtId="10" fontId="29" fillId="0" borderId="0" xfId="0" applyNumberFormat="1" applyFont="1"/>
    <xf numFmtId="172" fontId="29" fillId="0" borderId="0" xfId="0" applyNumberFormat="1" applyFont="1"/>
    <xf numFmtId="1" fontId="29" fillId="26" borderId="11" xfId="0" applyNumberFormat="1" applyFont="1" applyFill="1" applyBorder="1"/>
    <xf numFmtId="1" fontId="29" fillId="0" borderId="11" xfId="0" applyNumberFormat="1" applyFont="1" applyFill="1" applyBorder="1"/>
    <xf numFmtId="1" fontId="29" fillId="0" borderId="0" xfId="0" applyNumberFormat="1" applyFont="1"/>
    <xf numFmtId="14" fontId="29" fillId="0" borderId="11" xfId="0" applyNumberFormat="1" applyFont="1" applyBorder="1" applyAlignment="1"/>
    <xf numFmtId="9" fontId="29" fillId="0" borderId="0" xfId="0" applyNumberFormat="1" applyFont="1" applyFill="1"/>
    <xf numFmtId="9" fontId="29" fillId="0" borderId="0" xfId="0" applyNumberFormat="1" applyFont="1"/>
    <xf numFmtId="0" fontId="29" fillId="0" borderId="0" xfId="131" applyFont="1"/>
    <xf numFmtId="0" fontId="36" fillId="0" borderId="11" xfId="0" applyFont="1" applyBorder="1" applyAlignment="1">
      <alignment wrapText="1"/>
    </xf>
    <xf numFmtId="10" fontId="0" fillId="0" borderId="0" xfId="0" applyNumberFormat="1"/>
    <xf numFmtId="0" fontId="38" fillId="0" borderId="0" xfId="0" applyFont="1" applyAlignment="1"/>
    <xf numFmtId="2" fontId="46" fillId="0" borderId="11" xfId="0" applyNumberFormat="1" applyFont="1" applyFill="1" applyBorder="1" applyAlignment="1"/>
    <xf numFmtId="176" fontId="46" fillId="0" borderId="11" xfId="0" applyNumberFormat="1" applyFont="1" applyFill="1" applyBorder="1" applyAlignment="1">
      <alignment vertical="top" wrapText="1"/>
    </xf>
    <xf numFmtId="0" fontId="54" fillId="0" borderId="0" xfId="0" applyFont="1"/>
    <xf numFmtId="0" fontId="36" fillId="0" borderId="0" xfId="0" applyFont="1" applyFill="1" applyBorder="1"/>
    <xf numFmtId="3" fontId="29" fillId="0" borderId="11" xfId="0" applyNumberFormat="1" applyFont="1" applyFill="1" applyBorder="1" applyAlignment="1">
      <alignment vertical="top" wrapText="1"/>
    </xf>
    <xf numFmtId="4" fontId="46" fillId="0" borderId="11" xfId="0" applyNumberFormat="1" applyFont="1" applyFill="1" applyBorder="1" applyAlignment="1"/>
    <xf numFmtId="4" fontId="46" fillId="0" borderId="11" xfId="0" applyNumberFormat="1" applyFont="1" applyBorder="1"/>
    <xf numFmtId="2" fontId="46" fillId="0" borderId="0" xfId="0" applyNumberFormat="1" applyFont="1" applyFill="1" applyBorder="1" applyAlignment="1"/>
    <xf numFmtId="4" fontId="46" fillId="0" borderId="0" xfId="0" applyNumberFormat="1" applyFont="1" applyFill="1" applyBorder="1" applyAlignment="1"/>
    <xf numFmtId="4" fontId="46" fillId="0" borderId="0" xfId="0" applyNumberFormat="1" applyFont="1" applyBorder="1"/>
    <xf numFmtId="177" fontId="29" fillId="0" borderId="0" xfId="151" applyNumberFormat="1" applyFont="1"/>
    <xf numFmtId="0" fontId="36" fillId="0" borderId="0" xfId="0" applyFont="1" applyBorder="1"/>
    <xf numFmtId="14" fontId="36" fillId="0" borderId="11" xfId="0" applyNumberFormat="1" applyFont="1" applyFill="1" applyBorder="1" applyAlignment="1"/>
    <xf numFmtId="177" fontId="29" fillId="0" borderId="11" xfId="151" applyNumberFormat="1" applyFont="1" applyBorder="1"/>
    <xf numFmtId="0" fontId="38" fillId="0" borderId="0" xfId="0" applyFont="1" applyAlignment="1">
      <alignment horizontal="left" vertical="top" indent="1"/>
    </xf>
    <xf numFmtId="0" fontId="29" fillId="0" borderId="0" xfId="0" applyFont="1" applyBorder="1"/>
    <xf numFmtId="175" fontId="29" fillId="0" borderId="11" xfId="0" applyNumberFormat="1" applyFont="1" applyBorder="1"/>
    <xf numFmtId="175" fontId="29" fillId="0" borderId="0" xfId="0" applyNumberFormat="1" applyFont="1" applyBorder="1"/>
    <xf numFmtId="0" fontId="29" fillId="0" borderId="0" xfId="0" applyFont="1" applyFill="1" applyBorder="1" applyAlignment="1">
      <alignment wrapText="1"/>
    </xf>
    <xf numFmtId="14" fontId="36" fillId="0" borderId="11" xfId="0" applyNumberFormat="1" applyFont="1" applyBorder="1" applyAlignment="1">
      <alignment horizontal="center"/>
    </xf>
    <xf numFmtId="0" fontId="29" fillId="0" borderId="0" xfId="0" applyFont="1" applyAlignment="1">
      <alignment horizontal="left"/>
    </xf>
    <xf numFmtId="0" fontId="62" fillId="0" borderId="0" xfId="0" applyFont="1" applyAlignment="1">
      <alignment horizontal="left"/>
    </xf>
    <xf numFmtId="0" fontId="29" fillId="0" borderId="0" xfId="0" applyFont="1" applyAlignment="1"/>
    <xf numFmtId="0" fontId="29" fillId="0" borderId="0" xfId="90" applyFont="1" applyAlignment="1">
      <alignment horizontal="right"/>
    </xf>
    <xf numFmtId="0" fontId="36" fillId="0" borderId="0" xfId="90" applyFont="1"/>
    <xf numFmtId="14" fontId="36" fillId="0" borderId="11" xfId="90" applyNumberFormat="1" applyFont="1" applyBorder="1" applyAlignment="1">
      <alignment horizontal="center"/>
    </xf>
    <xf numFmtId="14" fontId="36" fillId="0" borderId="11" xfId="90" applyNumberFormat="1" applyFont="1" applyBorder="1"/>
    <xf numFmtId="184" fontId="29" fillId="0" borderId="11" xfId="160" applyNumberFormat="1" applyFont="1" applyBorder="1" applyAlignment="1">
      <alignment horizontal="center" vertical="center"/>
    </xf>
    <xf numFmtId="178" fontId="63" fillId="0" borderId="11" xfId="158" applyNumberFormat="1" applyFont="1" applyBorder="1" applyAlignment="1">
      <alignment horizontal="center" vertical="center"/>
    </xf>
    <xf numFmtId="0" fontId="29" fillId="0" borderId="11" xfId="90" applyFont="1" applyBorder="1" applyAlignment="1">
      <alignment horizontal="left" wrapText="1"/>
    </xf>
    <xf numFmtId="167" fontId="29" fillId="0" borderId="11" xfId="160" applyFont="1" applyBorder="1" applyAlignment="1">
      <alignment horizontal="center" vertical="center"/>
    </xf>
    <xf numFmtId="178" fontId="63" fillId="0" borderId="0" xfId="158" applyNumberFormat="1" applyFont="1" applyBorder="1" applyAlignment="1">
      <alignment horizontal="center" vertical="center"/>
    </xf>
    <xf numFmtId="10" fontId="63" fillId="0" borderId="0" xfId="151" applyNumberFormat="1" applyFont="1" applyBorder="1" applyAlignment="1">
      <alignment horizontal="center" vertical="center"/>
    </xf>
    <xf numFmtId="0" fontId="29" fillId="0" borderId="0" xfId="90" applyFont="1"/>
    <xf numFmtId="0" fontId="37" fillId="0" borderId="0" xfId="0" applyFont="1"/>
    <xf numFmtId="0" fontId="36" fillId="0" borderId="0" xfId="0" applyFont="1" applyAlignment="1">
      <alignment vertical="center"/>
    </xf>
    <xf numFmtId="0" fontId="29" fillId="0" borderId="0" xfId="0" applyFont="1" applyAlignment="1">
      <alignment horizontal="right"/>
    </xf>
    <xf numFmtId="172" fontId="29" fillId="0" borderId="11" xfId="0" applyNumberFormat="1" applyFont="1" applyBorder="1" applyAlignment="1">
      <alignment horizontal="center"/>
    </xf>
    <xf numFmtId="0" fontId="63" fillId="0" borderId="0" xfId="0" applyFont="1"/>
    <xf numFmtId="171" fontId="36" fillId="0" borderId="11" xfId="158" applyNumberFormat="1" applyFont="1" applyBorder="1" applyAlignment="1">
      <alignment vertical="top" wrapText="1"/>
    </xf>
    <xf numFmtId="2" fontId="29" fillId="0" borderId="11" xfId="0" applyNumberFormat="1" applyFont="1" applyBorder="1"/>
    <xf numFmtId="183" fontId="29" fillId="0" borderId="11" xfId="158" applyNumberFormat="1" applyFont="1" applyBorder="1" applyAlignment="1">
      <alignment vertical="top" wrapText="1"/>
    </xf>
    <xf numFmtId="10" fontId="29" fillId="0" borderId="11" xfId="151" applyNumberFormat="1" applyFont="1" applyBorder="1" applyAlignment="1">
      <alignment vertical="top" wrapText="1"/>
    </xf>
    <xf numFmtId="187" fontId="36" fillId="0" borderId="11" xfId="158" applyNumberFormat="1" applyFont="1" applyBorder="1" applyAlignment="1">
      <alignment vertical="top" wrapText="1"/>
    </xf>
    <xf numFmtId="0" fontId="66" fillId="0" borderId="0" xfId="0" applyFont="1"/>
    <xf numFmtId="0" fontId="29" fillId="0" borderId="11" xfId="90" applyFont="1" applyBorder="1" applyAlignment="1">
      <alignment horizontal="center"/>
    </xf>
    <xf numFmtId="14" fontId="29" fillId="0" borderId="11" xfId="90" applyNumberFormat="1" applyFont="1" applyBorder="1" applyAlignment="1">
      <alignment horizontal="center"/>
    </xf>
    <xf numFmtId="14" fontId="29" fillId="0" borderId="11" xfId="90" applyNumberFormat="1" applyFont="1" applyBorder="1"/>
    <xf numFmtId="0" fontId="29" fillId="0" borderId="11" xfId="90" applyFont="1" applyBorder="1" applyAlignment="1">
      <alignment horizontal="left"/>
    </xf>
    <xf numFmtId="186" fontId="29" fillId="0" borderId="11" xfId="160" applyNumberFormat="1" applyFont="1" applyBorder="1" applyAlignment="1">
      <alignment horizontal="center" vertical="center"/>
    </xf>
    <xf numFmtId="0" fontId="0" fillId="0" borderId="0" xfId="0" applyAlignment="1"/>
    <xf numFmtId="0" fontId="63" fillId="0" borderId="0" xfId="0" applyFont="1" applyAlignment="1">
      <alignment horizontal="left"/>
    </xf>
    <xf numFmtId="0" fontId="42" fillId="0" borderId="0" xfId="0" applyFont="1" applyAlignment="1">
      <alignment horizontal="left"/>
    </xf>
    <xf numFmtId="173" fontId="46" fillId="0" borderId="0" xfId="0" applyNumberFormat="1" applyFont="1" applyBorder="1" applyAlignment="1">
      <alignment horizontal="center"/>
    </xf>
    <xf numFmtId="176" fontId="46" fillId="0" borderId="0" xfId="0" applyNumberFormat="1" applyFont="1" applyBorder="1" applyAlignment="1">
      <alignment horizontal="center"/>
    </xf>
    <xf numFmtId="0" fontId="36" fillId="0" borderId="0" xfId="0" applyFont="1" applyFill="1" applyBorder="1" applyAlignment="1">
      <alignment horizontal="left" wrapText="1"/>
    </xf>
    <xf numFmtId="0" fontId="0" fillId="0" borderId="0" xfId="0" applyFill="1" applyBorder="1"/>
    <xf numFmtId="0" fontId="36" fillId="0" borderId="0" xfId="127" applyFont="1" applyFill="1" applyBorder="1" applyAlignment="1"/>
    <xf numFmtId="0" fontId="36" fillId="0" borderId="0" xfId="120" applyFont="1" applyFill="1" applyBorder="1"/>
    <xf numFmtId="0" fontId="29" fillId="0" borderId="0" xfId="114" applyNumberFormat="1" applyFont="1" applyFill="1" applyBorder="1" applyAlignment="1" applyProtection="1"/>
    <xf numFmtId="0" fontId="36" fillId="0" borderId="0" xfId="108" applyFont="1"/>
    <xf numFmtId="0" fontId="29" fillId="0" borderId="0" xfId="114" applyFont="1"/>
    <xf numFmtId="0" fontId="29" fillId="0" borderId="0" xfId="114" applyFont="1" applyAlignment="1">
      <alignment horizontal="center" vertical="center"/>
    </xf>
    <xf numFmtId="176" fontId="29" fillId="0" borderId="11" xfId="114" applyNumberFormat="1" applyFont="1" applyBorder="1" applyAlignment="1">
      <alignment horizontal="right" vertical="center"/>
    </xf>
    <xf numFmtId="179" fontId="29" fillId="0" borderId="11" xfId="134" applyNumberFormat="1" applyFont="1" applyFill="1" applyBorder="1" applyAlignment="1">
      <alignment horizontal="right" vertical="center"/>
    </xf>
    <xf numFmtId="179" fontId="29" fillId="0" borderId="11" xfId="134" applyNumberFormat="1" applyFont="1" applyBorder="1" applyAlignment="1">
      <alignment horizontal="right" vertical="center"/>
    </xf>
    <xf numFmtId="0" fontId="29" fillId="0" borderId="11" xfId="114" applyFont="1" applyBorder="1" applyAlignment="1">
      <alignment horizontal="right" vertical="center"/>
    </xf>
    <xf numFmtId="0" fontId="38" fillId="0" borderId="0" xfId="114" applyFont="1" applyFill="1" applyBorder="1" applyAlignment="1">
      <alignment horizontal="left"/>
    </xf>
    <xf numFmtId="0" fontId="29" fillId="0" borderId="0" xfId="114" applyFont="1" applyBorder="1"/>
    <xf numFmtId="0" fontId="36" fillId="0" borderId="0" xfId="96" applyFont="1" applyAlignment="1">
      <alignment horizontal="left"/>
    </xf>
    <xf numFmtId="0" fontId="36" fillId="0" borderId="0" xfId="96" applyFont="1" applyAlignment="1">
      <alignment wrapText="1"/>
    </xf>
    <xf numFmtId="0" fontId="29" fillId="0" borderId="0" xfId="91" applyFont="1" applyFill="1"/>
    <xf numFmtId="2" fontId="29" fillId="0" borderId="0" xfId="91" applyNumberFormat="1" applyFont="1" applyFill="1"/>
    <xf numFmtId="0" fontId="36" fillId="0" borderId="11" xfId="91" applyFont="1" applyFill="1" applyBorder="1"/>
    <xf numFmtId="0" fontId="29" fillId="0" borderId="11" xfId="91" applyFont="1" applyFill="1" applyBorder="1"/>
    <xf numFmtId="0" fontId="36" fillId="0" borderId="11" xfId="91" applyFont="1" applyFill="1" applyBorder="1" applyAlignment="1">
      <alignment horizontal="left"/>
    </xf>
    <xf numFmtId="14" fontId="64" fillId="0" borderId="11" xfId="91" applyNumberFormat="1" applyFont="1" applyFill="1" applyBorder="1" applyAlignment="1">
      <alignment horizontal="center"/>
    </xf>
    <xf numFmtId="14" fontId="36" fillId="0" borderId="11" xfId="91" applyNumberFormat="1" applyFont="1" applyFill="1" applyBorder="1" applyAlignment="1">
      <alignment horizontal="center"/>
    </xf>
    <xf numFmtId="0" fontId="29" fillId="0" borderId="11" xfId="91" applyFont="1" applyFill="1" applyBorder="1" applyAlignment="1">
      <alignment horizontal="left" vertical="center" wrapText="1"/>
    </xf>
    <xf numFmtId="2" fontId="29" fillId="0" borderId="11" xfId="152" applyNumberFormat="1" applyFont="1" applyFill="1" applyBorder="1"/>
    <xf numFmtId="2" fontId="29" fillId="0" borderId="11" xfId="91" applyNumberFormat="1" applyFont="1" applyFill="1" applyBorder="1"/>
    <xf numFmtId="0" fontId="29" fillId="0" borderId="11" xfId="91" applyFont="1" applyFill="1" applyBorder="1" applyAlignment="1">
      <alignment horizontal="left"/>
    </xf>
    <xf numFmtId="0" fontId="36" fillId="0" borderId="0" xfId="91" applyFont="1" applyFill="1"/>
    <xf numFmtId="0" fontId="29" fillId="0" borderId="0" xfId="132" applyFont="1" applyFill="1"/>
    <xf numFmtId="0" fontId="29" fillId="0" borderId="0" xfId="132" applyFont="1" applyFill="1" applyAlignment="1">
      <alignment horizontal="right"/>
    </xf>
    <xf numFmtId="0" fontId="29" fillId="0" borderId="11" xfId="132" applyFont="1" applyFill="1" applyBorder="1"/>
    <xf numFmtId="14" fontId="36" fillId="0" borderId="11" xfId="132" applyNumberFormat="1" applyFont="1" applyFill="1" applyBorder="1" applyAlignment="1">
      <alignment horizontal="center"/>
    </xf>
    <xf numFmtId="0" fontId="29" fillId="0" borderId="11" xfId="132" applyFont="1" applyFill="1" applyBorder="1" applyAlignment="1">
      <alignment horizontal="left"/>
    </xf>
    <xf numFmtId="176" fontId="29" fillId="0" borderId="11" xfId="132" applyNumberFormat="1" applyFont="1" applyFill="1" applyBorder="1"/>
    <xf numFmtId="165" fontId="29" fillId="0" borderId="0" xfId="132" applyNumberFormat="1" applyFont="1" applyFill="1"/>
    <xf numFmtId="0" fontId="38" fillId="0" borderId="0" xfId="132" applyFont="1" applyFill="1"/>
    <xf numFmtId="0" fontId="29" fillId="0" borderId="0" xfId="97" applyFont="1"/>
    <xf numFmtId="0" fontId="36" fillId="0" borderId="0" xfId="108" applyFont="1" applyAlignment="1">
      <alignment horizontal="left" vertical="top"/>
    </xf>
    <xf numFmtId="0" fontId="29" fillId="0" borderId="0" xfId="108" applyFont="1"/>
    <xf numFmtId="0" fontId="68" fillId="0" borderId="0" xfId="108" applyFont="1"/>
    <xf numFmtId="0" fontId="36" fillId="0" borderId="0" xfId="97" applyFont="1" applyFill="1" applyBorder="1"/>
    <xf numFmtId="0" fontId="36" fillId="0" borderId="11" xfId="108" applyFont="1" applyBorder="1"/>
    <xf numFmtId="0" fontId="29" fillId="0" borderId="11" xfId="97" applyFont="1" applyBorder="1"/>
    <xf numFmtId="0" fontId="29" fillId="0" borderId="11" xfId="97" applyFont="1" applyFill="1" applyBorder="1"/>
    <xf numFmtId="2" fontId="29" fillId="0" borderId="11" xfId="97" applyNumberFormat="1" applyFont="1" applyBorder="1"/>
    <xf numFmtId="0" fontId="29" fillId="0" borderId="0" xfId="97" applyFont="1" applyBorder="1"/>
    <xf numFmtId="175" fontId="29" fillId="0" borderId="0" xfId="97" applyNumberFormat="1" applyFont="1" applyBorder="1"/>
    <xf numFmtId="0" fontId="38" fillId="0" borderId="0" xfId="108" applyFont="1"/>
    <xf numFmtId="0" fontId="29" fillId="0" borderId="0" xfId="97" applyFont="1" applyFill="1"/>
    <xf numFmtId="0" fontId="29" fillId="0" borderId="0" xfId="91" applyFont="1"/>
    <xf numFmtId="0" fontId="36" fillId="0" borderId="0" xfId="91" applyFont="1"/>
    <xf numFmtId="0" fontId="29" fillId="0" borderId="11" xfId="91" applyFont="1" applyBorder="1"/>
    <xf numFmtId="0" fontId="29" fillId="0" borderId="11" xfId="91" applyFont="1" applyBorder="1" applyAlignment="1">
      <alignment wrapText="1"/>
    </xf>
    <xf numFmtId="2" fontId="29" fillId="0" borderId="11" xfId="91" applyNumberFormat="1" applyFont="1" applyBorder="1"/>
    <xf numFmtId="9" fontId="29" fillId="0" borderId="0" xfId="152" applyFont="1"/>
    <xf numFmtId="0" fontId="38" fillId="0" borderId="0" xfId="91" applyFont="1"/>
    <xf numFmtId="183" fontId="29" fillId="0" borderId="11" xfId="158" applyNumberFormat="1" applyFont="1" applyBorder="1" applyAlignment="1">
      <alignment horizontal="right"/>
    </xf>
    <xf numFmtId="183" fontId="29" fillId="0" borderId="11" xfId="158" applyNumberFormat="1" applyFont="1" applyFill="1" applyBorder="1" applyAlignment="1">
      <alignment horizontal="right"/>
    </xf>
    <xf numFmtId="0" fontId="29" fillId="0" borderId="0" xfId="91" applyFont="1" applyBorder="1"/>
    <xf numFmtId="0" fontId="29" fillId="0" borderId="0" xfId="91" applyFont="1" applyBorder="1" applyAlignment="1">
      <alignment horizontal="left"/>
    </xf>
    <xf numFmtId="0" fontId="36" fillId="0" borderId="0" xfId="91" applyFont="1" applyBorder="1" applyAlignment="1">
      <alignment horizontal="left"/>
    </xf>
    <xf numFmtId="0" fontId="36" fillId="0" borderId="0" xfId="91" applyFont="1" applyBorder="1" applyAlignment="1">
      <alignment wrapText="1"/>
    </xf>
    <xf numFmtId="0" fontId="54" fillId="0" borderId="0" xfId="91" applyFont="1" applyBorder="1"/>
    <xf numFmtId="0" fontId="50" fillId="0" borderId="0" xfId="95" applyFont="1"/>
    <xf numFmtId="0" fontId="51" fillId="0" borderId="0" xfId="95" applyFont="1" applyAlignment="1">
      <alignment horizontal="center" vertical="center"/>
    </xf>
    <xf numFmtId="0" fontId="51" fillId="0" borderId="11" xfId="95" applyFont="1" applyBorder="1" applyAlignment="1">
      <alignment horizontal="center" vertical="center"/>
    </xf>
    <xf numFmtId="14" fontId="51" fillId="0" borderId="11" xfId="95" applyNumberFormat="1" applyFont="1" applyBorder="1" applyAlignment="1">
      <alignment horizontal="center" vertical="center"/>
    </xf>
    <xf numFmtId="0" fontId="69" fillId="0" borderId="11" xfId="138" applyFont="1" applyFill="1" applyBorder="1" applyAlignment="1">
      <alignment wrapText="1"/>
    </xf>
    <xf numFmtId="3" fontId="29" fillId="0" borderId="11" xfId="138" applyNumberFormat="1" applyFont="1" applyFill="1" applyBorder="1" applyAlignment="1">
      <alignment horizontal="right" vertical="center"/>
    </xf>
    <xf numFmtId="3" fontId="29" fillId="0" borderId="11" xfId="159" applyNumberFormat="1" applyFont="1" applyFill="1" applyBorder="1" applyAlignment="1">
      <alignment horizontal="right" vertical="center"/>
    </xf>
    <xf numFmtId="0" fontId="69" fillId="0" borderId="0" xfId="138" applyFont="1" applyFill="1" applyBorder="1" applyAlignment="1">
      <alignment wrapText="1"/>
    </xf>
    <xf numFmtId="173" fontId="29" fillId="0" borderId="0" xfId="138" applyNumberFormat="1" applyFont="1" applyFill="1" applyBorder="1" applyAlignment="1">
      <alignment horizontal="center" vertical="center"/>
    </xf>
    <xf numFmtId="173" fontId="29" fillId="0" borderId="0" xfId="138" applyNumberFormat="1" applyFont="1" applyFill="1" applyBorder="1"/>
    <xf numFmtId="49" fontId="50" fillId="0" borderId="0" xfId="95" applyNumberFormat="1" applyFont="1"/>
    <xf numFmtId="0" fontId="36" fillId="0" borderId="11" xfId="91" applyFont="1" applyFill="1" applyBorder="1" applyAlignment="1">
      <alignment wrapText="1"/>
    </xf>
    <xf numFmtId="171" fontId="29" fillId="0" borderId="11" xfId="162" applyNumberFormat="1" applyFont="1" applyFill="1" applyBorder="1" applyAlignment="1">
      <alignment horizontal="right"/>
    </xf>
    <xf numFmtId="171" fontId="29" fillId="0" borderId="11" xfId="162" applyNumberFormat="1" applyFont="1" applyFill="1" applyBorder="1"/>
    <xf numFmtId="171" fontId="29" fillId="0" borderId="0" xfId="91" applyNumberFormat="1" applyFont="1" applyFill="1"/>
    <xf numFmtId="165" fontId="29" fillId="0" borderId="0" xfId="91" applyNumberFormat="1" applyFont="1" applyFill="1"/>
    <xf numFmtId="0" fontId="38" fillId="0" borderId="0" xfId="91" applyFont="1" applyFill="1"/>
    <xf numFmtId="0" fontId="63" fillId="0" borderId="0" xfId="91" applyFont="1" applyFill="1"/>
    <xf numFmtId="0" fontId="42" fillId="0" borderId="0" xfId="91" applyFont="1" applyFill="1"/>
    <xf numFmtId="0" fontId="42" fillId="0" borderId="11" xfId="91" applyFont="1" applyFill="1" applyBorder="1"/>
    <xf numFmtId="0" fontId="42" fillId="0" borderId="11" xfId="91" applyFont="1" applyFill="1" applyBorder="1" applyAlignment="1">
      <alignment horizontal="center"/>
    </xf>
    <xf numFmtId="10" fontId="63" fillId="0" borderId="11" xfId="151" applyNumberFormat="1" applyFont="1" applyFill="1" applyBorder="1"/>
    <xf numFmtId="0" fontId="63" fillId="0" borderId="0" xfId="91" applyFont="1" applyFill="1" applyBorder="1"/>
    <xf numFmtId="0" fontId="52" fillId="0" borderId="0" xfId="91" applyFont="1"/>
    <xf numFmtId="0" fontId="52" fillId="0" borderId="11" xfId="91" applyFont="1" applyBorder="1"/>
    <xf numFmtId="14" fontId="70" fillId="0" borderId="11" xfId="91" applyNumberFormat="1" applyFont="1" applyFill="1" applyBorder="1" applyAlignment="1">
      <alignment horizontal="center"/>
    </xf>
    <xf numFmtId="3" fontId="52" fillId="0" borderId="11" xfId="91" applyNumberFormat="1" applyFont="1" applyBorder="1" applyAlignment="1">
      <alignment wrapText="1"/>
    </xf>
    <xf numFmtId="171" fontId="71" fillId="0" borderId="11" xfId="162" applyNumberFormat="1" applyFont="1" applyBorder="1"/>
    <xf numFmtId="171" fontId="58" fillId="0" borderId="0" xfId="162" applyNumberFormat="1" applyFont="1" applyFill="1" applyBorder="1"/>
    <xf numFmtId="0" fontId="52" fillId="0" borderId="11" xfId="91" applyFont="1" applyFill="1" applyBorder="1" applyAlignment="1">
      <alignment wrapText="1"/>
    </xf>
    <xf numFmtId="0" fontId="36" fillId="0" borderId="11" xfId="91" applyFont="1" applyBorder="1"/>
    <xf numFmtId="0" fontId="42" fillId="0" borderId="11" xfId="91" applyFont="1" applyBorder="1" applyAlignment="1">
      <alignment horizontal="center"/>
    </xf>
    <xf numFmtId="0" fontId="29" fillId="0" borderId="11" xfId="91" applyFont="1" applyFill="1" applyBorder="1" applyAlignment="1"/>
    <xf numFmtId="0" fontId="29" fillId="0" borderId="0" xfId="91" applyFont="1" applyFill="1" applyBorder="1"/>
    <xf numFmtId="178" fontId="46" fillId="0" borderId="11" xfId="162" applyNumberFormat="1" applyFont="1" applyFill="1" applyBorder="1"/>
    <xf numFmtId="9" fontId="29" fillId="0" borderId="11" xfId="152" applyFont="1" applyFill="1" applyBorder="1"/>
    <xf numFmtId="178" fontId="29" fillId="0" borderId="11" xfId="162" applyNumberFormat="1" applyFont="1" applyFill="1" applyBorder="1"/>
    <xf numFmtId="0" fontId="29" fillId="0" borderId="11" xfId="91" applyFont="1" applyFill="1" applyBorder="1" applyAlignment="1">
      <alignment horizontal="left" wrapText="1"/>
    </xf>
    <xf numFmtId="0" fontId="36" fillId="0" borderId="0" xfId="91" applyFont="1" applyFill="1" applyBorder="1" applyAlignment="1">
      <alignment wrapText="1"/>
    </xf>
    <xf numFmtId="9" fontId="29" fillId="0" borderId="0" xfId="152" applyFont="1" applyFill="1" applyBorder="1"/>
    <xf numFmtId="0" fontId="44" fillId="0" borderId="0" xfId="108" applyFont="1"/>
    <xf numFmtId="0" fontId="36" fillId="0" borderId="11" xfId="108" applyFont="1" applyBorder="1" applyAlignment="1">
      <alignment wrapText="1"/>
    </xf>
    <xf numFmtId="0" fontId="44" fillId="0" borderId="11" xfId="108" applyFont="1" applyBorder="1"/>
    <xf numFmtId="0" fontId="29" fillId="24" borderId="0" xfId="0" applyFont="1" applyFill="1"/>
    <xf numFmtId="0" fontId="29" fillId="24" borderId="0" xfId="115" applyFont="1" applyFill="1"/>
    <xf numFmtId="0" fontId="36" fillId="24" borderId="12" xfId="141" applyFont="1" applyFill="1" applyBorder="1" applyAlignment="1">
      <alignment horizontal="center" vertical="center" wrapText="1"/>
    </xf>
    <xf numFmtId="14" fontId="36" fillId="24" borderId="13" xfId="141" applyNumberFormat="1" applyFont="1" applyFill="1" applyBorder="1" applyAlignment="1">
      <alignment horizontal="center"/>
    </xf>
    <xf numFmtId="14" fontId="36" fillId="24" borderId="14" xfId="141" applyNumberFormat="1" applyFont="1" applyFill="1" applyBorder="1" applyAlignment="1">
      <alignment horizontal="center"/>
    </xf>
    <xf numFmtId="49" fontId="29" fillId="24" borderId="15" xfId="0" applyNumberFormat="1" applyFont="1" applyFill="1" applyBorder="1" applyAlignment="1">
      <alignment horizontal="left" vertical="center" wrapText="1"/>
    </xf>
    <xf numFmtId="173" fontId="29" fillId="24" borderId="11" xfId="0" applyNumberFormat="1" applyFont="1" applyFill="1" applyBorder="1" applyAlignment="1">
      <alignment horizontal="right" vertical="center" wrapText="1"/>
    </xf>
    <xf numFmtId="173" fontId="29" fillId="24" borderId="11" xfId="0" applyNumberFormat="1" applyFont="1" applyFill="1" applyBorder="1" applyAlignment="1">
      <alignment horizontal="right" vertical="center"/>
    </xf>
    <xf numFmtId="173" fontId="29" fillId="24" borderId="25" xfId="92" applyNumberFormat="1" applyFont="1" applyFill="1" applyBorder="1" applyAlignment="1">
      <alignment horizontal="right" vertical="center"/>
    </xf>
    <xf numFmtId="173" fontId="72" fillId="24" borderId="11" xfId="0" applyNumberFormat="1" applyFont="1" applyFill="1" applyBorder="1" applyAlignment="1">
      <alignment horizontal="right" vertical="center"/>
    </xf>
    <xf numFmtId="49" fontId="29" fillId="24" borderId="29" xfId="0" applyNumberFormat="1" applyFont="1" applyFill="1" applyBorder="1" applyAlignment="1">
      <alignment horizontal="left" vertical="center" wrapText="1"/>
    </xf>
    <xf numFmtId="173" fontId="29" fillId="24" borderId="16" xfId="0" applyNumberFormat="1" applyFont="1" applyFill="1" applyBorder="1" applyAlignment="1">
      <alignment horizontal="right" vertical="center" wrapText="1"/>
    </xf>
    <xf numFmtId="173" fontId="72" fillId="24" borderId="16" xfId="0" applyNumberFormat="1" applyFont="1" applyFill="1" applyBorder="1" applyAlignment="1">
      <alignment horizontal="right" vertical="center"/>
    </xf>
    <xf numFmtId="173" fontId="29" fillId="24" borderId="16" xfId="0" applyNumberFormat="1" applyFont="1" applyFill="1" applyBorder="1" applyAlignment="1">
      <alignment horizontal="right" vertical="center"/>
    </xf>
    <xf numFmtId="173" fontId="29" fillId="24" borderId="30" xfId="92" applyNumberFormat="1" applyFont="1" applyFill="1" applyBorder="1" applyAlignment="1">
      <alignment horizontal="right" vertical="center"/>
    </xf>
    <xf numFmtId="0" fontId="36" fillId="0" borderId="0" xfId="94" applyFont="1"/>
    <xf numFmtId="0" fontId="29" fillId="0" borderId="0" xfId="94" applyFont="1"/>
    <xf numFmtId="0" fontId="29" fillId="0" borderId="0" xfId="94" applyFont="1" applyAlignment="1">
      <alignment horizontal="right"/>
    </xf>
    <xf numFmtId="0" fontId="36" fillId="0" borderId="19" xfId="94" applyFont="1" applyBorder="1" applyAlignment="1">
      <alignment horizontal="center"/>
    </xf>
    <xf numFmtId="0" fontId="36" fillId="0" borderId="20" xfId="94" applyFont="1" applyFill="1" applyBorder="1" applyAlignment="1">
      <alignment horizontal="center"/>
    </xf>
    <xf numFmtId="0" fontId="36" fillId="0" borderId="34" xfId="94" applyFont="1" applyBorder="1" applyAlignment="1">
      <alignment horizontal="center"/>
    </xf>
    <xf numFmtId="0" fontId="36" fillId="0" borderId="21" xfId="94" applyFont="1" applyBorder="1" applyAlignment="1">
      <alignment horizontal="center"/>
    </xf>
    <xf numFmtId="0" fontId="29" fillId="0" borderId="0" xfId="94" applyFont="1" applyBorder="1"/>
    <xf numFmtId="0" fontId="36" fillId="0" borderId="22" xfId="94" applyFont="1" applyBorder="1" applyAlignment="1">
      <alignment horizontal="left"/>
    </xf>
    <xf numFmtId="173" fontId="36" fillId="0" borderId="23" xfId="94" applyNumberFormat="1" applyFont="1" applyFill="1" applyBorder="1" applyAlignment="1">
      <alignment horizontal="right" vertical="center"/>
    </xf>
    <xf numFmtId="173" fontId="73" fillId="0" borderId="23" xfId="94" applyNumberFormat="1" applyFont="1" applyBorder="1" applyAlignment="1">
      <alignment horizontal="right" vertical="center"/>
    </xf>
    <xf numFmtId="173" fontId="36" fillId="0" borderId="23" xfId="94" applyNumberFormat="1" applyFont="1" applyBorder="1" applyAlignment="1">
      <alignment horizontal="right" vertical="center"/>
    </xf>
    <xf numFmtId="173" fontId="36" fillId="0" borderId="24" xfId="87" applyNumberFormat="1" applyFont="1" applyBorder="1" applyAlignment="1">
      <alignment horizontal="right" vertical="center"/>
    </xf>
    <xf numFmtId="0" fontId="29" fillId="0" borderId="15" xfId="94" applyFont="1" applyBorder="1" applyAlignment="1">
      <alignment horizontal="left"/>
    </xf>
    <xf numFmtId="173" fontId="29" fillId="0" borderId="11" xfId="94" applyNumberFormat="1" applyFont="1" applyFill="1" applyBorder="1" applyAlignment="1">
      <alignment horizontal="right" vertical="center"/>
    </xf>
    <xf numFmtId="173" fontId="29" fillId="0" borderId="11" xfId="94" applyNumberFormat="1" applyFont="1" applyBorder="1"/>
    <xf numFmtId="173" fontId="29" fillId="0" borderId="25" xfId="94" applyNumberFormat="1" applyFont="1" applyFill="1" applyBorder="1"/>
    <xf numFmtId="0" fontId="29" fillId="0" borderId="29" xfId="94" applyFont="1" applyBorder="1" applyAlignment="1">
      <alignment horizontal="left"/>
    </xf>
    <xf numFmtId="173" fontId="29" fillId="0" borderId="16" xfId="94" applyNumberFormat="1" applyFont="1" applyBorder="1"/>
    <xf numFmtId="173" fontId="29" fillId="0" borderId="16" xfId="94" applyNumberFormat="1" applyFont="1" applyFill="1" applyBorder="1" applyAlignment="1">
      <alignment horizontal="right" vertical="center"/>
    </xf>
    <xf numFmtId="173" fontId="29" fillId="0" borderId="30" xfId="94" applyNumberFormat="1" applyFont="1" applyBorder="1"/>
    <xf numFmtId="0" fontId="29" fillId="0" borderId="0" xfId="94" applyFont="1" applyBorder="1" applyAlignment="1">
      <alignment horizontal="center"/>
    </xf>
    <xf numFmtId="3" fontId="29" fillId="0" borderId="0" xfId="94" applyNumberFormat="1" applyFont="1" applyFill="1" applyBorder="1" applyAlignment="1">
      <alignment horizontal="right"/>
    </xf>
    <xf numFmtId="185" fontId="29" fillId="0" borderId="0" xfId="159" applyNumberFormat="1" applyFont="1" applyFill="1" applyBorder="1" applyAlignment="1">
      <alignment horizontal="right"/>
    </xf>
    <xf numFmtId="173" fontId="29" fillId="0" borderId="0" xfId="94" applyNumberFormat="1" applyFont="1"/>
    <xf numFmtId="0" fontId="36" fillId="0" borderId="32" xfId="94" applyFont="1" applyFill="1" applyBorder="1" applyAlignment="1">
      <alignment horizontal="center"/>
    </xf>
    <xf numFmtId="173" fontId="36" fillId="0" borderId="17" xfId="94" applyNumberFormat="1" applyFont="1" applyBorder="1" applyAlignment="1">
      <alignment horizontal="right" vertical="center"/>
    </xf>
    <xf numFmtId="173" fontId="36" fillId="0" borderId="17" xfId="94" applyNumberFormat="1" applyFont="1" applyFill="1" applyBorder="1" applyAlignment="1">
      <alignment horizontal="right" vertical="center"/>
    </xf>
    <xf numFmtId="173" fontId="36" fillId="0" borderId="17" xfId="139" applyNumberFormat="1" applyFont="1" applyBorder="1" applyAlignment="1">
      <alignment horizontal="right" vertical="center"/>
    </xf>
    <xf numFmtId="173" fontId="36" fillId="0" borderId="17" xfId="140" applyNumberFormat="1" applyFont="1" applyBorder="1" applyAlignment="1">
      <alignment horizontal="right" vertical="center"/>
    </xf>
    <xf numFmtId="173" fontId="36" fillId="0" borderId="14" xfId="87" applyNumberFormat="1" applyFont="1" applyBorder="1" applyAlignment="1">
      <alignment horizontal="right" vertical="center"/>
    </xf>
    <xf numFmtId="173" fontId="29" fillId="0" borderId="35" xfId="94" applyNumberFormat="1" applyFont="1" applyFill="1" applyBorder="1" applyAlignment="1">
      <alignment horizontal="right" vertical="center"/>
    </xf>
    <xf numFmtId="173" fontId="29" fillId="0" borderId="11" xfId="94" applyNumberFormat="1" applyFont="1" applyBorder="1" applyAlignment="1">
      <alignment horizontal="right" vertical="center"/>
    </xf>
    <xf numFmtId="172" fontId="29" fillId="0" borderId="0" xfId="94" applyNumberFormat="1" applyFont="1"/>
    <xf numFmtId="0" fontId="29" fillId="0" borderId="0" xfId="116" applyFont="1"/>
    <xf numFmtId="0" fontId="36" fillId="0" borderId="0" xfId="116" applyFont="1" applyAlignment="1">
      <alignment horizontal="left"/>
    </xf>
    <xf numFmtId="0" fontId="29" fillId="0" borderId="0" xfId="116" applyFont="1" applyAlignment="1">
      <alignment horizontal="left"/>
    </xf>
    <xf numFmtId="0" fontId="36" fillId="0" borderId="19" xfId="116" applyFont="1" applyBorder="1"/>
    <xf numFmtId="14" fontId="36" fillId="0" borderId="34" xfId="94" applyNumberFormat="1" applyFont="1" applyFill="1" applyBorder="1" applyAlignment="1">
      <alignment horizontal="center"/>
    </xf>
    <xf numFmtId="14" fontId="36" fillId="0" borderId="20" xfId="94" applyNumberFormat="1" applyFont="1" applyFill="1" applyBorder="1" applyAlignment="1">
      <alignment horizontal="center"/>
    </xf>
    <xf numFmtId="14" fontId="36" fillId="0" borderId="36" xfId="94" applyNumberFormat="1" applyFont="1" applyFill="1" applyBorder="1" applyAlignment="1">
      <alignment horizontal="center"/>
    </xf>
    <xf numFmtId="14" fontId="36" fillId="0" borderId="21" xfId="116" applyNumberFormat="1" applyFont="1" applyBorder="1" applyAlignment="1">
      <alignment horizontal="center"/>
    </xf>
    <xf numFmtId="0" fontId="36" fillId="0" borderId="0" xfId="116" applyFont="1" applyFill="1" applyBorder="1"/>
    <xf numFmtId="172" fontId="36" fillId="0" borderId="0" xfId="116" applyNumberFormat="1" applyFont="1" applyFill="1" applyBorder="1"/>
    <xf numFmtId="0" fontId="29" fillId="0" borderId="37" xfId="116" applyFont="1" applyBorder="1"/>
    <xf numFmtId="177" fontId="29" fillId="0" borderId="13" xfId="116" applyNumberFormat="1" applyFont="1" applyBorder="1"/>
    <xf numFmtId="177" fontId="29" fillId="0" borderId="38" xfId="116" applyNumberFormat="1" applyFont="1" applyBorder="1"/>
    <xf numFmtId="177" fontId="29" fillId="0" borderId="39" xfId="116" applyNumberFormat="1" applyFont="1" applyFill="1" applyBorder="1"/>
    <xf numFmtId="177" fontId="29" fillId="0" borderId="40" xfId="116" applyNumberFormat="1" applyFont="1" applyFill="1" applyBorder="1"/>
    <xf numFmtId="172" fontId="29" fillId="0" borderId="0" xfId="116" applyNumberFormat="1" applyFont="1" applyFill="1" applyBorder="1"/>
    <xf numFmtId="0" fontId="29" fillId="0" borderId="41" xfId="116" applyFont="1" applyBorder="1"/>
    <xf numFmtId="177" fontId="29" fillId="0" borderId="16" xfId="116" applyNumberFormat="1" applyFont="1" applyBorder="1"/>
    <xf numFmtId="177" fontId="29" fillId="0" borderId="42" xfId="116" applyNumberFormat="1" applyFont="1" applyBorder="1"/>
    <xf numFmtId="177" fontId="29" fillId="0" borderId="42" xfId="116" applyNumberFormat="1" applyFont="1" applyFill="1" applyBorder="1"/>
    <xf numFmtId="0" fontId="54" fillId="0" borderId="0" xfId="115" applyFont="1"/>
    <xf numFmtId="172" fontId="29" fillId="0" borderId="0" xfId="116" applyNumberFormat="1" applyFont="1"/>
    <xf numFmtId="0" fontId="62" fillId="0" borderId="0" xfId="94" applyFont="1"/>
    <xf numFmtId="0" fontId="29" fillId="24" borderId="0" xfId="117" applyFont="1" applyFill="1"/>
    <xf numFmtId="14" fontId="36" fillId="24" borderId="13" xfId="117" applyNumberFormat="1" applyFont="1" applyFill="1" applyBorder="1" applyAlignment="1">
      <alignment horizontal="center"/>
    </xf>
    <xf numFmtId="14" fontId="36" fillId="24" borderId="14" xfId="117" applyNumberFormat="1" applyFont="1" applyFill="1" applyBorder="1" applyAlignment="1">
      <alignment horizontal="center"/>
    </xf>
    <xf numFmtId="173" fontId="29" fillId="24" borderId="11" xfId="141" applyNumberFormat="1" applyFont="1" applyFill="1" applyBorder="1" applyAlignment="1">
      <alignment horizontal="right" vertical="center" wrapText="1"/>
    </xf>
    <xf numFmtId="173" fontId="29" fillId="24" borderId="11" xfId="117" applyNumberFormat="1" applyFont="1" applyFill="1" applyBorder="1" applyAlignment="1">
      <alignment horizontal="right" vertical="center"/>
    </xf>
    <xf numFmtId="173" fontId="29" fillId="24" borderId="16" xfId="141" applyNumberFormat="1" applyFont="1" applyFill="1" applyBorder="1" applyAlignment="1">
      <alignment horizontal="right" vertical="center" wrapText="1"/>
    </xf>
    <xf numFmtId="173" fontId="29" fillId="24" borderId="16" xfId="117" applyNumberFormat="1" applyFont="1" applyFill="1" applyBorder="1" applyAlignment="1">
      <alignment horizontal="right" vertical="center"/>
    </xf>
    <xf numFmtId="0" fontId="36" fillId="0" borderId="13" xfId="0" applyFont="1" applyBorder="1" applyAlignment="1">
      <alignment horizontal="center" wrapText="1"/>
    </xf>
    <xf numFmtId="0" fontId="36" fillId="0" borderId="11" xfId="0" applyFont="1" applyBorder="1" applyAlignment="1">
      <alignment horizontal="center" wrapText="1"/>
    </xf>
    <xf numFmtId="0" fontId="29" fillId="0" borderId="11" xfId="0" applyFont="1" applyBorder="1" applyAlignment="1">
      <alignment horizontal="center"/>
    </xf>
    <xf numFmtId="0" fontId="29" fillId="0" borderId="25" xfId="0" applyFont="1" applyBorder="1" applyAlignment="1">
      <alignment horizontal="center"/>
    </xf>
    <xf numFmtId="0" fontId="29" fillId="0" borderId="15" xfId="0" applyFont="1" applyBorder="1" applyAlignment="1">
      <alignment horizontal="center" wrapText="1"/>
    </xf>
    <xf numFmtId="0" fontId="29" fillId="0" borderId="30" xfId="0" applyFont="1" applyBorder="1" applyAlignment="1">
      <alignment horizontal="center"/>
    </xf>
    <xf numFmtId="0" fontId="36" fillId="0" borderId="12" xfId="0" applyFont="1" applyFill="1" applyBorder="1" applyAlignment="1">
      <alignment vertical="center" wrapText="1"/>
    </xf>
    <xf numFmtId="171" fontId="36" fillId="0" borderId="14" xfId="0" applyNumberFormat="1" applyFont="1" applyFill="1" applyBorder="1" applyAlignment="1">
      <alignment vertical="center" wrapText="1"/>
    </xf>
    <xf numFmtId="0" fontId="29" fillId="0" borderId="15" xfId="0" applyFont="1" applyFill="1" applyBorder="1" applyAlignment="1">
      <alignment vertical="center" wrapText="1"/>
    </xf>
    <xf numFmtId="171" fontId="52" fillId="0" borderId="25" xfId="0" applyNumberFormat="1" applyFont="1" applyFill="1" applyBorder="1" applyAlignment="1">
      <alignment vertical="center" wrapText="1"/>
    </xf>
    <xf numFmtId="0" fontId="29" fillId="0" borderId="29" xfId="0" applyFont="1" applyFill="1" applyBorder="1" applyAlignment="1">
      <alignment wrapText="1"/>
    </xf>
    <xf numFmtId="171" fontId="52" fillId="0" borderId="30" xfId="0" applyNumberFormat="1" applyFont="1" applyFill="1" applyBorder="1" applyAlignment="1">
      <alignment vertical="center" wrapText="1"/>
    </xf>
    <xf numFmtId="0" fontId="29" fillId="0" borderId="43" xfId="0" applyFont="1" applyBorder="1" applyAlignment="1">
      <alignment horizontal="center"/>
    </xf>
    <xf numFmtId="0" fontId="29" fillId="0" borderId="44" xfId="0" applyFont="1" applyBorder="1" applyAlignment="1">
      <alignment horizontal="center" wrapText="1"/>
    </xf>
    <xf numFmtId="0" fontId="29" fillId="0" borderId="14" xfId="0" applyFont="1" applyBorder="1" applyAlignment="1">
      <alignment horizontal="center" wrapText="1"/>
    </xf>
    <xf numFmtId="14" fontId="29" fillId="0" borderId="45" xfId="0" applyNumberFormat="1" applyFont="1" applyBorder="1" applyAlignment="1">
      <alignment horizontal="center"/>
    </xf>
    <xf numFmtId="0" fontId="29" fillId="0" borderId="35" xfId="0" applyFont="1" applyBorder="1" applyAlignment="1">
      <alignment horizontal="center"/>
    </xf>
    <xf numFmtId="14" fontId="29" fillId="0" borderId="46" xfId="0" applyNumberFormat="1" applyFont="1" applyBorder="1" applyAlignment="1">
      <alignment horizontal="center"/>
    </xf>
    <xf numFmtId="0" fontId="29" fillId="0" borderId="47" xfId="0" applyFont="1" applyBorder="1" applyAlignment="1">
      <alignment horizontal="center"/>
    </xf>
    <xf numFmtId="0" fontId="42" fillId="0" borderId="12" xfId="0" applyFont="1" applyFill="1" applyBorder="1" applyAlignment="1">
      <alignment horizontal="center"/>
    </xf>
    <xf numFmtId="0" fontId="63" fillId="0" borderId="15" xfId="0" applyFont="1" applyFill="1" applyBorder="1" applyAlignment="1">
      <alignment wrapText="1"/>
    </xf>
    <xf numFmtId="173" fontId="29" fillId="0" borderId="11" xfId="0" applyNumberFormat="1" applyFont="1" applyFill="1" applyBorder="1" applyAlignment="1">
      <alignment horizontal="right" vertical="center"/>
    </xf>
    <xf numFmtId="173" fontId="63" fillId="0" borderId="11" xfId="0" applyNumberFormat="1" applyFont="1" applyFill="1" applyBorder="1" applyAlignment="1">
      <alignment horizontal="right"/>
    </xf>
    <xf numFmtId="173" fontId="63" fillId="0" borderId="25" xfId="0" applyNumberFormat="1" applyFont="1" applyFill="1" applyBorder="1" applyAlignment="1">
      <alignment horizontal="right"/>
    </xf>
    <xf numFmtId="0" fontId="63" fillId="0" borderId="29" xfId="0" applyFont="1" applyFill="1" applyBorder="1" applyAlignment="1">
      <alignment wrapText="1"/>
    </xf>
    <xf numFmtId="172" fontId="63" fillId="0" borderId="16" xfId="151" applyNumberFormat="1" applyFont="1" applyFill="1" applyBorder="1"/>
    <xf numFmtId="172" fontId="63" fillId="0" borderId="30" xfId="151" applyNumberFormat="1" applyFont="1" applyFill="1" applyBorder="1"/>
    <xf numFmtId="172" fontId="0" fillId="0" borderId="0" xfId="0" applyNumberFormat="1"/>
    <xf numFmtId="0" fontId="63" fillId="0" borderId="0" xfId="0" applyFont="1" applyAlignment="1">
      <alignment horizontal="right"/>
    </xf>
    <xf numFmtId="0" fontId="42" fillId="0" borderId="19" xfId="0" applyFont="1" applyBorder="1" applyAlignment="1">
      <alignment horizontal="center"/>
    </xf>
    <xf numFmtId="0" fontId="63" fillId="0" borderId="22" xfId="0" applyFont="1" applyBorder="1" applyAlignment="1">
      <alignment wrapText="1"/>
    </xf>
    <xf numFmtId="173" fontId="63" fillId="0" borderId="23" xfId="0" applyNumberFormat="1" applyFont="1" applyBorder="1" applyAlignment="1">
      <alignment horizontal="right"/>
    </xf>
    <xf numFmtId="173" fontId="63" fillId="0" borderId="24" xfId="0" applyNumberFormat="1" applyFont="1" applyBorder="1" applyAlignment="1">
      <alignment horizontal="right"/>
    </xf>
    <xf numFmtId="0" fontId="63" fillId="0" borderId="29" xfId="0" applyFont="1" applyBorder="1" applyAlignment="1">
      <alignment wrapText="1"/>
    </xf>
    <xf numFmtId="173" fontId="63" fillId="0" borderId="16" xfId="0" applyNumberFormat="1" applyFont="1" applyBorder="1" applyAlignment="1">
      <alignment horizontal="right"/>
    </xf>
    <xf numFmtId="173" fontId="63" fillId="0" borderId="30" xfId="0" applyNumberFormat="1" applyFont="1" applyBorder="1" applyAlignment="1">
      <alignment horizontal="right"/>
    </xf>
    <xf numFmtId="0" fontId="29" fillId="0" borderId="0" xfId="136" applyFont="1" applyBorder="1"/>
    <xf numFmtId="177" fontId="29" fillId="0" borderId="0" xfId="151" applyNumberFormat="1" applyFont="1" applyBorder="1"/>
    <xf numFmtId="0" fontId="29" fillId="0" borderId="0" xfId="136" applyFont="1"/>
    <xf numFmtId="177" fontId="29" fillId="0" borderId="0" xfId="151" applyNumberFormat="1" applyFont="1" applyBorder="1" applyAlignment="1">
      <alignment horizontal="right"/>
    </xf>
    <xf numFmtId="0" fontId="29" fillId="0" borderId="15" xfId="136" applyFont="1" applyFill="1" applyBorder="1" applyAlignment="1">
      <alignment horizontal="left" vertical="center" wrapText="1"/>
    </xf>
    <xf numFmtId="173" fontId="29" fillId="0" borderId="11" xfId="136" applyNumberFormat="1" applyFont="1" applyBorder="1"/>
    <xf numFmtId="173" fontId="63" fillId="0" borderId="11" xfId="0" applyNumberFormat="1" applyFont="1" applyBorder="1" applyAlignment="1">
      <alignment horizontal="right"/>
    </xf>
    <xf numFmtId="173" fontId="63" fillId="0" borderId="25" xfId="0" applyNumberFormat="1" applyFont="1" applyBorder="1" applyAlignment="1">
      <alignment horizontal="right"/>
    </xf>
    <xf numFmtId="0" fontId="29" fillId="0" borderId="29" xfId="136" applyFont="1" applyFill="1" applyBorder="1" applyAlignment="1">
      <alignment horizontal="left" vertical="center" wrapText="1"/>
    </xf>
    <xf numFmtId="173" fontId="29" fillId="0" borderId="16" xfId="136" applyNumberFormat="1" applyFont="1" applyBorder="1"/>
    <xf numFmtId="173" fontId="29" fillId="0" borderId="30" xfId="136" applyNumberFormat="1" applyFont="1" applyBorder="1"/>
    <xf numFmtId="0" fontId="29" fillId="0" borderId="0" xfId="115" applyFont="1"/>
    <xf numFmtId="0" fontId="36" fillId="0" borderId="12" xfId="115" applyFont="1" applyBorder="1" applyAlignment="1">
      <alignment horizontal="center" vertical="center"/>
    </xf>
    <xf numFmtId="14" fontId="36" fillId="0" borderId="13" xfId="115" applyNumberFormat="1" applyFont="1" applyFill="1" applyBorder="1" applyAlignment="1">
      <alignment horizontal="center" vertical="center" wrapText="1"/>
    </xf>
    <xf numFmtId="0" fontId="36" fillId="0" borderId="13" xfId="115" applyNumberFormat="1" applyFont="1" applyBorder="1" applyAlignment="1">
      <alignment horizontal="center" vertical="center" wrapText="1"/>
    </xf>
    <xf numFmtId="49" fontId="36" fillId="0" borderId="13" xfId="115" applyNumberFormat="1" applyFont="1" applyBorder="1" applyAlignment="1">
      <alignment horizontal="center" vertical="center" wrapText="1"/>
    </xf>
    <xf numFmtId="49" fontId="36" fillId="0" borderId="13" xfId="115" applyNumberFormat="1" applyFont="1" applyBorder="1" applyAlignment="1">
      <alignment horizontal="center"/>
    </xf>
    <xf numFmtId="49" fontId="36" fillId="0" borderId="14" xfId="115" applyNumberFormat="1" applyFont="1" applyBorder="1" applyAlignment="1">
      <alignment horizontal="center"/>
    </xf>
    <xf numFmtId="0" fontId="29" fillId="0" borderId="15" xfId="115" applyFont="1" applyBorder="1"/>
    <xf numFmtId="173" fontId="29" fillId="0" borderId="11" xfId="115" applyNumberFormat="1" applyFont="1" applyBorder="1"/>
    <xf numFmtId="173" fontId="29" fillId="0" borderId="11" xfId="115" applyNumberFormat="1" applyFont="1" applyFill="1" applyBorder="1"/>
    <xf numFmtId="173" fontId="29" fillId="0" borderId="25" xfId="92" applyNumberFormat="1" applyFont="1" applyBorder="1" applyAlignment="1">
      <alignment horizontal="right" vertical="center"/>
    </xf>
    <xf numFmtId="0" fontId="29" fillId="0" borderId="29" xfId="115" applyFont="1" applyFill="1" applyBorder="1" applyAlignment="1">
      <alignment wrapText="1"/>
    </xf>
    <xf numFmtId="165" fontId="29" fillId="0" borderId="16" xfId="158" applyFont="1" applyBorder="1"/>
    <xf numFmtId="165" fontId="29" fillId="0" borderId="16" xfId="158" applyFont="1" applyFill="1" applyBorder="1"/>
    <xf numFmtId="165" fontId="29" fillId="0" borderId="30" xfId="158" applyFont="1" applyFill="1" applyBorder="1"/>
    <xf numFmtId="0" fontId="63" fillId="0" borderId="22" xfId="0" applyFont="1" applyFill="1" applyBorder="1" applyAlignment="1">
      <alignment horizontal="left" wrapText="1"/>
    </xf>
    <xf numFmtId="0" fontId="63" fillId="0" borderId="15" xfId="0" applyFont="1" applyFill="1" applyBorder="1" applyAlignment="1">
      <alignment horizontal="left" wrapText="1"/>
    </xf>
    <xf numFmtId="0" fontId="63" fillId="0" borderId="29" xfId="0" applyFont="1" applyFill="1" applyBorder="1" applyAlignment="1">
      <alignment horizontal="left" wrapText="1"/>
    </xf>
    <xf numFmtId="0" fontId="36" fillId="0" borderId="19" xfId="115" applyFont="1" applyBorder="1" applyAlignment="1">
      <alignment horizontal="left" vertical="center"/>
    </xf>
    <xf numFmtId="0" fontId="29" fillId="0" borderId="15" xfId="0" applyFont="1" applyBorder="1"/>
    <xf numFmtId="173" fontId="29" fillId="0" borderId="11" xfId="0" applyNumberFormat="1" applyFont="1" applyBorder="1"/>
    <xf numFmtId="173" fontId="52" fillId="0" borderId="25" xfId="0" applyNumberFormat="1" applyFont="1" applyBorder="1"/>
    <xf numFmtId="0" fontId="29" fillId="0" borderId="29" xfId="0" applyFont="1" applyBorder="1" applyAlignment="1">
      <alignment wrapText="1"/>
    </xf>
    <xf numFmtId="173" fontId="29" fillId="0" borderId="16" xfId="0" applyNumberFormat="1" applyFont="1" applyBorder="1"/>
    <xf numFmtId="173" fontId="52" fillId="0" borderId="30" xfId="0" applyNumberFormat="1" applyFont="1" applyBorder="1"/>
    <xf numFmtId="49" fontId="36" fillId="0" borderId="20" xfId="0" applyNumberFormat="1" applyFont="1" applyBorder="1" applyAlignment="1">
      <alignment horizontal="center"/>
    </xf>
    <xf numFmtId="49" fontId="36" fillId="0" borderId="21" xfId="0" applyNumberFormat="1" applyFont="1" applyBorder="1" applyAlignment="1">
      <alignment horizontal="center"/>
    </xf>
    <xf numFmtId="0" fontId="29" fillId="0" borderId="48" xfId="0" applyFont="1" applyBorder="1" applyAlignment="1">
      <alignment horizontal="left" vertical="top" wrapText="1"/>
    </xf>
    <xf numFmtId="173" fontId="29" fillId="0" borderId="49" xfId="0" applyNumberFormat="1" applyFont="1" applyBorder="1"/>
    <xf numFmtId="173" fontId="29" fillId="0" borderId="50" xfId="0" applyNumberFormat="1" applyFont="1" applyBorder="1"/>
    <xf numFmtId="0" fontId="29" fillId="0" borderId="0" xfId="116" applyFont="1" applyAlignment="1">
      <alignment horizontal="right"/>
    </xf>
    <xf numFmtId="0" fontId="36" fillId="0" borderId="19" xfId="116" applyFont="1" applyFill="1" applyBorder="1" applyAlignment="1">
      <alignment horizontal="center" vertical="center" wrapText="1"/>
    </xf>
    <xf numFmtId="0" fontId="36" fillId="0" borderId="22" xfId="116" applyFont="1" applyFill="1" applyBorder="1" applyAlignment="1">
      <alignment vertical="center" wrapText="1"/>
    </xf>
    <xf numFmtId="172" fontId="29" fillId="0" borderId="23" xfId="116" applyNumberFormat="1" applyFont="1" applyFill="1" applyBorder="1" applyAlignment="1">
      <alignment horizontal="right" vertical="center" wrapText="1"/>
    </xf>
    <xf numFmtId="0" fontId="29" fillId="0" borderId="23" xfId="116" applyFont="1" applyBorder="1" applyAlignment="1">
      <alignment horizontal="right" vertical="center"/>
    </xf>
    <xf numFmtId="172" fontId="29" fillId="0" borderId="24" xfId="116" applyNumberFormat="1" applyFont="1" applyBorder="1"/>
    <xf numFmtId="0" fontId="36" fillId="0" borderId="15" xfId="116" applyFont="1" applyFill="1" applyBorder="1" applyAlignment="1">
      <alignment vertical="center" wrapText="1"/>
    </xf>
    <xf numFmtId="172" fontId="29" fillId="0" borderId="11" xfId="116" applyNumberFormat="1" applyFont="1" applyBorder="1" applyAlignment="1">
      <alignment vertical="center"/>
    </xf>
    <xf numFmtId="0" fontId="29" fillId="0" borderId="11" xfId="116" applyFont="1" applyBorder="1" applyAlignment="1">
      <alignment horizontal="right" vertical="center"/>
    </xf>
    <xf numFmtId="172" fontId="29" fillId="0" borderId="25" xfId="116" applyNumberFormat="1" applyFont="1" applyBorder="1"/>
    <xf numFmtId="0" fontId="36" fillId="0" borderId="29" xfId="116" applyFont="1" applyFill="1" applyBorder="1" applyAlignment="1">
      <alignment vertical="center" wrapText="1"/>
    </xf>
    <xf numFmtId="172" fontId="29" fillId="0" borderId="16" xfId="116" applyNumberFormat="1" applyFont="1" applyBorder="1" applyAlignment="1">
      <alignment vertical="center"/>
    </xf>
    <xf numFmtId="0" fontId="29" fillId="0" borderId="16" xfId="116" applyFont="1" applyBorder="1" applyAlignment="1">
      <alignment horizontal="right" vertical="center"/>
    </xf>
    <xf numFmtId="172" fontId="29" fillId="0" borderId="30" xfId="116" applyNumberFormat="1" applyFont="1" applyBorder="1"/>
    <xf numFmtId="0" fontId="36" fillId="0" borderId="0" xfId="116" applyFont="1" applyAlignment="1"/>
    <xf numFmtId="49" fontId="36" fillId="0" borderId="13" xfId="92" applyNumberFormat="1" applyFont="1" applyBorder="1"/>
    <xf numFmtId="0" fontId="29" fillId="0" borderId="29" xfId="92" applyFont="1" applyBorder="1" applyAlignment="1">
      <alignment horizontal="left" vertical="center" wrapText="1"/>
    </xf>
    <xf numFmtId="2" fontId="29" fillId="0" borderId="16" xfId="92" applyNumberFormat="1" applyFont="1" applyBorder="1"/>
    <xf numFmtId="0" fontId="29" fillId="0" borderId="30" xfId="92" applyFont="1" applyBorder="1"/>
    <xf numFmtId="49" fontId="36" fillId="0" borderId="21" xfId="0" applyNumberFormat="1" applyFont="1" applyFill="1" applyBorder="1" applyAlignment="1">
      <alignment horizontal="center"/>
    </xf>
    <xf numFmtId="0" fontId="29" fillId="0" borderId="22" xfId="0" applyFont="1" applyBorder="1" applyAlignment="1">
      <alignment horizontal="left" vertical="top" wrapText="1"/>
    </xf>
    <xf numFmtId="173" fontId="29" fillId="0" borderId="23" xfId="0" applyNumberFormat="1" applyFont="1" applyBorder="1" applyAlignment="1">
      <alignment horizontal="right" vertical="center"/>
    </xf>
    <xf numFmtId="173" fontId="29" fillId="0" borderId="23" xfId="144" applyNumberFormat="1" applyFont="1" applyFill="1" applyBorder="1" applyAlignment="1">
      <alignment horizontal="right" vertical="center"/>
    </xf>
    <xf numFmtId="173" fontId="29" fillId="0" borderId="24" xfId="0" applyNumberFormat="1" applyFont="1" applyFill="1" applyBorder="1" applyAlignment="1">
      <alignment horizontal="right" vertical="center"/>
    </xf>
    <xf numFmtId="0" fontId="29" fillId="0" borderId="15" xfId="144" applyFont="1" applyFill="1" applyBorder="1" applyAlignment="1">
      <alignment horizontal="left" vertical="top" wrapText="1"/>
    </xf>
    <xf numFmtId="173" fontId="29" fillId="0" borderId="11" xfId="0" applyNumberFormat="1" applyFont="1" applyBorder="1" applyAlignment="1">
      <alignment horizontal="right"/>
    </xf>
    <xf numFmtId="173" fontId="29" fillId="0" borderId="11" xfId="0" applyNumberFormat="1" applyFont="1" applyFill="1" applyBorder="1" applyAlignment="1">
      <alignment horizontal="right"/>
    </xf>
    <xf numFmtId="173" fontId="29" fillId="0" borderId="25" xfId="0" applyNumberFormat="1" applyFont="1" applyBorder="1" applyAlignment="1">
      <alignment horizontal="right"/>
    </xf>
    <xf numFmtId="0" fontId="29" fillId="0" borderId="29" xfId="0" applyFont="1" applyBorder="1" applyAlignment="1">
      <alignment horizontal="left" vertical="top" wrapText="1"/>
    </xf>
    <xf numFmtId="173" fontId="29" fillId="0" borderId="30" xfId="0" applyNumberFormat="1" applyFont="1" applyBorder="1"/>
    <xf numFmtId="0" fontId="36" fillId="24" borderId="19" xfId="0" applyFont="1" applyFill="1" applyBorder="1" applyAlignment="1">
      <alignment horizontal="center"/>
    </xf>
    <xf numFmtId="0" fontId="36" fillId="24" borderId="20" xfId="0" applyFont="1" applyFill="1" applyBorder="1" applyAlignment="1">
      <alignment horizontal="center"/>
    </xf>
    <xf numFmtId="0" fontId="36" fillId="24" borderId="21" xfId="0" applyFont="1" applyFill="1" applyBorder="1" applyAlignment="1">
      <alignment horizontal="center"/>
    </xf>
    <xf numFmtId="0" fontId="29" fillId="24" borderId="22" xfId="0" applyFont="1" applyFill="1" applyBorder="1"/>
    <xf numFmtId="0" fontId="29" fillId="24" borderId="23" xfId="0" applyFont="1" applyFill="1" applyBorder="1" applyAlignment="1">
      <alignment wrapText="1"/>
    </xf>
    <xf numFmtId="2" fontId="29" fillId="24" borderId="24" xfId="0" applyNumberFormat="1" applyFont="1" applyFill="1" applyBorder="1"/>
    <xf numFmtId="0" fontId="29" fillId="24" borderId="15" xfId="0" applyFont="1" applyFill="1" applyBorder="1"/>
    <xf numFmtId="2" fontId="29" fillId="24" borderId="25" xfId="0" applyNumberFormat="1" applyFont="1" applyFill="1" applyBorder="1"/>
    <xf numFmtId="0" fontId="29" fillId="0" borderId="0" xfId="112" applyFont="1" applyAlignment="1">
      <alignment horizontal="center"/>
    </xf>
    <xf numFmtId="0" fontId="36" fillId="0" borderId="0" xfId="112" applyFont="1" applyAlignment="1"/>
    <xf numFmtId="0" fontId="29" fillId="0" borderId="0" xfId="112" applyFont="1"/>
    <xf numFmtId="3" fontId="36" fillId="0" borderId="11" xfId="112" applyNumberFormat="1" applyFont="1" applyFill="1" applyBorder="1" applyAlignment="1">
      <alignment horizontal="center" wrapText="1"/>
    </xf>
    <xf numFmtId="0" fontId="36" fillId="0" borderId="11" xfId="112" applyFont="1" applyFill="1" applyBorder="1" applyAlignment="1">
      <alignment horizontal="center"/>
    </xf>
    <xf numFmtId="0" fontId="29" fillId="0" borderId="11" xfId="112" applyFont="1" applyBorder="1" applyAlignment="1">
      <alignment wrapText="1"/>
    </xf>
    <xf numFmtId="3" fontId="29" fillId="0" borderId="11" xfId="112" applyNumberFormat="1" applyFont="1" applyFill="1" applyBorder="1" applyAlignment="1">
      <alignment horizontal="center" wrapText="1"/>
    </xf>
    <xf numFmtId="2" fontId="29" fillId="0" borderId="11" xfId="112" applyNumberFormat="1" applyFont="1" applyBorder="1" applyAlignment="1">
      <alignment horizontal="center" wrapText="1"/>
    </xf>
    <xf numFmtId="2" fontId="29" fillId="0" borderId="11" xfId="112" applyNumberFormat="1" applyFont="1" applyFill="1" applyBorder="1" applyAlignment="1">
      <alignment horizontal="center" wrapText="1"/>
    </xf>
    <xf numFmtId="176" fontId="29" fillId="0" borderId="0" xfId="112" applyNumberFormat="1" applyFont="1"/>
    <xf numFmtId="3" fontId="29" fillId="0" borderId="11" xfId="112" applyNumberFormat="1" applyFont="1" applyBorder="1" applyAlignment="1">
      <alignment horizontal="center" wrapText="1"/>
    </xf>
    <xf numFmtId="0" fontId="36" fillId="0" borderId="11" xfId="112" applyFont="1" applyBorder="1" applyAlignment="1">
      <alignment wrapText="1"/>
    </xf>
    <xf numFmtId="0" fontId="49" fillId="0" borderId="0" xfId="112" applyFont="1" applyBorder="1" applyAlignment="1">
      <alignment wrapText="1"/>
    </xf>
    <xf numFmtId="3" fontId="49" fillId="0" borderId="0" xfId="112" applyNumberFormat="1" applyFont="1" applyFill="1" applyBorder="1" applyAlignment="1">
      <alignment horizontal="center" wrapText="1"/>
    </xf>
    <xf numFmtId="0" fontId="36" fillId="0" borderId="0" xfId="112" applyFont="1"/>
    <xf numFmtId="0" fontId="60" fillId="0" borderId="0" xfId="112" applyFont="1"/>
    <xf numFmtId="49" fontId="75" fillId="0" borderId="0" xfId="112" applyNumberFormat="1" applyFont="1" applyFill="1" applyBorder="1" applyAlignment="1">
      <alignment horizontal="center" wrapText="1"/>
    </xf>
    <xf numFmtId="2" fontId="76" fillId="0" borderId="0" xfId="112" applyNumberFormat="1" applyFont="1" applyBorder="1" applyAlignment="1">
      <alignment horizontal="center" wrapText="1"/>
    </xf>
    <xf numFmtId="2" fontId="76" fillId="0" borderId="0" xfId="112" applyNumberFormat="1" applyFont="1" applyFill="1" applyBorder="1" applyAlignment="1">
      <alignment horizontal="center" wrapText="1"/>
    </xf>
    <xf numFmtId="3" fontId="77" fillId="0" borderId="0" xfId="112" applyNumberFormat="1" applyFont="1" applyFill="1" applyBorder="1" applyAlignment="1">
      <alignment horizontal="center" wrapText="1"/>
    </xf>
    <xf numFmtId="0" fontId="38" fillId="0" borderId="0" xfId="115" applyFont="1"/>
    <xf numFmtId="0" fontId="36" fillId="0" borderId="0" xfId="112" applyFont="1" applyAlignment="1">
      <alignment horizontal="center"/>
    </xf>
    <xf numFmtId="0" fontId="65" fillId="0" borderId="0" xfId="112" applyFont="1"/>
    <xf numFmtId="3" fontId="29" fillId="0" borderId="0" xfId="112" applyNumberFormat="1" applyFont="1" applyAlignment="1">
      <alignment horizontal="right" vertical="center"/>
    </xf>
    <xf numFmtId="0" fontId="61" fillId="0" borderId="0" xfId="112" applyFont="1"/>
    <xf numFmtId="14" fontId="36" fillId="0" borderId="11" xfId="112" applyNumberFormat="1" applyFont="1" applyFill="1" applyBorder="1"/>
    <xf numFmtId="14" fontId="36" fillId="0" borderId="11" xfId="112" applyNumberFormat="1" applyFont="1" applyBorder="1"/>
    <xf numFmtId="0" fontId="29" fillId="0" borderId="11" xfId="112" applyNumberFormat="1" applyFont="1" applyFill="1" applyBorder="1" applyAlignment="1" applyProtection="1">
      <alignment horizontal="left" vertical="top" wrapText="1"/>
    </xf>
    <xf numFmtId="4" fontId="29" fillId="0" borderId="11" xfId="112" applyNumberFormat="1" applyFont="1" applyFill="1" applyBorder="1"/>
    <xf numFmtId="0" fontId="54" fillId="0" borderId="11" xfId="112" applyNumberFormat="1" applyFont="1" applyFill="1" applyBorder="1" applyAlignment="1" applyProtection="1">
      <alignment horizontal="left" vertical="top" wrapText="1"/>
    </xf>
    <xf numFmtId="4" fontId="29" fillId="0" borderId="0" xfId="112" applyNumberFormat="1" applyFont="1" applyFill="1" applyBorder="1"/>
    <xf numFmtId="4" fontId="65" fillId="0" borderId="0" xfId="112" applyNumberFormat="1" applyFont="1" applyFill="1" applyBorder="1"/>
    <xf numFmtId="4" fontId="65" fillId="0" borderId="0" xfId="112" applyNumberFormat="1" applyFont="1" applyFill="1"/>
    <xf numFmtId="4" fontId="65" fillId="0" borderId="0" xfId="112" applyNumberFormat="1" applyFont="1"/>
    <xf numFmtId="0" fontId="65" fillId="0" borderId="0" xfId="112" applyFont="1" applyFill="1"/>
    <xf numFmtId="3" fontId="65" fillId="0" borderId="0" xfId="112" applyNumberFormat="1" applyFont="1"/>
    <xf numFmtId="0" fontId="44" fillId="0" borderId="0" xfId="112"/>
    <xf numFmtId="0" fontId="36" fillId="0" borderId="0" xfId="112" applyFont="1" applyAlignment="1">
      <alignment horizontal="left"/>
    </xf>
    <xf numFmtId="0" fontId="44" fillId="0" borderId="0" xfId="130" applyFont="1" applyFill="1"/>
    <xf numFmtId="4" fontId="36" fillId="0" borderId="11" xfId="130" applyNumberFormat="1" applyFont="1" applyFill="1" applyBorder="1" applyAlignment="1">
      <alignment horizontal="center" vertical="center"/>
    </xf>
    <xf numFmtId="49" fontId="36" fillId="0" borderId="11" xfId="112" applyNumberFormat="1" applyFont="1" applyFill="1" applyBorder="1" applyAlignment="1">
      <alignment horizontal="center" wrapText="1"/>
    </xf>
    <xf numFmtId="0" fontId="29" fillId="0" borderId="0" xfId="130" applyFont="1" applyFill="1"/>
    <xf numFmtId="4" fontId="29" fillId="0" borderId="11" xfId="130" applyNumberFormat="1" applyFont="1" applyFill="1" applyBorder="1" applyAlignment="1">
      <alignment wrapText="1"/>
    </xf>
    <xf numFmtId="4" fontId="29" fillId="0" borderId="11" xfId="112" applyNumberFormat="1" applyFont="1" applyFill="1" applyBorder="1" applyAlignment="1">
      <alignment horizontal="center" vertical="center"/>
    </xf>
    <xf numFmtId="0" fontId="29" fillId="0" borderId="0" xfId="130" applyFont="1"/>
    <xf numFmtId="172" fontId="44" fillId="0" borderId="0" xfId="112" applyNumberFormat="1" applyFill="1"/>
    <xf numFmtId="0" fontId="29" fillId="0" borderId="0" xfId="112" applyFont="1" applyAlignment="1">
      <alignment wrapText="1"/>
    </xf>
    <xf numFmtId="49" fontId="36" fillId="0" borderId="0" xfId="112" applyNumberFormat="1" applyFont="1" applyAlignment="1"/>
    <xf numFmtId="0" fontId="48" fillId="0" borderId="0" xfId="112" applyFont="1" applyAlignment="1">
      <alignment horizontal="center"/>
    </xf>
    <xf numFmtId="0" fontId="48" fillId="0" borderId="0" xfId="112" applyFont="1" applyBorder="1" applyAlignment="1">
      <alignment horizontal="center"/>
    </xf>
    <xf numFmtId="0" fontId="29" fillId="0" borderId="0" xfId="112" applyFont="1" applyBorder="1"/>
    <xf numFmtId="0" fontId="29" fillId="0" borderId="0" xfId="112" applyFont="1" applyBorder="1" applyAlignment="1">
      <alignment horizontal="right"/>
    </xf>
    <xf numFmtId="0" fontId="36" fillId="0" borderId="11" xfId="112" applyFont="1" applyBorder="1" applyAlignment="1">
      <alignment horizontal="center" wrapText="1"/>
    </xf>
    <xf numFmtId="14" fontId="36" fillId="24" borderId="11" xfId="112" applyNumberFormat="1" applyFont="1" applyFill="1" applyBorder="1" applyAlignment="1">
      <alignment horizontal="center" wrapText="1"/>
    </xf>
    <xf numFmtId="14" fontId="47" fillId="29" borderId="11" xfId="112" applyNumberFormat="1" applyFont="1" applyFill="1" applyBorder="1" applyAlignment="1">
      <alignment horizontal="center" wrapText="1"/>
    </xf>
    <xf numFmtId="14" fontId="36" fillId="24" borderId="11" xfId="112" applyNumberFormat="1" applyFont="1" applyFill="1" applyBorder="1" applyAlignment="1">
      <alignment horizontal="center"/>
    </xf>
    <xf numFmtId="0" fontId="36" fillId="24" borderId="11" xfId="112" applyFont="1" applyFill="1" applyBorder="1" applyAlignment="1">
      <alignment horizontal="center"/>
    </xf>
    <xf numFmtId="3" fontId="47" fillId="29" borderId="11" xfId="112" applyNumberFormat="1" applyFont="1" applyFill="1" applyBorder="1" applyAlignment="1">
      <alignment horizontal="center" wrapText="1"/>
    </xf>
    <xf numFmtId="0" fontId="29" fillId="0" borderId="11" xfId="142" applyFont="1" applyFill="1" applyBorder="1" applyAlignment="1" applyProtection="1">
      <alignment horizontal="center" vertical="center" wrapText="1"/>
    </xf>
    <xf numFmtId="173" fontId="29" fillId="24" borderId="11" xfId="112" applyNumberFormat="1" applyFont="1" applyFill="1" applyBorder="1" applyAlignment="1">
      <alignment horizontal="center" wrapText="1"/>
    </xf>
    <xf numFmtId="3" fontId="54" fillId="29" borderId="11" xfId="112" applyNumberFormat="1" applyFont="1" applyFill="1" applyBorder="1" applyAlignment="1">
      <alignment horizontal="center" wrapText="1"/>
    </xf>
    <xf numFmtId="173" fontId="29" fillId="24" borderId="11" xfId="112" applyNumberFormat="1" applyFont="1" applyFill="1" applyBorder="1" applyAlignment="1">
      <alignment horizontal="center"/>
    </xf>
    <xf numFmtId="3" fontId="54" fillId="29" borderId="11" xfId="112" applyNumberFormat="1" applyFont="1" applyFill="1" applyBorder="1" applyAlignment="1">
      <alignment horizontal="center"/>
    </xf>
    <xf numFmtId="0" fontId="36" fillId="0" borderId="0" xfId="142" applyFont="1" applyFill="1" applyBorder="1" applyAlignment="1" applyProtection="1">
      <alignment horizontal="center" vertical="center" wrapText="1"/>
    </xf>
    <xf numFmtId="3" fontId="29" fillId="24" borderId="0" xfId="112" applyNumberFormat="1" applyFont="1" applyFill="1" applyBorder="1" applyAlignment="1">
      <alignment horizontal="center"/>
    </xf>
    <xf numFmtId="3" fontId="29" fillId="24" borderId="0" xfId="112" applyNumberFormat="1" applyFont="1" applyFill="1" applyBorder="1" applyAlignment="1">
      <alignment horizontal="center" wrapText="1"/>
    </xf>
    <xf numFmtId="0" fontId="62" fillId="0" borderId="0" xfId="112" applyFont="1" applyBorder="1" applyAlignment="1"/>
    <xf numFmtId="0" fontId="62" fillId="0" borderId="0" xfId="112" applyFont="1" applyBorder="1"/>
    <xf numFmtId="0" fontId="44" fillId="0" borderId="0" xfId="112" applyBorder="1"/>
    <xf numFmtId="3" fontId="44" fillId="0" borderId="0" xfId="112" applyNumberFormat="1"/>
    <xf numFmtId="3" fontId="62" fillId="0" borderId="0" xfId="112" applyNumberFormat="1" applyFont="1" applyBorder="1" applyAlignment="1"/>
    <xf numFmtId="0" fontId="62" fillId="0" borderId="0" xfId="112" applyFont="1" applyBorder="1" applyAlignment="1">
      <alignment wrapText="1"/>
    </xf>
    <xf numFmtId="0" fontId="62" fillId="0" borderId="0" xfId="112" applyFont="1" applyAlignment="1">
      <alignment wrapText="1"/>
    </xf>
    <xf numFmtId="0" fontId="62" fillId="0" borderId="0" xfId="112" applyFont="1"/>
    <xf numFmtId="0" fontId="44" fillId="0" borderId="0" xfId="112" applyFont="1" applyAlignment="1">
      <alignment wrapText="1"/>
    </xf>
    <xf numFmtId="0" fontId="44" fillId="0" borderId="0" xfId="112" applyAlignment="1"/>
    <xf numFmtId="0" fontId="44" fillId="0" borderId="0" xfId="112" applyAlignment="1">
      <alignment wrapText="1"/>
    </xf>
    <xf numFmtId="49" fontId="36" fillId="0" borderId="11" xfId="112" applyNumberFormat="1" applyFont="1" applyBorder="1" applyAlignment="1">
      <alignment horizontal="center" wrapText="1"/>
    </xf>
    <xf numFmtId="0" fontId="29" fillId="24" borderId="11" xfId="112" applyFont="1" applyFill="1" applyBorder="1" applyAlignment="1">
      <alignment wrapText="1"/>
    </xf>
    <xf numFmtId="172" fontId="29" fillId="24" borderId="11" xfId="112" applyNumberFormat="1" applyFont="1" applyFill="1" applyBorder="1" applyAlignment="1">
      <alignment horizontal="center" wrapText="1"/>
    </xf>
    <xf numFmtId="188" fontId="78" fillId="0" borderId="0" xfId="158" applyNumberFormat="1" applyFont="1" applyFill="1" applyProtection="1"/>
    <xf numFmtId="188" fontId="78" fillId="0" borderId="0" xfId="158" applyNumberFormat="1" applyFont="1" applyFill="1" applyAlignment="1" applyProtection="1">
      <alignment horizontal="left" wrapText="1"/>
    </xf>
    <xf numFmtId="188" fontId="78" fillId="0" borderId="0" xfId="158" applyNumberFormat="1" applyFont="1" applyFill="1" applyAlignment="1" applyProtection="1">
      <alignment wrapText="1"/>
    </xf>
    <xf numFmtId="188" fontId="41" fillId="0" borderId="0" xfId="158" applyNumberFormat="1" applyFont="1" applyFill="1" applyAlignment="1" applyProtection="1">
      <alignment horizontal="right"/>
    </xf>
    <xf numFmtId="188" fontId="78" fillId="0" borderId="0" xfId="158" applyNumberFormat="1" applyFont="1" applyFill="1" applyAlignment="1" applyProtection="1">
      <alignment horizontal="left"/>
    </xf>
    <xf numFmtId="188" fontId="78" fillId="0" borderId="27" xfId="158" applyNumberFormat="1" applyFont="1" applyFill="1" applyBorder="1" applyAlignment="1" applyProtection="1">
      <alignment horizontal="center" vertical="center" wrapText="1"/>
    </xf>
    <xf numFmtId="49" fontId="78" fillId="0" borderId="11" xfId="158" applyNumberFormat="1" applyFont="1" applyFill="1" applyBorder="1" applyAlignment="1" applyProtection="1">
      <alignment horizontal="center" wrapText="1"/>
    </xf>
    <xf numFmtId="188" fontId="79" fillId="0" borderId="0" xfId="158" applyNumberFormat="1" applyFont="1" applyFill="1" applyProtection="1"/>
    <xf numFmtId="188" fontId="79" fillId="0" borderId="11" xfId="158" applyNumberFormat="1" applyFont="1" applyFill="1" applyBorder="1" applyAlignment="1" applyProtection="1">
      <alignment wrapText="1"/>
    </xf>
    <xf numFmtId="173" fontId="79" fillId="0" borderId="11" xfId="158" applyNumberFormat="1" applyFont="1" applyFill="1" applyBorder="1" applyProtection="1"/>
    <xf numFmtId="188" fontId="78" fillId="0" borderId="11" xfId="158" applyNumberFormat="1" applyFont="1" applyFill="1" applyBorder="1" applyAlignment="1" applyProtection="1">
      <alignment wrapText="1"/>
    </xf>
    <xf numFmtId="173" fontId="78" fillId="0" borderId="11" xfId="158" applyNumberFormat="1" applyFont="1" applyFill="1" applyBorder="1" applyProtection="1"/>
    <xf numFmtId="188" fontId="80" fillId="0" borderId="0" xfId="158" applyNumberFormat="1" applyFont="1" applyFill="1" applyProtection="1"/>
    <xf numFmtId="188" fontId="79" fillId="0" borderId="0" xfId="158" applyNumberFormat="1" applyFont="1" applyFill="1" applyAlignment="1" applyProtection="1">
      <alignment wrapText="1"/>
    </xf>
    <xf numFmtId="0" fontId="48" fillId="0" borderId="0" xfId="112" applyFont="1" applyAlignment="1">
      <alignment wrapText="1"/>
    </xf>
    <xf numFmtId="173" fontId="29" fillId="0" borderId="11" xfId="112" applyNumberFormat="1" applyFont="1" applyBorder="1" applyAlignment="1">
      <alignment horizontal="center" wrapText="1"/>
    </xf>
    <xf numFmtId="172" fontId="29" fillId="0" borderId="11" xfId="112" applyNumberFormat="1" applyFont="1" applyBorder="1" applyAlignment="1">
      <alignment horizontal="center" wrapText="1"/>
    </xf>
    <xf numFmtId="172" fontId="44" fillId="0" borderId="0" xfId="112" applyNumberFormat="1" applyAlignment="1">
      <alignment wrapText="1"/>
    </xf>
    <xf numFmtId="0" fontId="36" fillId="0" borderId="0" xfId="0" applyFont="1" applyBorder="1" applyAlignment="1">
      <alignment horizontal="left" vertical="top" wrapText="1"/>
    </xf>
    <xf numFmtId="0" fontId="36" fillId="0" borderId="11" xfId="0" applyFont="1" applyBorder="1" applyAlignment="1">
      <alignment horizontal="center"/>
    </xf>
    <xf numFmtId="49" fontId="36" fillId="0" borderId="11" xfId="0" applyNumberFormat="1" applyFont="1" applyBorder="1" applyAlignment="1">
      <alignment horizontal="center"/>
    </xf>
    <xf numFmtId="0" fontId="36" fillId="0" borderId="11" xfId="0" applyFont="1" applyBorder="1" applyAlignment="1">
      <alignment wrapText="1" shrinkToFit="1"/>
    </xf>
    <xf numFmtId="0" fontId="36" fillId="0" borderId="0" xfId="0" applyFont="1" applyFill="1" applyBorder="1" applyAlignment="1">
      <alignment horizontal="left" vertical="top" wrapText="1"/>
    </xf>
    <xf numFmtId="0" fontId="36" fillId="0" borderId="0" xfId="0" applyFont="1" applyAlignment="1">
      <alignment vertical="top"/>
    </xf>
    <xf numFmtId="0" fontId="0" fillId="0" borderId="0" xfId="0" applyAlignment="1">
      <alignment wrapText="1" shrinkToFit="1"/>
    </xf>
    <xf numFmtId="0" fontId="29" fillId="0" borderId="0" xfId="0" applyFont="1" applyAlignment="1">
      <alignment horizontal="center"/>
    </xf>
    <xf numFmtId="3" fontId="29" fillId="0" borderId="11" xfId="0" applyNumberFormat="1" applyFont="1" applyFill="1" applyBorder="1" applyAlignment="1">
      <alignment horizontal="right"/>
    </xf>
    <xf numFmtId="3" fontId="29" fillId="0" borderId="11" xfId="0" applyNumberFormat="1" applyFont="1" applyFill="1" applyBorder="1" applyAlignment="1">
      <alignment horizontal="right" wrapText="1"/>
    </xf>
    <xf numFmtId="3" fontId="29" fillId="0" borderId="11" xfId="146" applyNumberFormat="1" applyFont="1" applyFill="1" applyBorder="1" applyAlignment="1" applyProtection="1">
      <alignment horizontal="right"/>
    </xf>
    <xf numFmtId="3" fontId="29" fillId="0" borderId="0" xfId="0" applyNumberFormat="1" applyFont="1"/>
    <xf numFmtId="177" fontId="29" fillId="0" borderId="11" xfId="151" applyNumberFormat="1" applyFont="1" applyFill="1" applyBorder="1" applyAlignment="1">
      <alignment horizontal="center"/>
    </xf>
    <xf numFmtId="3" fontId="29" fillId="0" borderId="11" xfId="0" applyNumberFormat="1" applyFont="1" applyBorder="1"/>
    <xf numFmtId="0" fontId="36" fillId="0" borderId="11" xfId="0" applyFont="1" applyFill="1" applyBorder="1" applyAlignment="1">
      <alignment wrapText="1"/>
    </xf>
    <xf numFmtId="3" fontId="36" fillId="0" borderId="11" xfId="0" applyNumberFormat="1" applyFont="1" applyBorder="1"/>
    <xf numFmtId="3" fontId="29" fillId="0" borderId="0" xfId="0" applyNumberFormat="1" applyFont="1" applyFill="1"/>
    <xf numFmtId="171" fontId="29" fillId="0" borderId="0" xfId="0" applyNumberFormat="1" applyFont="1" applyFill="1"/>
    <xf numFmtId="0" fontId="36" fillId="0" borderId="12" xfId="0" applyFont="1" applyFill="1" applyBorder="1"/>
    <xf numFmtId="49" fontId="36" fillId="0" borderId="13" xfId="0" applyNumberFormat="1" applyFont="1" applyFill="1" applyBorder="1" applyAlignment="1">
      <alignment horizontal="center"/>
    </xf>
    <xf numFmtId="49" fontId="36" fillId="0" borderId="14" xfId="0" applyNumberFormat="1" applyFont="1" applyFill="1" applyBorder="1" applyAlignment="1">
      <alignment horizontal="center"/>
    </xf>
    <xf numFmtId="0" fontId="36" fillId="0" borderId="15" xfId="0" applyFont="1" applyBorder="1"/>
    <xf numFmtId="177" fontId="29" fillId="0" borderId="11" xfId="151" applyNumberFormat="1" applyFont="1" applyBorder="1" applyAlignment="1">
      <alignment horizontal="center"/>
    </xf>
    <xf numFmtId="177" fontId="29" fillId="0" borderId="25" xfId="151" applyNumberFormat="1" applyFont="1" applyBorder="1" applyAlignment="1">
      <alignment horizontal="center"/>
    </xf>
    <xf numFmtId="0" fontId="36" fillId="0" borderId="29" xfId="0" applyFont="1" applyBorder="1"/>
    <xf numFmtId="177" fontId="29" fillId="0" borderId="16" xfId="151" applyNumberFormat="1" applyFont="1" applyBorder="1" applyAlignment="1">
      <alignment horizontal="center"/>
    </xf>
    <xf numFmtId="177" fontId="29" fillId="0" borderId="30" xfId="151" applyNumberFormat="1" applyFont="1" applyBorder="1" applyAlignment="1">
      <alignment horizontal="center"/>
    </xf>
    <xf numFmtId="0" fontId="60" fillId="0" borderId="0" xfId="0" applyFont="1" applyAlignment="1">
      <alignment horizontal="right"/>
    </xf>
    <xf numFmtId="49" fontId="36" fillId="0" borderId="11" xfId="0" applyNumberFormat="1" applyFont="1" applyBorder="1"/>
    <xf numFmtId="49" fontId="36" fillId="0" borderId="11" xfId="0" applyNumberFormat="1" applyFont="1" applyFill="1" applyBorder="1" applyAlignment="1">
      <alignment horizontal="center"/>
    </xf>
    <xf numFmtId="4" fontId="36" fillId="0" borderId="11" xfId="0" applyNumberFormat="1" applyFont="1" applyBorder="1" applyAlignment="1">
      <alignment horizontal="right"/>
    </xf>
    <xf numFmtId="173" fontId="29" fillId="0" borderId="11" xfId="0" applyNumberFormat="1" applyFont="1" applyFill="1" applyBorder="1" applyAlignment="1">
      <alignment horizontal="right" wrapText="1"/>
    </xf>
    <xf numFmtId="9" fontId="29" fillId="0" borderId="11" xfId="151" applyNumberFormat="1" applyFont="1" applyBorder="1" applyAlignment="1">
      <alignment horizontal="right"/>
    </xf>
    <xf numFmtId="14" fontId="36" fillId="0" borderId="11"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173" fontId="29" fillId="0" borderId="11" xfId="0" applyNumberFormat="1" applyFont="1" applyBorder="1" applyAlignment="1" applyProtection="1">
      <alignment horizontal="center"/>
    </xf>
    <xf numFmtId="173" fontId="29" fillId="0" borderId="11" xfId="0" applyNumberFormat="1" applyFont="1" applyBorder="1" applyAlignment="1">
      <alignment horizontal="center" wrapText="1"/>
    </xf>
    <xf numFmtId="173" fontId="29" fillId="0" borderId="11" xfId="0" applyNumberFormat="1" applyFont="1" applyFill="1" applyBorder="1" applyAlignment="1">
      <alignment horizontal="center" wrapText="1"/>
    </xf>
    <xf numFmtId="14" fontId="36" fillId="0" borderId="0" xfId="0" applyNumberFormat="1" applyFont="1" applyBorder="1" applyAlignment="1">
      <alignment horizontal="center" vertical="top" wrapText="1"/>
    </xf>
    <xf numFmtId="3" fontId="36" fillId="0" borderId="0" xfId="0" applyNumberFormat="1" applyFont="1" applyBorder="1" applyAlignment="1" applyProtection="1">
      <alignment horizontal="right" vertical="top"/>
    </xf>
    <xf numFmtId="3" fontId="36" fillId="0" borderId="0" xfId="0" applyNumberFormat="1" applyFont="1" applyBorder="1" applyProtection="1"/>
    <xf numFmtId="3" fontId="36" fillId="0" borderId="0" xfId="0" applyNumberFormat="1" applyFont="1" applyBorder="1" applyAlignment="1">
      <alignment horizontal="right" vertical="top" wrapText="1"/>
    </xf>
    <xf numFmtId="0" fontId="29" fillId="0" borderId="0" xfId="118" applyFont="1"/>
    <xf numFmtId="0" fontId="60" fillId="0" borderId="0" xfId="118" applyFont="1" applyBorder="1" applyAlignment="1">
      <alignment horizontal="center"/>
    </xf>
    <xf numFmtId="0" fontId="60" fillId="0" borderId="0" xfId="118" applyFont="1" applyBorder="1"/>
    <xf numFmtId="0" fontId="36" fillId="0" borderId="0" xfId="118" applyFont="1"/>
    <xf numFmtId="14" fontId="36" fillId="0" borderId="0" xfId="118" applyNumberFormat="1" applyFont="1" applyAlignment="1">
      <alignment horizontal="right"/>
    </xf>
    <xf numFmtId="0" fontId="36" fillId="0" borderId="12" xfId="118" applyFont="1" applyBorder="1"/>
    <xf numFmtId="173" fontId="36" fillId="0" borderId="14" xfId="143" applyNumberFormat="1" applyFont="1" applyBorder="1" applyAlignment="1">
      <alignment horizontal="right" vertical="top" wrapText="1"/>
    </xf>
    <xf numFmtId="0" fontId="36" fillId="0" borderId="15" xfId="118" applyFont="1" applyBorder="1"/>
    <xf numFmtId="173" fontId="36" fillId="0" borderId="25" xfId="143" applyNumberFormat="1" applyFont="1" applyBorder="1" applyAlignment="1">
      <alignment horizontal="right" vertical="top" wrapText="1"/>
    </xf>
    <xf numFmtId="0" fontId="36" fillId="0" borderId="29" xfId="118" applyFont="1" applyBorder="1"/>
    <xf numFmtId="173" fontId="36" fillId="0" borderId="30" xfId="143" applyNumberFormat="1" applyFont="1" applyBorder="1" applyAlignment="1">
      <alignment horizontal="right" vertical="top" wrapText="1"/>
    </xf>
    <xf numFmtId="173" fontId="29" fillId="0" borderId="0" xfId="118" applyNumberFormat="1" applyFont="1"/>
    <xf numFmtId="0" fontId="36" fillId="0" borderId="0" xfId="118" applyFont="1" applyFill="1"/>
    <xf numFmtId="0" fontId="29" fillId="0" borderId="0" xfId="118" applyFont="1" applyFill="1"/>
    <xf numFmtId="171" fontId="60" fillId="0" borderId="0" xfId="158" applyNumberFormat="1" applyFont="1" applyBorder="1"/>
    <xf numFmtId="0" fontId="76" fillId="0" borderId="0" xfId="118" applyFont="1" applyBorder="1"/>
    <xf numFmtId="0" fontId="38" fillId="0" borderId="0" xfId="118" applyFont="1"/>
    <xf numFmtId="49" fontId="36" fillId="0" borderId="11" xfId="0" applyNumberFormat="1" applyFont="1" applyFill="1" applyBorder="1" applyAlignment="1">
      <alignment horizontal="center" vertical="center" wrapText="1"/>
    </xf>
    <xf numFmtId="177" fontId="29" fillId="0" borderId="11" xfId="151" applyNumberFormat="1" applyFont="1" applyBorder="1" applyAlignment="1"/>
    <xf numFmtId="177" fontId="29" fillId="0" borderId="11" xfId="151" applyNumberFormat="1" applyFont="1" applyFill="1" applyBorder="1" applyAlignment="1"/>
    <xf numFmtId="0" fontId="0" fillId="0" borderId="0" xfId="0" applyAlignment="1">
      <alignment wrapText="1"/>
    </xf>
    <xf numFmtId="0" fontId="29" fillId="0" borderId="0" xfId="119" applyFont="1"/>
    <xf numFmtId="178" fontId="29" fillId="0" borderId="0" xfId="158" applyNumberFormat="1" applyFont="1"/>
    <xf numFmtId="0" fontId="36" fillId="0" borderId="0" xfId="119" applyFont="1"/>
    <xf numFmtId="0" fontId="36" fillId="0" borderId="11" xfId="119" applyFont="1" applyBorder="1" applyAlignment="1">
      <alignment horizontal="center" vertical="center" wrapText="1"/>
    </xf>
    <xf numFmtId="0" fontId="36" fillId="0" borderId="11" xfId="119" applyFont="1" applyBorder="1" applyAlignment="1">
      <alignment horizontal="center" vertical="center"/>
    </xf>
    <xf numFmtId="0" fontId="29" fillId="0" borderId="11" xfId="119" applyFont="1" applyBorder="1" applyAlignment="1">
      <alignment wrapText="1"/>
    </xf>
    <xf numFmtId="173" fontId="29" fillId="0" borderId="11" xfId="119" applyNumberFormat="1" applyFont="1" applyBorder="1" applyAlignment="1">
      <alignment horizontal="center"/>
    </xf>
    <xf numFmtId="173" fontId="29" fillId="0" borderId="0" xfId="119" applyNumberFormat="1" applyFont="1"/>
    <xf numFmtId="0" fontId="54" fillId="0" borderId="11" xfId="119" applyFont="1" applyBorder="1" applyAlignment="1">
      <alignment wrapText="1"/>
    </xf>
    <xf numFmtId="173" fontId="54" fillId="0" borderId="11" xfId="119" applyNumberFormat="1" applyFont="1" applyBorder="1" applyAlignment="1">
      <alignment horizontal="center"/>
    </xf>
    <xf numFmtId="165" fontId="29" fillId="0" borderId="0" xfId="158" applyFont="1"/>
    <xf numFmtId="172" fontId="29" fillId="0" borderId="0" xfId="119" applyNumberFormat="1" applyFont="1"/>
    <xf numFmtId="0" fontId="36" fillId="0" borderId="0" xfId="119" applyFont="1" applyBorder="1" applyAlignment="1">
      <alignment horizontal="left"/>
    </xf>
    <xf numFmtId="0" fontId="36" fillId="0" borderId="0" xfId="119" applyFont="1" applyBorder="1" applyAlignment="1">
      <alignment horizontal="center"/>
    </xf>
    <xf numFmtId="177" fontId="36" fillId="0" borderId="0" xfId="151" applyNumberFormat="1" applyFont="1" applyBorder="1" applyAlignment="1">
      <alignment horizontal="center"/>
    </xf>
    <xf numFmtId="0" fontId="29" fillId="0" borderId="0" xfId="119" applyFont="1" applyBorder="1" applyAlignment="1">
      <alignment wrapText="1"/>
    </xf>
    <xf numFmtId="0" fontId="29" fillId="0" borderId="0" xfId="119" applyFont="1" applyBorder="1"/>
    <xf numFmtId="0" fontId="38" fillId="0" borderId="0" xfId="119" applyFont="1" applyFill="1" applyBorder="1" applyAlignment="1">
      <alignment vertical="top" wrapText="1"/>
    </xf>
    <xf numFmtId="181" fontId="36" fillId="0" borderId="0" xfId="56" applyNumberFormat="1" applyFont="1" applyFill="1" applyBorder="1" applyAlignment="1">
      <alignment horizontal="left" wrapText="1"/>
    </xf>
    <xf numFmtId="0" fontId="46" fillId="0" borderId="0" xfId="119" applyFont="1" applyFill="1" applyBorder="1" applyAlignment="1">
      <alignment horizontal="left" vertical="justify" wrapText="1"/>
    </xf>
    <xf numFmtId="177" fontId="46" fillId="0" borderId="0" xfId="151" applyNumberFormat="1" applyFont="1" applyFill="1" applyBorder="1" applyAlignment="1">
      <alignment horizontal="center"/>
    </xf>
    <xf numFmtId="0" fontId="36" fillId="0" borderId="11" xfId="119" applyFont="1" applyFill="1" applyBorder="1" applyAlignment="1">
      <alignment horizontal="center" vertical="center" wrapText="1"/>
    </xf>
    <xf numFmtId="0" fontId="29" fillId="0" borderId="11" xfId="119" applyFont="1" applyFill="1" applyBorder="1" applyAlignment="1">
      <alignment vertical="center" wrapText="1"/>
    </xf>
    <xf numFmtId="172" fontId="29" fillId="0" borderId="11" xfId="119" applyNumberFormat="1" applyFont="1" applyFill="1" applyBorder="1" applyAlignment="1">
      <alignment horizontal="center" vertical="center" wrapText="1"/>
    </xf>
    <xf numFmtId="172" fontId="29" fillId="0" borderId="51" xfId="119" applyNumberFormat="1" applyFont="1" applyFill="1" applyBorder="1" applyAlignment="1">
      <alignment horizontal="center" vertical="center" wrapText="1"/>
    </xf>
    <xf numFmtId="2" fontId="29" fillId="0" borderId="11" xfId="119" applyNumberFormat="1" applyFont="1" applyFill="1" applyBorder="1" applyAlignment="1">
      <alignment horizontal="center" vertical="center" wrapText="1"/>
    </xf>
    <xf numFmtId="0" fontId="81" fillId="0" borderId="0" xfId="119" applyFont="1" applyAlignment="1">
      <alignment horizontal="left" wrapText="1"/>
    </xf>
    <xf numFmtId="0" fontId="81" fillId="0" borderId="0" xfId="119" applyFont="1" applyBorder="1" applyAlignment="1">
      <alignment horizontal="left" wrapText="1"/>
    </xf>
    <xf numFmtId="0" fontId="38" fillId="0" borderId="0" xfId="119" applyFont="1" applyBorder="1" applyAlignment="1"/>
    <xf numFmtId="0" fontId="36" fillId="0" borderId="0" xfId="119" applyFont="1" applyAlignment="1">
      <alignment horizontal="left"/>
    </xf>
    <xf numFmtId="0" fontId="44" fillId="0" borderId="0" xfId="119"/>
    <xf numFmtId="0" fontId="36" fillId="0" borderId="0" xfId="119" applyFont="1" applyAlignment="1">
      <alignment horizontal="justify"/>
    </xf>
    <xf numFmtId="0" fontId="44" fillId="0" borderId="0" xfId="119" applyAlignment="1"/>
    <xf numFmtId="0" fontId="36" fillId="0" borderId="11" xfId="119" applyFont="1" applyFill="1" applyBorder="1" applyAlignment="1">
      <alignment horizontal="center"/>
    </xf>
    <xf numFmtId="0" fontId="36" fillId="0" borderId="11" xfId="119" applyFont="1" applyFill="1" applyBorder="1" applyAlignment="1">
      <alignment horizontal="center" wrapText="1"/>
    </xf>
    <xf numFmtId="0" fontId="54" fillId="0" borderId="11" xfId="119" applyFont="1" applyFill="1" applyBorder="1" applyAlignment="1">
      <alignment horizontal="left" vertical="top"/>
    </xf>
    <xf numFmtId="0" fontId="29" fillId="0" borderId="11" xfId="119" applyFont="1" applyFill="1" applyBorder="1" applyAlignment="1">
      <alignment horizontal="justify" vertical="top"/>
    </xf>
    <xf numFmtId="173" fontId="29" fillId="0" borderId="11" xfId="158" applyNumberFormat="1" applyFont="1" applyFill="1" applyBorder="1" applyAlignment="1">
      <alignment horizontal="center"/>
    </xf>
    <xf numFmtId="171" fontId="29" fillId="0" borderId="11" xfId="158" applyNumberFormat="1" applyFont="1" applyFill="1" applyBorder="1" applyAlignment="1">
      <alignment horizontal="center"/>
    </xf>
    <xf numFmtId="171" fontId="29" fillId="0" borderId="11" xfId="158" applyNumberFormat="1" applyFont="1" applyFill="1" applyBorder="1" applyAlignment="1">
      <alignment horizontal="center" wrapText="1"/>
    </xf>
    <xf numFmtId="0" fontId="54" fillId="0" borderId="0" xfId="119" applyFont="1" applyAlignment="1"/>
    <xf numFmtId="0" fontId="54" fillId="0" borderId="0" xfId="119" applyFont="1"/>
    <xf numFmtId="0" fontId="29" fillId="0" borderId="0" xfId="119" applyFont="1" applyAlignment="1"/>
    <xf numFmtId="3" fontId="29" fillId="0" borderId="11" xfId="119" applyNumberFormat="1" applyFont="1" applyFill="1" applyBorder="1" applyAlignment="1">
      <alignment horizontal="center"/>
    </xf>
    <xf numFmtId="0" fontId="44" fillId="0" borderId="0" xfId="119" applyBorder="1"/>
    <xf numFmtId="0" fontId="38" fillId="0" borderId="0" xfId="119" applyFont="1" applyAlignment="1">
      <alignment horizontal="justify"/>
    </xf>
    <xf numFmtId="0" fontId="29" fillId="0" borderId="11" xfId="119" applyFont="1" applyFill="1" applyBorder="1" applyAlignment="1">
      <alignment vertical="top" wrapText="1"/>
    </xf>
    <xf numFmtId="0" fontId="29" fillId="0" borderId="11" xfId="119" applyFont="1" applyFill="1" applyBorder="1" applyAlignment="1">
      <alignment horizontal="center" vertical="center" wrapText="1"/>
    </xf>
    <xf numFmtId="2" fontId="29" fillId="0" borderId="0" xfId="119" applyNumberFormat="1" applyFont="1"/>
    <xf numFmtId="9" fontId="29" fillId="0" borderId="0" xfId="151" applyFont="1"/>
    <xf numFmtId="0" fontId="38" fillId="0" borderId="0" xfId="119" applyFont="1" applyAlignment="1"/>
    <xf numFmtId="0" fontId="29" fillId="0" borderId="0" xfId="109" applyFont="1" applyFill="1" applyBorder="1"/>
    <xf numFmtId="0" fontId="36" fillId="0" borderId="0" xfId="109" applyFont="1"/>
    <xf numFmtId="0" fontId="38" fillId="0" borderId="0" xfId="109" applyFont="1"/>
    <xf numFmtId="0" fontId="44" fillId="0" borderId="0" xfId="133" applyFill="1"/>
    <xf numFmtId="0" fontId="29" fillId="0" borderId="0" xfId="109" applyFont="1" applyFill="1" applyBorder="1" applyAlignment="1">
      <alignment horizontal="left"/>
    </xf>
    <xf numFmtId="0" fontId="29" fillId="0" borderId="0" xfId="109" applyFont="1" applyFill="1" applyBorder="1" applyAlignment="1">
      <alignment horizontal="right"/>
    </xf>
    <xf numFmtId="0" fontId="36" fillId="0" borderId="0" xfId="109" applyFont="1" applyFill="1" applyBorder="1" applyAlignment="1">
      <alignment horizontal="right"/>
    </xf>
    <xf numFmtId="172" fontId="0" fillId="0" borderId="0" xfId="0" applyNumberFormat="1" applyBorder="1"/>
    <xf numFmtId="172" fontId="29" fillId="0" borderId="0" xfId="109" applyNumberFormat="1" applyFont="1" applyFill="1" applyBorder="1" applyAlignment="1">
      <alignment horizontal="right"/>
    </xf>
    <xf numFmtId="17" fontId="36" fillId="0" borderId="0" xfId="109" applyNumberFormat="1" applyFont="1" applyFill="1" applyBorder="1" applyAlignment="1">
      <alignment horizontal="left"/>
    </xf>
    <xf numFmtId="0" fontId="64" fillId="0" borderId="0" xfId="109" applyFont="1" applyFill="1" applyBorder="1" applyAlignment="1">
      <alignment horizontal="left"/>
    </xf>
    <xf numFmtId="4" fontId="47" fillId="0" borderId="0" xfId="109" applyNumberFormat="1" applyFont="1" applyFill="1" applyBorder="1" applyAlignment="1">
      <alignment horizontal="left"/>
    </xf>
    <xf numFmtId="4" fontId="29" fillId="0" borderId="0" xfId="109" applyNumberFormat="1" applyFont="1" applyFill="1" applyBorder="1" applyAlignment="1">
      <alignment horizontal="left"/>
    </xf>
    <xf numFmtId="2" fontId="29" fillId="0" borderId="0" xfId="109" applyNumberFormat="1" applyFont="1" applyFill="1" applyBorder="1" applyAlignment="1">
      <alignment horizontal="left"/>
    </xf>
    <xf numFmtId="173" fontId="29" fillId="0" borderId="0" xfId="109" applyNumberFormat="1" applyFont="1" applyFill="1" applyBorder="1" applyAlignment="1">
      <alignment horizontal="left"/>
    </xf>
    <xf numFmtId="0" fontId="29" fillId="0" borderId="0" xfId="124" applyFont="1" applyFill="1" applyBorder="1"/>
    <xf numFmtId="4" fontId="29" fillId="0" borderId="0" xfId="124" applyNumberFormat="1" applyFont="1" applyFill="1" applyBorder="1" applyAlignment="1">
      <alignment horizontal="right"/>
    </xf>
    <xf numFmtId="0" fontId="29" fillId="0" borderId="0" xfId="124" applyNumberFormat="1" applyFont="1" applyFill="1" applyBorder="1" applyAlignment="1">
      <alignment horizontal="right"/>
    </xf>
    <xf numFmtId="0" fontId="36" fillId="0" borderId="0" xfId="124" applyFont="1" applyFill="1" applyBorder="1" applyAlignment="1">
      <alignment horizontal="right"/>
    </xf>
    <xf numFmtId="0" fontId="36" fillId="0" borderId="0" xfId="124" applyFont="1" applyFill="1" applyBorder="1"/>
    <xf numFmtId="181" fontId="63" fillId="0" borderId="0" xfId="55" applyNumberFormat="1" applyFont="1" applyFill="1" applyBorder="1" applyAlignment="1">
      <alignment horizontal="left" wrapText="1"/>
    </xf>
    <xf numFmtId="181" fontId="29" fillId="0" borderId="0" xfId="54" applyNumberFormat="1" applyFont="1" applyFill="1" applyBorder="1" applyAlignment="1">
      <alignment horizontal="left"/>
    </xf>
    <xf numFmtId="3" fontId="29" fillId="0" borderId="0" xfId="124" applyNumberFormat="1" applyFont="1" applyFill="1" applyBorder="1"/>
    <xf numFmtId="0" fontId="36" fillId="0" borderId="0" xfId="109" applyFont="1" applyFill="1" applyBorder="1"/>
    <xf numFmtId="177" fontId="29" fillId="0" borderId="0" xfId="124" applyNumberFormat="1" applyFont="1" applyFill="1" applyBorder="1"/>
    <xf numFmtId="0" fontId="54" fillId="0" borderId="0" xfId="109" applyFont="1" applyFill="1" applyBorder="1"/>
    <xf numFmtId="0" fontId="29" fillId="0" borderId="0" xfId="109" applyFont="1" applyFill="1"/>
    <xf numFmtId="17" fontId="29" fillId="0" borderId="0" xfId="109" applyNumberFormat="1" applyFont="1" applyFill="1"/>
    <xf numFmtId="17" fontId="29" fillId="0" borderId="0" xfId="120" applyNumberFormat="1" applyFont="1" applyFill="1"/>
    <xf numFmtId="172" fontId="29" fillId="0" borderId="0" xfId="120" applyNumberFormat="1" applyFont="1" applyFill="1"/>
    <xf numFmtId="0" fontId="38" fillId="0" borderId="0" xfId="109" applyFont="1" applyFill="1" applyBorder="1"/>
    <xf numFmtId="0" fontId="29" fillId="0" borderId="0" xfId="125" applyFont="1" applyFill="1" applyBorder="1" applyProtection="1">
      <protection locked="0"/>
    </xf>
    <xf numFmtId="0" fontId="29" fillId="0" borderId="0" xfId="125" applyFont="1" applyFill="1"/>
    <xf numFmtId="0" fontId="36" fillId="0" borderId="0" xfId="109" applyFont="1" applyFill="1"/>
    <xf numFmtId="0" fontId="29" fillId="0" borderId="0" xfId="125" applyFont="1" applyFill="1" applyBorder="1"/>
    <xf numFmtId="0" fontId="29" fillId="0" borderId="0" xfId="53" applyFont="1" applyFill="1"/>
    <xf numFmtId="0" fontId="29" fillId="0" borderId="0" xfId="53" applyFont="1" applyFill="1" applyBorder="1"/>
    <xf numFmtId="4" fontId="29" fillId="0" borderId="0" xfId="53" applyNumberFormat="1" applyFont="1" applyFill="1"/>
    <xf numFmtId="4" fontId="29" fillId="0" borderId="0" xfId="53" applyNumberFormat="1" applyFont="1" applyFill="1" applyBorder="1"/>
    <xf numFmtId="179" fontId="36" fillId="0" borderId="0" xfId="53" applyNumberFormat="1" applyFont="1" applyFill="1" applyBorder="1"/>
    <xf numFmtId="0" fontId="36" fillId="0" borderId="0" xfId="53" applyFont="1" applyFill="1" applyBorder="1"/>
    <xf numFmtId="179" fontId="89" fillId="0" borderId="0" xfId="53" applyNumberFormat="1" applyFont="1" applyBorder="1"/>
    <xf numFmtId="4" fontId="36" fillId="0" borderId="0" xfId="56" applyNumberFormat="1" applyFont="1" applyFill="1" applyBorder="1" applyAlignment="1">
      <alignment horizontal="left" wrapText="1"/>
    </xf>
    <xf numFmtId="4" fontId="29" fillId="0" borderId="0" xfId="54" applyNumberFormat="1" applyFont="1" applyFill="1" applyBorder="1" applyAlignment="1">
      <alignment horizontal="left"/>
    </xf>
    <xf numFmtId="181" fontId="29" fillId="0" borderId="0" xfId="109" applyNumberFormat="1" applyFont="1" applyFill="1" applyBorder="1" applyAlignment="1">
      <alignment horizontal="left"/>
    </xf>
    <xf numFmtId="14" fontId="63" fillId="0" borderId="0" xfId="55" applyNumberFormat="1" applyFont="1" applyFill="1" applyBorder="1" applyAlignment="1">
      <alignment horizontal="left" wrapText="1"/>
    </xf>
    <xf numFmtId="0" fontId="63" fillId="0" borderId="0" xfId="147" applyFont="1" applyFill="1"/>
    <xf numFmtId="14" fontId="63" fillId="0" borderId="0" xfId="0" applyNumberFormat="1" applyFont="1"/>
    <xf numFmtId="0" fontId="63" fillId="0" borderId="11" xfId="147" applyFont="1" applyFill="1" applyBorder="1"/>
    <xf numFmtId="0" fontId="29" fillId="0" borderId="11" xfId="147" applyFont="1" applyFill="1" applyBorder="1"/>
    <xf numFmtId="0" fontId="63" fillId="0" borderId="0" xfId="147" applyFont="1" applyFill="1" applyBorder="1"/>
    <xf numFmtId="0" fontId="29" fillId="0" borderId="0" xfId="147" applyFont="1"/>
    <xf numFmtId="0" fontId="38" fillId="0" borderId="0" xfId="109" applyFont="1" applyFill="1"/>
    <xf numFmtId="0" fontId="29" fillId="0" borderId="0" xfId="147" applyFont="1" applyBorder="1"/>
    <xf numFmtId="0" fontId="29" fillId="0" borderId="0" xfId="121" applyFont="1" applyAlignment="1">
      <alignment horizontal="right"/>
    </xf>
    <xf numFmtId="0" fontId="36" fillId="0" borderId="0" xfId="121" applyFont="1"/>
    <xf numFmtId="0" fontId="29" fillId="0" borderId="0" xfId="121" applyFont="1"/>
    <xf numFmtId="0" fontId="29" fillId="0" borderId="0" xfId="121" applyFont="1" applyFill="1"/>
    <xf numFmtId="0" fontId="29" fillId="0" borderId="12" xfId="121" applyFont="1" applyBorder="1"/>
    <xf numFmtId="0" fontId="29" fillId="0" borderId="13" xfId="121" applyFont="1" applyBorder="1"/>
    <xf numFmtId="0" fontId="29" fillId="0" borderId="13" xfId="121" applyFont="1" applyFill="1" applyBorder="1"/>
    <xf numFmtId="0" fontId="29" fillId="0" borderId="14" xfId="121" applyFont="1" applyFill="1" applyBorder="1"/>
    <xf numFmtId="0" fontId="36" fillId="0" borderId="15" xfId="121" applyFont="1" applyBorder="1"/>
    <xf numFmtId="0" fontId="29" fillId="0" borderId="11" xfId="121" applyFont="1" applyBorder="1"/>
    <xf numFmtId="0" fontId="29" fillId="0" borderId="11" xfId="121" applyFont="1" applyFill="1" applyBorder="1"/>
    <xf numFmtId="0" fontId="29" fillId="0" borderId="25" xfId="121" applyFont="1" applyFill="1" applyBorder="1"/>
    <xf numFmtId="0" fontId="29" fillId="0" borderId="15" xfId="121" applyFont="1" applyBorder="1" applyAlignment="1">
      <alignment wrapText="1"/>
    </xf>
    <xf numFmtId="0" fontId="36" fillId="0" borderId="15" xfId="121" applyFont="1" applyBorder="1" applyAlignment="1">
      <alignment wrapText="1"/>
    </xf>
    <xf numFmtId="0" fontId="29" fillId="0" borderId="29" xfId="121" applyFont="1" applyFill="1" applyBorder="1" applyAlignment="1">
      <alignment wrapText="1"/>
    </xf>
    <xf numFmtId="0" fontId="29" fillId="0" borderId="0" xfId="121" applyFont="1" applyFill="1" applyBorder="1"/>
    <xf numFmtId="2" fontId="29" fillId="0" borderId="0" xfId="121" applyNumberFormat="1" applyFont="1" applyFill="1" applyBorder="1"/>
    <xf numFmtId="0" fontId="29" fillId="0" borderId="0" xfId="121" applyFont="1" applyFill="1" applyBorder="1" applyAlignment="1"/>
    <xf numFmtId="0" fontId="29" fillId="0" borderId="0" xfId="86" applyFont="1" applyBorder="1" applyAlignment="1">
      <alignment horizontal="justify" wrapText="1"/>
    </xf>
    <xf numFmtId="17" fontId="29" fillId="0" borderId="0" xfId="0" applyNumberFormat="1" applyFont="1"/>
    <xf numFmtId="17" fontId="29" fillId="0" borderId="11" xfId="0" applyNumberFormat="1" applyFont="1" applyBorder="1"/>
    <xf numFmtId="176" fontId="29" fillId="0" borderId="11" xfId="0" applyNumberFormat="1" applyFont="1" applyBorder="1"/>
    <xf numFmtId="172" fontId="29" fillId="0" borderId="0" xfId="0" applyNumberFormat="1" applyFont="1" applyBorder="1"/>
    <xf numFmtId="172" fontId="29" fillId="0" borderId="11" xfId="0" applyNumberFormat="1" applyFont="1" applyBorder="1"/>
    <xf numFmtId="0" fontId="29" fillId="0" borderId="11" xfId="122" applyFont="1" applyBorder="1"/>
    <xf numFmtId="0" fontId="63" fillId="0" borderId="0" xfId="123" applyFont="1"/>
    <xf numFmtId="172" fontId="29" fillId="0" borderId="11" xfId="151" applyNumberFormat="1" applyFont="1" applyBorder="1"/>
    <xf numFmtId="0" fontId="47" fillId="0" borderId="11" xfId="128" applyFont="1" applyFill="1" applyBorder="1" applyAlignment="1">
      <alignment horizontal="left" wrapText="1" indent="3"/>
    </xf>
    <xf numFmtId="3" fontId="29" fillId="0" borderId="11" xfId="128" applyNumberFormat="1" applyFont="1" applyFill="1" applyBorder="1" applyAlignment="1">
      <alignment horizontal="center"/>
    </xf>
    <xf numFmtId="0" fontId="63" fillId="0" borderId="0" xfId="98" applyFont="1"/>
    <xf numFmtId="17" fontId="63" fillId="0" borderId="0" xfId="98" applyNumberFormat="1" applyFont="1"/>
    <xf numFmtId="0" fontId="63" fillId="0" borderId="11" xfId="98" applyFont="1" applyBorder="1"/>
    <xf numFmtId="0" fontId="68" fillId="0" borderId="0" xfId="0" applyFont="1" applyAlignment="1"/>
    <xf numFmtId="0" fontId="59" fillId="0" borderId="0" xfId="0" applyFont="1"/>
    <xf numFmtId="0" fontId="63" fillId="0" borderId="11" xfId="128" applyFont="1" applyBorder="1"/>
    <xf numFmtId="17" fontId="42" fillId="0" borderId="11" xfId="128" applyNumberFormat="1" applyFont="1" applyBorder="1"/>
    <xf numFmtId="0" fontId="92" fillId="0" borderId="0" xfId="128" applyFont="1"/>
    <xf numFmtId="0" fontId="42" fillId="0" borderId="11" xfId="128" applyFont="1" applyBorder="1" applyAlignment="1">
      <alignment horizontal="center" vertical="center" wrapText="1"/>
    </xf>
    <xf numFmtId="0" fontId="42" fillId="0" borderId="11" xfId="128" applyFont="1" applyBorder="1"/>
    <xf numFmtId="0" fontId="63" fillId="0" borderId="0" xfId="128" applyFont="1" applyBorder="1"/>
    <xf numFmtId="0" fontId="63" fillId="0" borderId="0" xfId="128" applyFont="1"/>
    <xf numFmtId="0" fontId="93" fillId="0" borderId="0" xfId="76" applyFont="1" applyFill="1" applyAlignment="1" applyProtection="1"/>
    <xf numFmtId="0" fontId="63" fillId="0" borderId="0" xfId="128" applyFont="1" applyFill="1" applyBorder="1"/>
    <xf numFmtId="0" fontId="63" fillId="0" borderId="0" xfId="128" applyFont="1" applyFill="1" applyBorder="1" applyAlignment="1">
      <alignment wrapText="1"/>
    </xf>
    <xf numFmtId="0" fontId="63" fillId="0" borderId="0" xfId="128" applyFont="1" applyFill="1" applyBorder="1" applyAlignment="1">
      <alignment horizontal="left"/>
    </xf>
    <xf numFmtId="0" fontId="63" fillId="0" borderId="0" xfId="128" applyFont="1" applyFill="1" applyBorder="1" applyAlignment="1">
      <alignment horizontal="right"/>
    </xf>
    <xf numFmtId="0" fontId="76" fillId="0" borderId="0" xfId="128" applyFont="1" applyFill="1" applyBorder="1" applyAlignment="1">
      <alignment horizontal="right" wrapText="1"/>
    </xf>
    <xf numFmtId="0" fontId="76" fillId="0" borderId="0" xfId="128" applyFont="1" applyFill="1" applyBorder="1" applyAlignment="1">
      <alignment wrapText="1"/>
    </xf>
    <xf numFmtId="0" fontId="42" fillId="0" borderId="0" xfId="128" applyFont="1"/>
    <xf numFmtId="17" fontId="63" fillId="0" borderId="0" xfId="128" applyNumberFormat="1" applyFont="1"/>
    <xf numFmtId="0" fontId="42" fillId="0" borderId="52" xfId="128" applyFont="1" applyBorder="1" applyAlignment="1">
      <alignment horizontal="right" vertical="top"/>
    </xf>
    <xf numFmtId="0" fontId="63" fillId="0" borderId="11" xfId="128" applyFont="1" applyBorder="1" applyAlignment="1">
      <alignment horizontal="right" vertical="top"/>
    </xf>
    <xf numFmtId="0" fontId="42" fillId="0" borderId="11" xfId="128" applyFont="1" applyBorder="1" applyAlignment="1">
      <alignment horizontal="center"/>
    </xf>
    <xf numFmtId="0" fontId="42" fillId="0" borderId="0" xfId="0" applyFont="1" applyBorder="1"/>
    <xf numFmtId="0" fontId="63" fillId="0" borderId="0" xfId="0" applyFont="1" applyBorder="1"/>
    <xf numFmtId="0" fontId="63" fillId="0" borderId="11" xfId="0" applyFont="1" applyBorder="1" applyAlignment="1">
      <alignment horizontal="right"/>
    </xf>
    <xf numFmtId="0" fontId="63" fillId="0" borderId="0" xfId="0" applyFont="1" applyBorder="1" applyAlignment="1">
      <alignment horizontal="right"/>
    </xf>
    <xf numFmtId="3" fontId="42" fillId="0" borderId="11" xfId="0" applyNumberFormat="1" applyFont="1" applyBorder="1" applyAlignment="1">
      <alignment horizontal="right"/>
    </xf>
    <xf numFmtId="0" fontId="42" fillId="0" borderId="11" xfId="0" applyFont="1" applyBorder="1"/>
    <xf numFmtId="0" fontId="63" fillId="0" borderId="11" xfId="0" applyFont="1" applyBorder="1" applyAlignment="1">
      <alignment wrapText="1"/>
    </xf>
    <xf numFmtId="0" fontId="29" fillId="0" borderId="11" xfId="0" applyFont="1" applyBorder="1" applyAlignment="1">
      <alignment horizontal="right" vertical="top"/>
    </xf>
    <xf numFmtId="0" fontId="36" fillId="0" borderId="0" xfId="0" applyFont="1" applyBorder="1" applyAlignment="1">
      <alignment horizontal="right" vertical="top"/>
    </xf>
    <xf numFmtId="0" fontId="29" fillId="0" borderId="0" xfId="0" applyFont="1" applyBorder="1" applyAlignment="1">
      <alignment horizontal="right" vertical="top"/>
    </xf>
    <xf numFmtId="17" fontId="36" fillId="0" borderId="11" xfId="0" applyNumberFormat="1" applyFont="1" applyBorder="1"/>
    <xf numFmtId="0" fontId="36" fillId="0" borderId="11" xfId="0" applyFont="1" applyBorder="1" applyAlignment="1">
      <alignment horizontal="center" vertical="top" wrapText="1"/>
    </xf>
    <xf numFmtId="0" fontId="36" fillId="0" borderId="15" xfId="0" applyFont="1" applyBorder="1" applyAlignment="1">
      <alignment horizontal="center" wrapText="1"/>
    </xf>
    <xf numFmtId="0" fontId="36" fillId="0" borderId="25" xfId="0" applyFont="1" applyBorder="1" applyAlignment="1">
      <alignment horizontal="center" wrapText="1"/>
    </xf>
    <xf numFmtId="0" fontId="29" fillId="0" borderId="16" xfId="0" applyFont="1" applyBorder="1"/>
    <xf numFmtId="0" fontId="29" fillId="0" borderId="45" xfId="0" applyFont="1" applyBorder="1"/>
    <xf numFmtId="0" fontId="29" fillId="0" borderId="46" xfId="0" applyFont="1" applyBorder="1"/>
    <xf numFmtId="0" fontId="42" fillId="0" borderId="11" xfId="128" applyNumberFormat="1" applyFont="1" applyBorder="1"/>
    <xf numFmtId="0" fontId="42" fillId="0" borderId="11" xfId="128" applyFont="1" applyBorder="1" applyAlignment="1">
      <alignment horizontal="center" vertical="top" wrapText="1"/>
    </xf>
    <xf numFmtId="14" fontId="63" fillId="0" borderId="0" xfId="128" applyNumberFormat="1" applyFont="1" applyBorder="1" applyAlignment="1">
      <alignment horizontal="right" vertical="top"/>
    </xf>
    <xf numFmtId="0" fontId="63" fillId="0" borderId="0" xfId="128" applyFont="1" applyBorder="1" applyAlignment="1">
      <alignment horizontal="right" vertical="top"/>
    </xf>
    <xf numFmtId="0" fontId="93" fillId="0" borderId="0" xfId="76" applyFont="1" applyFill="1" applyBorder="1" applyAlignment="1" applyProtection="1"/>
    <xf numFmtId="0" fontId="92" fillId="0" borderId="0" xfId="128" applyFont="1" applyBorder="1"/>
    <xf numFmtId="172" fontId="36" fillId="0" borderId="11" xfId="0" applyNumberFormat="1" applyFont="1" applyBorder="1" applyAlignment="1">
      <alignment horizontal="center"/>
    </xf>
    <xf numFmtId="172" fontId="36" fillId="0" borderId="0" xfId="0" applyNumberFormat="1" applyFont="1" applyBorder="1"/>
    <xf numFmtId="172" fontId="38" fillId="0" borderId="0" xfId="0" applyNumberFormat="1" applyFont="1" applyBorder="1"/>
    <xf numFmtId="0" fontId="36" fillId="0" borderId="11" xfId="128" applyFont="1" applyBorder="1" applyAlignment="1">
      <alignment horizontal="center" vertical="center" wrapText="1"/>
    </xf>
    <xf numFmtId="14" fontId="36" fillId="0" borderId="11" xfId="122" applyNumberFormat="1" applyFont="1" applyBorder="1"/>
    <xf numFmtId="0" fontId="42" fillId="0" borderId="0" xfId="123" applyFont="1"/>
    <xf numFmtId="0" fontId="42" fillId="0" borderId="11" xfId="123" applyFont="1" applyBorder="1"/>
    <xf numFmtId="0" fontId="92" fillId="0" borderId="0" xfId="123" applyFont="1"/>
    <xf numFmtId="0" fontId="42" fillId="0" borderId="0" xfId="98" applyFont="1"/>
    <xf numFmtId="17" fontId="42" fillId="0" borderId="11" xfId="98" applyNumberFormat="1" applyFont="1" applyBorder="1"/>
    <xf numFmtId="14" fontId="42" fillId="0" borderId="11" xfId="128" applyNumberFormat="1" applyFont="1" applyBorder="1"/>
    <xf numFmtId="172" fontId="63" fillId="0" borderId="11" xfId="128" applyNumberFormat="1" applyFont="1" applyBorder="1" applyAlignment="1">
      <alignment horizontal="right"/>
    </xf>
    <xf numFmtId="0" fontId="36" fillId="0" borderId="53" xfId="0" applyFont="1" applyBorder="1" applyAlignment="1">
      <alignment horizontal="center" wrapText="1"/>
    </xf>
    <xf numFmtId="0" fontId="36" fillId="0" borderId="54" xfId="0" applyFont="1" applyBorder="1" applyAlignment="1">
      <alignment horizontal="center" wrapText="1"/>
    </xf>
    <xf numFmtId="0" fontId="29" fillId="0" borderId="55" xfId="0" applyFont="1" applyBorder="1" applyAlignment="1">
      <alignment horizontal="center"/>
    </xf>
    <xf numFmtId="0" fontId="36" fillId="0" borderId="56" xfId="0" applyFont="1" applyBorder="1" applyAlignment="1">
      <alignment horizontal="center" wrapText="1"/>
    </xf>
    <xf numFmtId="0" fontId="36" fillId="30" borderId="57" xfId="0" applyFont="1" applyFill="1" applyBorder="1"/>
    <xf numFmtId="3" fontId="36" fillId="30" borderId="54" xfId="0" applyNumberFormat="1" applyFont="1" applyFill="1" applyBorder="1" applyAlignment="1">
      <alignment horizontal="center"/>
    </xf>
    <xf numFmtId="3" fontId="36" fillId="30" borderId="53" xfId="0" applyNumberFormat="1" applyFont="1" applyFill="1" applyBorder="1" applyAlignment="1">
      <alignment horizontal="center"/>
    </xf>
    <xf numFmtId="0" fontId="54" fillId="0" borderId="57" xfId="0" applyFont="1" applyBorder="1"/>
    <xf numFmtId="0" fontId="54" fillId="0" borderId="54" xfId="0" applyFont="1" applyBorder="1" applyAlignment="1">
      <alignment horizontal="center"/>
    </xf>
    <xf numFmtId="0" fontId="29" fillId="0" borderId="57" xfId="0" applyFont="1" applyBorder="1"/>
    <xf numFmtId="3" fontId="29" fillId="0" borderId="54" xfId="0" applyNumberFormat="1" applyFont="1" applyBorder="1" applyAlignment="1">
      <alignment horizontal="center"/>
    </xf>
    <xf numFmtId="0" fontId="29" fillId="0" borderId="54" xfId="0" applyFont="1" applyBorder="1"/>
    <xf numFmtId="0" fontId="29" fillId="0" borderId="54" xfId="0" applyFont="1" applyBorder="1" applyAlignment="1">
      <alignment horizontal="center"/>
    </xf>
    <xf numFmtId="3" fontId="29" fillId="30" borderId="54" xfId="0" applyNumberFormat="1" applyFont="1" applyFill="1" applyBorder="1" applyAlignment="1">
      <alignment horizontal="center"/>
    </xf>
    <xf numFmtId="0" fontId="36" fillId="0" borderId="57" xfId="0" applyFont="1" applyBorder="1" applyAlignment="1">
      <alignment wrapText="1"/>
    </xf>
    <xf numFmtId="3" fontId="36" fillId="0" borderId="54" xfId="0" applyNumberFormat="1" applyFont="1" applyBorder="1" applyAlignment="1">
      <alignment horizontal="center"/>
    </xf>
    <xf numFmtId="0" fontId="36" fillId="0" borderId="57" xfId="0" applyFont="1" applyBorder="1"/>
    <xf numFmtId="10" fontId="29" fillId="0" borderId="54" xfId="0" applyNumberFormat="1" applyFont="1" applyBorder="1" applyAlignment="1">
      <alignment horizontal="center"/>
    </xf>
    <xf numFmtId="0" fontId="29" fillId="30" borderId="57" xfId="0" applyFont="1" applyFill="1" applyBorder="1"/>
    <xf numFmtId="0" fontId="29" fillId="30" borderId="54" xfId="0" applyFont="1" applyFill="1" applyBorder="1" applyAlignment="1">
      <alignment horizontal="center"/>
    </xf>
    <xf numFmtId="0" fontId="54" fillId="30" borderId="57" xfId="0" applyFont="1" applyFill="1" applyBorder="1"/>
    <xf numFmtId="0" fontId="36" fillId="30" borderId="54" xfId="0" applyFont="1" applyFill="1" applyBorder="1" applyAlignment="1">
      <alignment horizontal="center"/>
    </xf>
    <xf numFmtId="10" fontId="29" fillId="30" borderId="54" xfId="0" applyNumberFormat="1" applyFont="1" applyFill="1" applyBorder="1" applyAlignment="1">
      <alignment horizontal="center"/>
    </xf>
    <xf numFmtId="0" fontId="29" fillId="30" borderId="55" xfId="0" applyFont="1" applyFill="1" applyBorder="1"/>
    <xf numFmtId="0" fontId="29" fillId="30" borderId="56" xfId="0" applyFont="1" applyFill="1" applyBorder="1" applyAlignment="1">
      <alignment horizontal="center"/>
    </xf>
    <xf numFmtId="0" fontId="29" fillId="0" borderId="11" xfId="109" applyFont="1" applyFill="1" applyBorder="1"/>
    <xf numFmtId="173" fontId="29" fillId="0" borderId="11" xfId="109" applyNumberFormat="1" applyFont="1" applyFill="1" applyBorder="1" applyAlignment="1">
      <alignment horizontal="center"/>
    </xf>
    <xf numFmtId="177" fontId="29" fillId="0" borderId="11" xfId="109" applyNumberFormat="1" applyFont="1" applyFill="1" applyBorder="1"/>
    <xf numFmtId="10" fontId="29" fillId="0" borderId="11" xfId="109" applyNumberFormat="1" applyFont="1" applyFill="1" applyBorder="1"/>
    <xf numFmtId="0" fontId="36" fillId="0" borderId="11" xfId="109" applyFont="1" applyFill="1" applyBorder="1"/>
    <xf numFmtId="17" fontId="36" fillId="0" borderId="11" xfId="109" applyNumberFormat="1" applyFont="1" applyFill="1" applyBorder="1" applyAlignment="1"/>
    <xf numFmtId="0" fontId="36" fillId="0" borderId="11" xfId="109" applyFont="1" applyFill="1" applyBorder="1" applyAlignment="1">
      <alignment wrapText="1"/>
    </xf>
    <xf numFmtId="0" fontId="29" fillId="0" borderId="11" xfId="109" applyFont="1" applyFill="1" applyBorder="1" applyAlignment="1">
      <alignment horizontal="left"/>
    </xf>
    <xf numFmtId="173" fontId="29" fillId="0" borderId="11" xfId="109" applyNumberFormat="1" applyFont="1" applyFill="1" applyBorder="1" applyAlignment="1">
      <alignment horizontal="right"/>
    </xf>
    <xf numFmtId="177" fontId="29" fillId="0" borderId="11" xfId="109" applyNumberFormat="1" applyFont="1" applyFill="1" applyBorder="1" applyAlignment="1">
      <alignment horizontal="right"/>
    </xf>
    <xf numFmtId="0" fontId="36" fillId="31" borderId="11" xfId="147" applyFont="1" applyFill="1" applyBorder="1" applyAlignment="1">
      <alignment horizontal="left" vertical="top" wrapText="1"/>
    </xf>
    <xf numFmtId="3" fontId="88" fillId="0" borderId="11" xfId="124" applyNumberFormat="1" applyFont="1" applyFill="1" applyBorder="1" applyProtection="1">
      <protection locked="0"/>
    </xf>
    <xf numFmtId="4" fontId="29" fillId="0" borderId="11" xfId="53" applyNumberFormat="1" applyFont="1" applyFill="1" applyBorder="1"/>
    <xf numFmtId="3" fontId="88" fillId="0" borderId="11" xfId="124" applyNumberFormat="1" applyFont="1" applyFill="1" applyBorder="1" applyAlignment="1" applyProtection="1">
      <protection locked="0"/>
    </xf>
    <xf numFmtId="179" fontId="29" fillId="0" borderId="11" xfId="53" applyNumberFormat="1" applyFont="1" applyFill="1" applyBorder="1"/>
    <xf numFmtId="4" fontId="90" fillId="0" borderId="11" xfId="53" applyNumberFormat="1" applyFont="1" applyBorder="1"/>
    <xf numFmtId="3" fontId="88" fillId="0" borderId="11" xfId="124" applyNumberFormat="1" applyFont="1" applyFill="1" applyBorder="1"/>
    <xf numFmtId="17" fontId="36" fillId="0" borderId="11" xfId="124" applyNumberFormat="1" applyFont="1" applyFill="1" applyBorder="1" applyAlignment="1">
      <alignment horizontal="right" wrapText="1"/>
    </xf>
    <xf numFmtId="3" fontId="29" fillId="0" borderId="11" xfId="125" applyNumberFormat="1" applyFont="1" applyFill="1" applyBorder="1"/>
    <xf numFmtId="4" fontId="63" fillId="0" borderId="11" xfId="56" applyNumberFormat="1" applyFont="1" applyFill="1" applyBorder="1" applyAlignment="1">
      <alignment horizontal="right"/>
    </xf>
    <xf numFmtId="189" fontId="29" fillId="0" borderId="11" xfId="125" applyNumberFormat="1" applyFont="1" applyFill="1" applyBorder="1"/>
    <xf numFmtId="17" fontId="36" fillId="0" borderId="11" xfId="109" applyNumberFormat="1" applyFont="1" applyFill="1" applyBorder="1" applyAlignment="1">
      <alignment horizontal="left"/>
    </xf>
    <xf numFmtId="3" fontId="29" fillId="0" borderId="11" xfId="109" applyNumberFormat="1" applyFont="1" applyFill="1" applyBorder="1"/>
    <xf numFmtId="3" fontId="0" fillId="0" borderId="11" xfId="0" applyNumberFormat="1" applyBorder="1"/>
    <xf numFmtId="172" fontId="29" fillId="0" borderId="11" xfId="109" applyNumberFormat="1" applyFont="1" applyFill="1" applyBorder="1"/>
    <xf numFmtId="172" fontId="29" fillId="0" borderId="11" xfId="109" applyNumberFormat="1" applyFont="1" applyBorder="1"/>
    <xf numFmtId="172" fontId="29" fillId="0" borderId="11" xfId="120" applyNumberFormat="1" applyFont="1" applyFill="1" applyBorder="1"/>
    <xf numFmtId="3" fontId="29" fillId="0" borderId="11" xfId="124" applyNumberFormat="1" applyFont="1" applyFill="1" applyBorder="1"/>
    <xf numFmtId="3" fontId="47" fillId="0" borderId="11" xfId="124" applyNumberFormat="1" applyFont="1" applyFill="1" applyBorder="1"/>
    <xf numFmtId="17" fontId="89" fillId="0" borderId="11" xfId="124" applyNumberFormat="1" applyFont="1" applyFill="1" applyBorder="1" applyAlignment="1">
      <alignment horizontal="right" wrapText="1"/>
    </xf>
    <xf numFmtId="3" fontId="2" fillId="0" borderId="11" xfId="124" applyNumberFormat="1" applyBorder="1"/>
    <xf numFmtId="3" fontId="36" fillId="0" borderId="11" xfId="124" applyNumberFormat="1" applyFont="1" applyFill="1" applyBorder="1"/>
    <xf numFmtId="4" fontId="29" fillId="0" borderId="11" xfId="56" applyNumberFormat="1" applyFont="1" applyFill="1" applyBorder="1" applyAlignment="1">
      <alignment horizontal="right"/>
    </xf>
    <xf numFmtId="0" fontId="29" fillId="0" borderId="11" xfId="56" applyNumberFormat="1" applyFont="1" applyFill="1" applyBorder="1" applyAlignment="1">
      <alignment horizontal="right"/>
    </xf>
    <xf numFmtId="177" fontId="29" fillId="0" borderId="11" xfId="54" applyNumberFormat="1" applyFont="1" applyFill="1" applyBorder="1" applyAlignment="1">
      <alignment horizontal="right"/>
    </xf>
    <xf numFmtId="177" fontId="63" fillId="0" borderId="11" xfId="55" applyNumberFormat="1" applyFont="1" applyFill="1" applyBorder="1" applyAlignment="1">
      <alignment horizontal="right" wrapText="1"/>
    </xf>
    <xf numFmtId="0" fontId="64" fillId="0" borderId="11" xfId="109" applyFont="1" applyFill="1" applyBorder="1" applyAlignment="1">
      <alignment horizontal="left"/>
    </xf>
    <xf numFmtId="4" fontId="47" fillId="0" borderId="11" xfId="109" applyNumberFormat="1" applyFont="1" applyFill="1" applyBorder="1" applyAlignment="1">
      <alignment horizontal="left"/>
    </xf>
    <xf numFmtId="4" fontId="29" fillId="0" borderId="11" xfId="109" applyNumberFormat="1" applyFont="1" applyFill="1" applyBorder="1" applyAlignment="1">
      <alignment horizontal="left"/>
    </xf>
    <xf numFmtId="2" fontId="29" fillId="0" borderId="11" xfId="109" applyNumberFormat="1" applyFont="1" applyFill="1" applyBorder="1" applyAlignment="1">
      <alignment horizontal="left"/>
    </xf>
    <xf numFmtId="173" fontId="29" fillId="0" borderId="11" xfId="109" applyNumberFormat="1" applyFont="1" applyFill="1" applyBorder="1" applyAlignment="1">
      <alignment horizontal="left"/>
    </xf>
    <xf numFmtId="177" fontId="29" fillId="0" borderId="11" xfId="124" applyNumberFormat="1" applyFont="1" applyFill="1" applyBorder="1" applyAlignment="1">
      <alignment horizontal="right"/>
    </xf>
    <xf numFmtId="3" fontId="47" fillId="0" borderId="11" xfId="124" applyNumberFormat="1" applyFont="1" applyFill="1" applyBorder="1" applyAlignment="1">
      <alignment horizontal="left"/>
    </xf>
    <xf numFmtId="172" fontId="36" fillId="0" borderId="11" xfId="124" applyNumberFormat="1" applyFont="1" applyFill="1" applyBorder="1"/>
    <xf numFmtId="172" fontId="29" fillId="0" borderId="11" xfId="124" applyNumberFormat="1" applyFont="1" applyFill="1" applyBorder="1"/>
    <xf numFmtId="1" fontId="29" fillId="0" borderId="11" xfId="109" applyNumberFormat="1" applyFont="1" applyFill="1" applyBorder="1"/>
    <xf numFmtId="3" fontId="54" fillId="0" borderId="11" xfId="124" applyNumberFormat="1" applyFont="1" applyFill="1" applyBorder="1" applyAlignment="1">
      <alignment horizontal="left" wrapText="1"/>
    </xf>
    <xf numFmtId="3" fontId="29" fillId="0" borderId="11" xfId="124" applyNumberFormat="1" applyFont="1" applyFill="1" applyBorder="1" applyAlignment="1">
      <alignment horizontal="left" wrapText="1"/>
    </xf>
    <xf numFmtId="0" fontId="36" fillId="0" borderId="11" xfId="109" applyFont="1" applyFill="1" applyBorder="1" applyAlignment="1">
      <alignment horizontal="center" wrapText="1"/>
    </xf>
    <xf numFmtId="17" fontId="36" fillId="0" borderId="11" xfId="109" applyNumberFormat="1" applyFont="1" applyFill="1" applyBorder="1"/>
    <xf numFmtId="17" fontId="29" fillId="0" borderId="0" xfId="120" applyNumberFormat="1" applyFont="1" applyFill="1" applyBorder="1"/>
    <xf numFmtId="172" fontId="29" fillId="0" borderId="0" xfId="120" applyNumberFormat="1" applyFont="1" applyFill="1" applyBorder="1"/>
    <xf numFmtId="177" fontId="29" fillId="0" borderId="11" xfId="0" applyNumberFormat="1" applyFont="1" applyBorder="1"/>
    <xf numFmtId="3" fontId="29" fillId="0" borderId="0" xfId="124" applyNumberFormat="1" applyFont="1" applyFill="1" applyBorder="1" applyProtection="1">
      <protection locked="0"/>
    </xf>
    <xf numFmtId="3" fontId="29" fillId="0" borderId="0" xfId="125" applyNumberFormat="1" applyFont="1" applyFill="1" applyBorder="1" applyProtection="1">
      <protection locked="0"/>
    </xf>
    <xf numFmtId="173" fontId="29" fillId="0" borderId="0" xfId="125" applyNumberFormat="1" applyFont="1" applyFill="1" applyBorder="1" applyProtection="1">
      <protection locked="0"/>
    </xf>
    <xf numFmtId="3" fontId="36" fillId="0" borderId="11" xfId="125" applyNumberFormat="1" applyFont="1" applyFill="1" applyBorder="1" applyAlignment="1" applyProtection="1">
      <alignment horizontal="center" vertical="center" wrapText="1"/>
      <protection locked="0"/>
    </xf>
    <xf numFmtId="3" fontId="36" fillId="0" borderId="11" xfId="125" applyNumberFormat="1" applyFont="1" applyFill="1" applyBorder="1" applyAlignment="1" applyProtection="1">
      <protection locked="0"/>
    </xf>
    <xf numFmtId="3" fontId="36" fillId="0" borderId="11" xfId="0" applyNumberFormat="1" applyFont="1" applyFill="1" applyBorder="1" applyAlignment="1"/>
    <xf numFmtId="3" fontId="29" fillId="0" borderId="11" xfId="125" applyNumberFormat="1" applyFont="1" applyFill="1" applyBorder="1" applyAlignment="1" applyProtection="1">
      <alignment horizontal="center" vertical="center" wrapText="1"/>
      <protection locked="0"/>
    </xf>
    <xf numFmtId="3" fontId="29" fillId="32" borderId="11" xfId="125" applyNumberFormat="1" applyFont="1" applyFill="1" applyBorder="1" applyAlignment="1" applyProtection="1">
      <alignment horizontal="right"/>
      <protection locked="0"/>
    </xf>
    <xf numFmtId="3" fontId="29" fillId="32" borderId="11" xfId="125" applyNumberFormat="1" applyFont="1" applyFill="1" applyBorder="1" applyAlignment="1" applyProtection="1">
      <protection locked="0"/>
    </xf>
    <xf numFmtId="3" fontId="29" fillId="32" borderId="11" xfId="0" applyNumberFormat="1" applyFont="1" applyFill="1" applyBorder="1" applyAlignment="1"/>
    <xf numFmtId="3" fontId="29" fillId="0" borderId="11" xfId="0" applyNumberFormat="1" applyFont="1" applyFill="1" applyBorder="1" applyAlignment="1"/>
    <xf numFmtId="4" fontId="36" fillId="0" borderId="11" xfId="125" applyNumberFormat="1" applyFont="1" applyFill="1" applyBorder="1" applyAlignment="1" applyProtection="1">
      <alignment horizontal="right"/>
      <protection locked="0"/>
    </xf>
    <xf numFmtId="4" fontId="36" fillId="0" borderId="11" xfId="0" applyNumberFormat="1" applyFont="1" applyFill="1" applyBorder="1" applyAlignment="1">
      <alignment horizontal="right"/>
    </xf>
    <xf numFmtId="4" fontId="36" fillId="0" borderId="11" xfId="0" applyNumberFormat="1" applyFont="1" applyFill="1" applyBorder="1" applyAlignment="1"/>
    <xf numFmtId="4" fontId="29" fillId="0" borderId="11" xfId="0" applyNumberFormat="1" applyFont="1" applyFill="1" applyBorder="1" applyAlignment="1">
      <alignment horizontal="right"/>
    </xf>
    <xf numFmtId="3" fontId="29" fillId="0" borderId="23" xfId="125" applyNumberFormat="1" applyFont="1" applyFill="1" applyBorder="1" applyAlignment="1" applyProtection="1">
      <alignment horizontal="center" vertical="center" wrapText="1"/>
      <protection locked="0"/>
    </xf>
    <xf numFmtId="3" fontId="29" fillId="32" borderId="23" xfId="125" applyNumberFormat="1" applyFont="1" applyFill="1" applyBorder="1" applyAlignment="1" applyProtection="1">
      <alignment horizontal="right"/>
      <protection locked="0"/>
    </xf>
    <xf numFmtId="4" fontId="29" fillId="0" borderId="23" xfId="0" applyNumberFormat="1" applyFont="1" applyFill="1" applyBorder="1" applyAlignment="1">
      <alignment horizontal="right"/>
    </xf>
    <xf numFmtId="3" fontId="95" fillId="0" borderId="0" xfId="0" applyNumberFormat="1" applyFont="1" applyBorder="1"/>
    <xf numFmtId="189" fontId="95" fillId="0" borderId="0" xfId="125" applyNumberFormat="1" applyFont="1" applyBorder="1"/>
    <xf numFmtId="0" fontId="44" fillId="0" borderId="0" xfId="133" applyFont="1" applyFill="1"/>
    <xf numFmtId="0" fontId="36" fillId="0" borderId="11" xfId="125" applyFont="1" applyFill="1" applyBorder="1" applyAlignment="1">
      <alignment horizontal="left"/>
    </xf>
    <xf numFmtId="0" fontId="36" fillId="0" borderId="0" xfId="125" applyFont="1" applyFill="1" applyBorder="1"/>
    <xf numFmtId="4" fontId="36" fillId="0" borderId="11" xfId="53" applyNumberFormat="1" applyFont="1" applyFill="1" applyBorder="1" applyAlignment="1">
      <alignment wrapText="1"/>
    </xf>
    <xf numFmtId="0" fontId="36" fillId="0" borderId="0" xfId="53" applyFont="1" applyFill="1" applyBorder="1" applyAlignment="1">
      <alignment wrapText="1"/>
    </xf>
    <xf numFmtId="0" fontId="36" fillId="0" borderId="11" xfId="53" applyFont="1" applyFill="1" applyBorder="1" applyAlignment="1">
      <alignment wrapText="1"/>
    </xf>
    <xf numFmtId="179" fontId="36" fillId="0" borderId="11" xfId="53" applyNumberFormat="1" applyFont="1" applyFill="1" applyBorder="1"/>
    <xf numFmtId="0" fontId="29" fillId="0" borderId="0" xfId="133" applyFont="1" applyFill="1"/>
    <xf numFmtId="10" fontId="29" fillId="0" borderId="11" xfId="53" applyNumberFormat="1" applyFont="1" applyFill="1" applyBorder="1"/>
    <xf numFmtId="0" fontId="42" fillId="0" borderId="0" xfId="147" applyFont="1" applyFill="1" applyBorder="1"/>
    <xf numFmtId="0" fontId="42" fillId="0" borderId="0" xfId="147" applyFont="1" applyFill="1" applyBorder="1" applyAlignment="1">
      <alignment horizontal="center"/>
    </xf>
    <xf numFmtId="14" fontId="42" fillId="0" borderId="11" xfId="0" applyNumberFormat="1" applyFont="1" applyBorder="1"/>
    <xf numFmtId="0" fontId="42" fillId="0" borderId="0" xfId="147" applyFont="1" applyFill="1"/>
    <xf numFmtId="0" fontId="42" fillId="0" borderId="11" xfId="147" applyFont="1" applyFill="1" applyBorder="1" applyAlignment="1">
      <alignment horizontal="center" vertical="center" wrapText="1"/>
    </xf>
    <xf numFmtId="0" fontId="36" fillId="0" borderId="0" xfId="147" applyFont="1"/>
    <xf numFmtId="0" fontId="36" fillId="0" borderId="11" xfId="107" applyFont="1" applyFill="1" applyBorder="1" applyAlignment="1">
      <alignment horizontal="left"/>
    </xf>
    <xf numFmtId="0" fontId="42" fillId="0" borderId="51" xfId="0" applyFont="1" applyBorder="1"/>
    <xf numFmtId="0" fontId="63" fillId="0" borderId="58" xfId="0" applyFont="1" applyBorder="1"/>
    <xf numFmtId="0" fontId="63" fillId="0" borderId="59" xfId="0" applyFont="1" applyBorder="1"/>
    <xf numFmtId="176" fontId="63" fillId="0" borderId="11" xfId="123" applyNumberFormat="1" applyFont="1" applyBorder="1"/>
    <xf numFmtId="176" fontId="63" fillId="0" borderId="11" xfId="128" applyNumberFormat="1" applyFont="1" applyBorder="1"/>
    <xf numFmtId="176" fontId="63" fillId="0" borderId="0" xfId="128" applyNumberFormat="1" applyFont="1"/>
    <xf numFmtId="176" fontId="46" fillId="0" borderId="11" xfId="0" applyNumberFormat="1" applyFont="1" applyFill="1" applyBorder="1"/>
    <xf numFmtId="176" fontId="46" fillId="0" borderId="11" xfId="0" applyNumberFormat="1" applyFont="1" applyFill="1" applyBorder="1" applyAlignment="1"/>
    <xf numFmtId="176" fontId="29" fillId="0" borderId="11" xfId="158" applyNumberFormat="1" applyFont="1" applyBorder="1"/>
    <xf numFmtId="0" fontId="49" fillId="0" borderId="0" xfId="0" applyFont="1" applyFill="1" applyBorder="1" applyAlignment="1">
      <alignment horizontal="center" wrapText="1"/>
    </xf>
    <xf numFmtId="10" fontId="29" fillId="0" borderId="0" xfId="151" applyNumberFormat="1" applyFont="1"/>
    <xf numFmtId="2" fontId="46" fillId="0" borderId="23" xfId="0" applyNumberFormat="1" applyFont="1" applyFill="1" applyBorder="1" applyAlignment="1"/>
    <xf numFmtId="4" fontId="46" fillId="0" borderId="23" xfId="0" applyNumberFormat="1" applyFont="1" applyFill="1" applyBorder="1" applyAlignment="1"/>
    <xf numFmtId="4" fontId="46" fillId="0" borderId="23" xfId="0" applyNumberFormat="1" applyFont="1" applyBorder="1"/>
    <xf numFmtId="0" fontId="29" fillId="0" borderId="16" xfId="0" applyFont="1" applyFill="1" applyBorder="1" applyAlignment="1">
      <alignment vertical="top" wrapText="1"/>
    </xf>
    <xf numFmtId="2" fontId="46" fillId="0" borderId="16" xfId="0" applyNumberFormat="1" applyFont="1" applyFill="1" applyBorder="1" applyAlignment="1"/>
    <xf numFmtId="4" fontId="46" fillId="0" borderId="16" xfId="0" applyNumberFormat="1" applyFont="1" applyFill="1" applyBorder="1" applyAlignment="1"/>
    <xf numFmtId="4" fontId="46" fillId="0" borderId="16" xfId="0" applyNumberFormat="1" applyFont="1" applyBorder="1"/>
    <xf numFmtId="0" fontId="38" fillId="0" borderId="0" xfId="121" applyFont="1"/>
    <xf numFmtId="10" fontId="36" fillId="0" borderId="11" xfId="121" applyNumberFormat="1" applyFont="1" applyFill="1" applyBorder="1" applyAlignment="1">
      <alignment horizontal="right"/>
    </xf>
    <xf numFmtId="10" fontId="36" fillId="0" borderId="25" xfId="121" applyNumberFormat="1" applyFont="1" applyFill="1" applyBorder="1" applyAlignment="1">
      <alignment horizontal="right"/>
    </xf>
    <xf numFmtId="0" fontId="36" fillId="0" borderId="25" xfId="121" applyFont="1" applyFill="1" applyBorder="1" applyAlignment="1">
      <alignment horizontal="right"/>
    </xf>
    <xf numFmtId="10" fontId="36" fillId="0" borderId="11" xfId="121" applyNumberFormat="1" applyFont="1" applyBorder="1" applyAlignment="1">
      <alignment horizontal="right"/>
    </xf>
    <xf numFmtId="3" fontId="36" fillId="0" borderId="16" xfId="121" applyNumberFormat="1" applyFont="1" applyBorder="1" applyAlignment="1">
      <alignment horizontal="right"/>
    </xf>
    <xf numFmtId="3" fontId="36" fillId="0" borderId="16" xfId="121" applyNumberFormat="1" applyFont="1" applyFill="1" applyBorder="1" applyAlignment="1">
      <alignment horizontal="right"/>
    </xf>
    <xf numFmtId="3" fontId="36" fillId="0" borderId="30" xfId="121" applyNumberFormat="1" applyFont="1" applyFill="1" applyBorder="1" applyAlignment="1">
      <alignment horizontal="right"/>
    </xf>
    <xf numFmtId="0" fontId="36" fillId="0" borderId="0" xfId="121" applyFont="1" applyFill="1" applyBorder="1" applyAlignment="1"/>
    <xf numFmtId="0" fontId="96" fillId="0" borderId="0" xfId="121" applyFont="1" applyFill="1"/>
    <xf numFmtId="0" fontId="96" fillId="0" borderId="0" xfId="121" applyFont="1" applyFill="1" applyBorder="1"/>
    <xf numFmtId="0" fontId="54" fillId="0" borderId="0" xfId="121" applyFont="1" applyFill="1" applyBorder="1"/>
    <xf numFmtId="10" fontId="96" fillId="0" borderId="0" xfId="121" applyNumberFormat="1" applyFont="1" applyFill="1" applyBorder="1"/>
    <xf numFmtId="10" fontId="29" fillId="0" borderId="0" xfId="121" applyNumberFormat="1" applyFont="1" applyFill="1" applyBorder="1"/>
    <xf numFmtId="3" fontId="36" fillId="0" borderId="0" xfId="121" applyNumberFormat="1" applyFont="1" applyFill="1" applyBorder="1" applyAlignment="1">
      <alignment vertical="top" wrapText="1"/>
    </xf>
    <xf numFmtId="0" fontId="47" fillId="0" borderId="0" xfId="121" applyFont="1" applyFill="1" applyBorder="1" applyAlignment="1">
      <alignment vertical="top" wrapText="1"/>
    </xf>
    <xf numFmtId="0" fontId="47" fillId="0" borderId="0" xfId="121" applyFont="1" applyFill="1" applyBorder="1" applyAlignment="1">
      <alignment horizontal="center" vertical="center"/>
    </xf>
    <xf numFmtId="0" fontId="29" fillId="0" borderId="11" xfId="121" applyFont="1" applyFill="1" applyBorder="1" applyAlignment="1"/>
    <xf numFmtId="3" fontId="36" fillId="0" borderId="11" xfId="121" applyNumberFormat="1" applyFont="1" applyFill="1" applyBorder="1" applyAlignment="1">
      <alignment vertical="top" wrapText="1"/>
    </xf>
    <xf numFmtId="10" fontId="29" fillId="0" borderId="11" xfId="121" applyNumberFormat="1" applyFont="1" applyFill="1" applyBorder="1"/>
    <xf numFmtId="2" fontId="29" fillId="0" borderId="11" xfId="121" applyNumberFormat="1" applyFont="1" applyFill="1" applyBorder="1"/>
    <xf numFmtId="3" fontId="29" fillId="0" borderId="11" xfId="121" applyNumberFormat="1" applyFont="1" applyFill="1" applyBorder="1" applyAlignment="1">
      <alignment vertical="top" wrapText="1"/>
    </xf>
    <xf numFmtId="0" fontId="54" fillId="0" borderId="11" xfId="121" applyFont="1" applyFill="1" applyBorder="1" applyAlignment="1">
      <alignment vertical="top" wrapText="1"/>
    </xf>
    <xf numFmtId="0" fontId="36" fillId="0" borderId="11" xfId="121" applyFont="1" applyFill="1" applyBorder="1"/>
    <xf numFmtId="3" fontId="36" fillId="0" borderId="11" xfId="0" applyNumberFormat="1" applyFont="1" applyFill="1" applyBorder="1" applyAlignment="1">
      <alignment vertical="top" wrapText="1"/>
    </xf>
    <xf numFmtId="176" fontId="29" fillId="0" borderId="11" xfId="0" applyNumberFormat="1" applyFont="1" applyFill="1" applyBorder="1"/>
    <xf numFmtId="176" fontId="29" fillId="0" borderId="23" xfId="0" applyNumberFormat="1" applyFont="1" applyFill="1" applyBorder="1"/>
    <xf numFmtId="3" fontId="29" fillId="0" borderId="13" xfId="0" applyNumberFormat="1" applyFont="1" applyFill="1" applyBorder="1" applyAlignment="1">
      <alignment vertical="top" wrapText="1"/>
    </xf>
    <xf numFmtId="176" fontId="29" fillId="0" borderId="13" xfId="0" applyNumberFormat="1" applyFont="1" applyFill="1" applyBorder="1"/>
    <xf numFmtId="4" fontId="29" fillId="0" borderId="14" xfId="0" applyNumberFormat="1" applyFont="1" applyFill="1" applyBorder="1" applyAlignment="1"/>
    <xf numFmtId="4" fontId="29" fillId="0" borderId="25" xfId="0" applyNumberFormat="1" applyFont="1" applyFill="1" applyBorder="1" applyAlignment="1"/>
    <xf numFmtId="176" fontId="29" fillId="0" borderId="16" xfId="0" applyNumberFormat="1" applyFont="1" applyFill="1" applyBorder="1"/>
    <xf numFmtId="4" fontId="29" fillId="0" borderId="30" xfId="0" applyNumberFormat="1" applyFont="1" applyFill="1" applyBorder="1" applyAlignment="1"/>
    <xf numFmtId="176" fontId="29" fillId="0" borderId="8" xfId="0" applyNumberFormat="1" applyFont="1" applyFill="1" applyBorder="1"/>
    <xf numFmtId="49" fontId="36" fillId="0" borderId="8" xfId="0" applyNumberFormat="1" applyFont="1" applyFill="1" applyBorder="1" applyAlignment="1">
      <alignment vertical="top" wrapText="1"/>
    </xf>
    <xf numFmtId="0" fontId="36" fillId="0" borderId="8" xfId="0" applyFont="1" applyFill="1" applyBorder="1"/>
    <xf numFmtId="176" fontId="29" fillId="0" borderId="14" xfId="0" applyNumberFormat="1" applyFont="1" applyFill="1" applyBorder="1"/>
    <xf numFmtId="176" fontId="29" fillId="0" borderId="25" xfId="0" applyNumberFormat="1" applyFont="1" applyFill="1" applyBorder="1"/>
    <xf numFmtId="176" fontId="29" fillId="0" borderId="30" xfId="0" applyNumberFormat="1" applyFont="1" applyFill="1" applyBorder="1"/>
    <xf numFmtId="4" fontId="29" fillId="0" borderId="24" xfId="0" applyNumberFormat="1" applyFont="1" applyFill="1" applyBorder="1" applyAlignment="1"/>
    <xf numFmtId="0" fontId="29" fillId="0" borderId="11" xfId="89" applyFont="1" applyFill="1" applyBorder="1"/>
    <xf numFmtId="0" fontId="36" fillId="0" borderId="11" xfId="89" applyFont="1" applyBorder="1" applyAlignment="1">
      <alignment horizontal="center" vertical="center"/>
    </xf>
    <xf numFmtId="0" fontId="36" fillId="0" borderId="11" xfId="107" applyFont="1" applyFill="1" applyBorder="1"/>
    <xf numFmtId="0" fontId="29" fillId="0" borderId="11" xfId="0" applyFont="1" applyBorder="1" applyAlignment="1">
      <alignment wrapText="1"/>
    </xf>
    <xf numFmtId="0" fontId="36" fillId="0" borderId="0" xfId="0" applyFont="1" applyAlignment="1">
      <alignment horizontal="left"/>
    </xf>
    <xf numFmtId="0" fontId="48" fillId="0" borderId="0" xfId="0" applyFont="1" applyAlignment="1">
      <alignment horizontal="left"/>
    </xf>
    <xf numFmtId="0" fontId="29" fillId="0" borderId="11" xfId="0" applyFont="1" applyBorder="1" applyAlignment="1">
      <alignment horizontal="right" wrapText="1"/>
    </xf>
    <xf numFmtId="0" fontId="36" fillId="0" borderId="11" xfId="90" applyNumberFormat="1" applyFont="1" applyBorder="1" applyAlignment="1">
      <alignment horizontal="left" wrapText="1"/>
    </xf>
    <xf numFmtId="0" fontId="36" fillId="0" borderId="11" xfId="90" applyFont="1" applyBorder="1" applyAlignment="1">
      <alignment horizontal="left" wrapText="1"/>
    </xf>
    <xf numFmtId="0" fontId="29" fillId="0" borderId="11" xfId="90" applyFont="1" applyBorder="1"/>
    <xf numFmtId="0" fontId="29" fillId="0" borderId="11" xfId="135" applyFont="1" applyBorder="1"/>
    <xf numFmtId="4" fontId="29" fillId="0" borderId="11" xfId="135" applyNumberFormat="1" applyFont="1" applyBorder="1"/>
    <xf numFmtId="173" fontId="29" fillId="0" borderId="11" xfId="135" applyNumberFormat="1" applyFont="1" applyBorder="1"/>
    <xf numFmtId="176" fontId="29" fillId="0" borderId="11" xfId="135" applyNumberFormat="1" applyFont="1" applyBorder="1"/>
    <xf numFmtId="0" fontId="36" fillId="0" borderId="11" xfId="135" applyFont="1" applyBorder="1" applyAlignment="1">
      <alignment wrapText="1" shrinkToFit="1"/>
    </xf>
    <xf numFmtId="0" fontId="36" fillId="0" borderId="11" xfId="135" applyFont="1" applyBorder="1"/>
    <xf numFmtId="9" fontId="36" fillId="0" borderId="11" xfId="135" applyNumberFormat="1" applyFont="1" applyBorder="1"/>
    <xf numFmtId="0" fontId="36" fillId="0" borderId="11" xfId="114" applyFont="1" applyBorder="1"/>
    <xf numFmtId="0" fontId="36" fillId="0" borderId="11" xfId="114" applyFont="1" applyBorder="1" applyAlignment="1">
      <alignment horizontal="left" vertical="center"/>
    </xf>
    <xf numFmtId="0" fontId="36" fillId="0" borderId="0" xfId="114" applyFont="1"/>
    <xf numFmtId="49" fontId="36" fillId="0" borderId="11" xfId="134" applyNumberFormat="1" applyFont="1" applyBorder="1" applyAlignment="1">
      <alignment horizontal="center"/>
    </xf>
    <xf numFmtId="14" fontId="36" fillId="0" borderId="11" xfId="134" applyNumberFormat="1" applyFont="1" applyBorder="1" applyAlignment="1">
      <alignment horizontal="center"/>
    </xf>
    <xf numFmtId="49" fontId="36" fillId="0" borderId="11" xfId="114" applyNumberFormat="1" applyFont="1" applyBorder="1"/>
    <xf numFmtId="0" fontId="92" fillId="0" borderId="0" xfId="91" applyFont="1" applyFill="1"/>
    <xf numFmtId="14" fontId="36" fillId="0" borderId="0" xfId="108" applyNumberFormat="1" applyFont="1"/>
    <xf numFmtId="0" fontId="29" fillId="28" borderId="11" xfId="119" applyFont="1" applyFill="1" applyBorder="1" applyAlignment="1">
      <alignment horizontal="center" vertical="center" wrapText="1"/>
    </xf>
    <xf numFmtId="0" fontId="54" fillId="28" borderId="11" xfId="119" applyFont="1" applyFill="1" applyBorder="1" applyAlignment="1">
      <alignment horizontal="center" vertical="center" wrapText="1"/>
    </xf>
    <xf numFmtId="0" fontId="29" fillId="28" borderId="11" xfId="119" applyFont="1" applyFill="1" applyBorder="1" applyAlignment="1">
      <alignment horizontal="left" vertical="justify" wrapText="1"/>
    </xf>
    <xf numFmtId="177" fontId="54" fillId="0" borderId="11" xfId="151" applyNumberFormat="1" applyFont="1" applyBorder="1" applyAlignment="1">
      <alignment horizontal="center"/>
    </xf>
    <xf numFmtId="10" fontId="54" fillId="0" borderId="11" xfId="151" applyNumberFormat="1" applyFont="1" applyBorder="1" applyAlignment="1">
      <alignment horizontal="center"/>
    </xf>
    <xf numFmtId="0" fontId="36" fillId="28" borderId="59" xfId="119" applyFont="1" applyFill="1" applyBorder="1" applyAlignment="1">
      <alignment horizontal="left" vertical="justify" wrapText="1"/>
    </xf>
    <xf numFmtId="173" fontId="36" fillId="0" borderId="11" xfId="119" applyNumberFormat="1" applyFont="1" applyBorder="1" applyAlignment="1">
      <alignment horizontal="center"/>
    </xf>
    <xf numFmtId="177" fontId="47" fillId="0" borderId="11" xfId="151" applyNumberFormat="1" applyFont="1" applyBorder="1" applyAlignment="1">
      <alignment horizontal="center"/>
    </xf>
    <xf numFmtId="0" fontId="36" fillId="0" borderId="0" xfId="99" applyFont="1"/>
    <xf numFmtId="186" fontId="29" fillId="0" borderId="11" xfId="0" applyNumberFormat="1" applyFont="1" applyBorder="1"/>
    <xf numFmtId="0" fontId="29" fillId="0" borderId="0" xfId="99" applyFont="1"/>
    <xf numFmtId="0" fontId="93" fillId="0" borderId="0" xfId="76" applyFont="1" applyAlignment="1" applyProtection="1"/>
    <xf numFmtId="177" fontId="29" fillId="0" borderId="0" xfId="0" applyNumberFormat="1" applyFont="1" applyBorder="1"/>
    <xf numFmtId="0" fontId="29" fillId="0" borderId="0" xfId="0" applyFont="1" applyBorder="1" applyAlignment="1">
      <alignment wrapText="1"/>
    </xf>
    <xf numFmtId="0" fontId="38" fillId="0" borderId="0" xfId="0" applyFont="1" applyAlignment="1">
      <alignment horizontal="justify" vertical="top"/>
    </xf>
    <xf numFmtId="17" fontId="29" fillId="0" borderId="11" xfId="0" applyNumberFormat="1" applyFont="1" applyFill="1" applyBorder="1" applyAlignment="1">
      <alignment horizontal="center" vertical="top" wrapText="1"/>
    </xf>
    <xf numFmtId="0" fontId="29" fillId="0" borderId="0" xfId="120" applyFont="1" applyFill="1" applyBorder="1" applyAlignment="1">
      <alignment horizontal="left"/>
    </xf>
    <xf numFmtId="0" fontId="36" fillId="0" borderId="0" xfId="120" applyFont="1" applyFill="1"/>
    <xf numFmtId="0" fontId="29" fillId="0" borderId="11" xfId="120" applyFont="1" applyFill="1" applyBorder="1" applyAlignment="1">
      <alignment horizontal="left"/>
    </xf>
    <xf numFmtId="0" fontId="64" fillId="0" borderId="11" xfId="120" applyFont="1" applyFill="1" applyBorder="1" applyAlignment="1">
      <alignment horizontal="left"/>
    </xf>
    <xf numFmtId="0" fontId="29" fillId="0" borderId="0" xfId="120" applyFont="1" applyFill="1"/>
    <xf numFmtId="0" fontId="38" fillId="0" borderId="0" xfId="120" applyFont="1"/>
    <xf numFmtId="0" fontId="36" fillId="0" borderId="0" xfId="120" applyFont="1"/>
    <xf numFmtId="0" fontId="29" fillId="0" borderId="0" xfId="120" applyFont="1"/>
    <xf numFmtId="3" fontId="29" fillId="0" borderId="0" xfId="120" applyNumberFormat="1" applyFont="1"/>
    <xf numFmtId="0" fontId="29" fillId="0" borderId="0" xfId="137" applyFont="1"/>
    <xf numFmtId="0" fontId="42" fillId="0" borderId="0" xfId="137" applyFont="1" applyBorder="1" applyAlignment="1">
      <alignment horizontal="center" wrapText="1"/>
    </xf>
    <xf numFmtId="4" fontId="29" fillId="0" borderId="0" xfId="137" applyNumberFormat="1" applyFont="1" applyBorder="1"/>
    <xf numFmtId="0" fontId="42" fillId="0" borderId="0" xfId="137" applyFont="1" applyBorder="1" applyAlignment="1">
      <alignment horizontal="left" wrapText="1"/>
    </xf>
    <xf numFmtId="0" fontId="29" fillId="0" borderId="0" xfId="137" applyFont="1" applyFill="1"/>
    <xf numFmtId="0" fontId="63" fillId="0" borderId="0" xfId="137" applyFont="1" applyBorder="1" applyAlignment="1">
      <alignment horizontal="center" wrapText="1"/>
    </xf>
    <xf numFmtId="172" fontId="63" fillId="0" borderId="0" xfId="137" applyNumberFormat="1" applyFont="1" applyFill="1" applyBorder="1" applyAlignment="1">
      <alignment horizontal="left" wrapText="1"/>
    </xf>
    <xf numFmtId="172" fontId="29" fillId="0" borderId="0" xfId="120" applyNumberFormat="1" applyFont="1" applyFill="1" applyBorder="1" applyAlignment="1">
      <alignment horizontal="right"/>
    </xf>
    <xf numFmtId="0" fontId="36" fillId="0" borderId="11" xfId="120" applyFont="1" applyFill="1" applyBorder="1"/>
    <xf numFmtId="172" fontId="29" fillId="0" borderId="11" xfId="120" applyNumberFormat="1" applyFont="1" applyBorder="1" applyAlignment="1">
      <alignment horizontal="right"/>
    </xf>
    <xf numFmtId="0" fontId="36" fillId="0" borderId="11" xfId="120" applyFont="1" applyBorder="1"/>
    <xf numFmtId="181" fontId="36" fillId="0" borderId="11" xfId="120" applyNumberFormat="1" applyFont="1" applyBorder="1"/>
    <xf numFmtId="181" fontId="58" fillId="0" borderId="11" xfId="0" applyNumberFormat="1" applyFont="1" applyFill="1" applyBorder="1" applyAlignment="1">
      <alignment horizontal="center"/>
    </xf>
    <xf numFmtId="3" fontId="29" fillId="0" borderId="11" xfId="120" applyNumberFormat="1" applyFont="1" applyBorder="1"/>
    <xf numFmtId="1" fontId="29" fillId="0" borderId="11" xfId="120" applyNumberFormat="1" applyFont="1" applyBorder="1"/>
    <xf numFmtId="10" fontId="29" fillId="0" borderId="11" xfId="120" applyNumberFormat="1" applyFont="1" applyBorder="1"/>
    <xf numFmtId="0" fontId="36" fillId="0" borderId="11" xfId="120" applyFont="1" applyBorder="1" applyAlignment="1">
      <alignment wrapText="1"/>
    </xf>
    <xf numFmtId="0" fontId="29" fillId="0" borderId="11" xfId="137" applyFont="1" applyBorder="1"/>
    <xf numFmtId="0" fontId="36" fillId="0" borderId="11" xfId="137" applyFont="1" applyFill="1" applyBorder="1"/>
    <xf numFmtId="0" fontId="42" fillId="0" borderId="11" xfId="137" applyFont="1" applyFill="1" applyBorder="1" applyAlignment="1">
      <alignment horizontal="left" wrapText="1"/>
    </xf>
    <xf numFmtId="0" fontId="42" fillId="0" borderId="11" xfId="137" applyFont="1" applyBorder="1" applyAlignment="1">
      <alignment horizontal="left" wrapText="1"/>
    </xf>
    <xf numFmtId="177" fontId="29" fillId="0" borderId="11" xfId="137" applyNumberFormat="1" applyFont="1" applyBorder="1"/>
    <xf numFmtId="176" fontId="29" fillId="0" borderId="11" xfId="137" applyNumberFormat="1" applyFont="1" applyFill="1" applyBorder="1"/>
    <xf numFmtId="176" fontId="29" fillId="0" borderId="11" xfId="137" applyNumberFormat="1" applyFont="1" applyBorder="1"/>
    <xf numFmtId="2" fontId="63" fillId="0" borderId="11" xfId="0" applyNumberFormat="1" applyFont="1" applyBorder="1" applyAlignment="1">
      <alignment horizontal="right"/>
    </xf>
    <xf numFmtId="2" fontId="29" fillId="0" borderId="11" xfId="0" applyNumberFormat="1" applyFont="1" applyBorder="1" applyAlignment="1">
      <alignment horizontal="right"/>
    </xf>
    <xf numFmtId="2" fontId="63" fillId="0" borderId="11" xfId="0" applyNumberFormat="1" applyFont="1" applyFill="1" applyBorder="1" applyAlignment="1">
      <alignment horizontal="right"/>
    </xf>
    <xf numFmtId="0" fontId="29" fillId="0" borderId="60" xfId="0" applyFont="1" applyBorder="1"/>
    <xf numFmtId="0" fontId="36" fillId="0" borderId="11" xfId="0" applyFont="1" applyBorder="1" applyAlignment="1">
      <alignment horizontal="right"/>
    </xf>
    <xf numFmtId="0" fontId="36" fillId="0" borderId="23" xfId="0" applyFont="1" applyBorder="1"/>
    <xf numFmtId="0" fontId="29" fillId="0" borderId="23" xfId="0" applyFont="1" applyBorder="1"/>
    <xf numFmtId="0" fontId="36" fillId="0" borderId="13" xfId="0" applyFont="1" applyBorder="1"/>
    <xf numFmtId="0" fontId="29" fillId="0" borderId="13" xfId="0" applyFont="1" applyBorder="1"/>
    <xf numFmtId="177" fontId="29" fillId="0" borderId="11" xfId="151" applyNumberFormat="1" applyFont="1" applyBorder="1" applyAlignment="1">
      <alignment horizontal="right"/>
    </xf>
    <xf numFmtId="181" fontId="42" fillId="0" borderId="11" xfId="56" applyNumberFormat="1" applyFont="1" applyFill="1" applyBorder="1" applyAlignment="1">
      <alignment horizontal="left"/>
    </xf>
    <xf numFmtId="181" fontId="36" fillId="0" borderId="11" xfId="124" applyNumberFormat="1" applyFont="1" applyFill="1" applyBorder="1" applyAlignment="1">
      <alignment horizontal="left"/>
    </xf>
    <xf numFmtId="181" fontId="36" fillId="0" borderId="0" xfId="124" applyNumberFormat="1" applyFont="1" applyFill="1" applyBorder="1" applyAlignment="1">
      <alignment horizontal="left"/>
    </xf>
    <xf numFmtId="176" fontId="29" fillId="0" borderId="11" xfId="147" applyNumberFormat="1" applyFont="1" applyBorder="1"/>
    <xf numFmtId="1" fontId="29" fillId="0" borderId="11" xfId="0" applyNumberFormat="1" applyFont="1" applyBorder="1"/>
    <xf numFmtId="0" fontId="36" fillId="0" borderId="11" xfId="137" applyFont="1" applyFill="1" applyBorder="1" applyAlignment="1">
      <alignment horizontal="left" wrapText="1"/>
    </xf>
    <xf numFmtId="10" fontId="63" fillId="0" borderId="11" xfId="151" applyNumberFormat="1" applyFont="1" applyFill="1" applyBorder="1" applyAlignment="1">
      <alignment horizontal="left" wrapText="1"/>
    </xf>
    <xf numFmtId="0" fontId="29" fillId="0" borderId="0" xfId="137" applyFont="1" applyFill="1" applyBorder="1"/>
    <xf numFmtId="172" fontId="29" fillId="0" borderId="0" xfId="137" applyNumberFormat="1" applyFont="1" applyFill="1" applyBorder="1"/>
    <xf numFmtId="2" fontId="29" fillId="0" borderId="0" xfId="137" applyNumberFormat="1" applyFont="1"/>
    <xf numFmtId="1" fontId="63" fillId="0" borderId="11" xfId="137" applyNumberFormat="1" applyFont="1" applyFill="1" applyBorder="1" applyAlignment="1">
      <alignment horizontal="left" wrapText="1"/>
    </xf>
    <xf numFmtId="0" fontId="44" fillId="0" borderId="0" xfId="102" applyBorder="1" applyAlignment="1">
      <alignment wrapText="1"/>
    </xf>
    <xf numFmtId="10" fontId="44" fillId="0" borderId="0" xfId="102" applyNumberFormat="1" applyBorder="1"/>
    <xf numFmtId="0" fontId="29" fillId="0" borderId="29" xfId="0" applyFont="1" applyBorder="1" applyAlignment="1">
      <alignment horizontal="center" wrapText="1"/>
    </xf>
    <xf numFmtId="3" fontId="29" fillId="0" borderId="11" xfId="0" applyNumberFormat="1" applyFont="1" applyBorder="1" applyAlignment="1">
      <alignment horizontal="center" wrapText="1"/>
    </xf>
    <xf numFmtId="3" fontId="29" fillId="0" borderId="11" xfId="0" applyNumberFormat="1" applyFont="1" applyBorder="1" applyAlignment="1">
      <alignment horizontal="center"/>
    </xf>
    <xf numFmtId="3" fontId="29" fillId="0" borderId="25" xfId="0" applyNumberFormat="1" applyFont="1" applyBorder="1" applyAlignment="1">
      <alignment horizontal="center"/>
    </xf>
    <xf numFmtId="3" fontId="29" fillId="0" borderId="16" xfId="0" applyNumberFormat="1" applyFont="1" applyBorder="1" applyAlignment="1">
      <alignment horizontal="center" wrapText="1"/>
    </xf>
    <xf numFmtId="3" fontId="29" fillId="0" borderId="16" xfId="0" applyNumberFormat="1" applyFont="1" applyBorder="1" applyAlignment="1">
      <alignment horizontal="center"/>
    </xf>
    <xf numFmtId="3" fontId="29" fillId="0" borderId="30" xfId="0" applyNumberFormat="1" applyFont="1" applyBorder="1" applyAlignment="1">
      <alignment horizontal="center"/>
    </xf>
    <xf numFmtId="177" fontId="29" fillId="0" borderId="11" xfId="151" applyNumberFormat="1" applyFont="1" applyFill="1" applyBorder="1"/>
    <xf numFmtId="10" fontId="29" fillId="0" borderId="0" xfId="151" applyNumberFormat="1" applyFont="1" applyFill="1" applyBorder="1" applyAlignment="1">
      <alignment horizontal="right"/>
    </xf>
    <xf numFmtId="1" fontId="97" fillId="0" borderId="0" xfId="0" applyNumberFormat="1" applyFont="1" applyFill="1" applyBorder="1" applyAlignment="1">
      <alignment horizontal="right"/>
    </xf>
    <xf numFmtId="2" fontId="97" fillId="0" borderId="0" xfId="0" applyNumberFormat="1" applyFont="1" applyFill="1" applyBorder="1" applyAlignment="1">
      <alignment horizontal="right"/>
    </xf>
    <xf numFmtId="177" fontId="29" fillId="0" borderId="11" xfId="120" applyNumberFormat="1" applyFont="1" applyBorder="1" applyAlignment="1">
      <alignment horizontal="right"/>
    </xf>
    <xf numFmtId="0" fontId="36" fillId="0" borderId="11" xfId="120" applyFont="1" applyFill="1" applyBorder="1" applyAlignment="1">
      <alignment wrapText="1"/>
    </xf>
    <xf numFmtId="172" fontId="36" fillId="0" borderId="11" xfId="120" applyNumberFormat="1" applyFont="1" applyFill="1" applyBorder="1" applyAlignment="1">
      <alignment wrapText="1"/>
    </xf>
    <xf numFmtId="0" fontId="68" fillId="0" borderId="0" xfId="0" applyFont="1" applyAlignment="1">
      <alignment horizontal="center" vertical="top" wrapText="1"/>
    </xf>
    <xf numFmtId="0" fontId="68" fillId="0" borderId="0" xfId="0" applyFont="1"/>
    <xf numFmtId="0" fontId="36" fillId="0" borderId="0" xfId="0" applyFont="1" applyBorder="1" applyAlignment="1">
      <alignment wrapText="1"/>
    </xf>
    <xf numFmtId="176" fontId="29" fillId="0" borderId="0" xfId="0" applyNumberFormat="1" applyFont="1" applyBorder="1"/>
    <xf numFmtId="0" fontId="42" fillId="0" borderId="0" xfId="0" applyFont="1" applyBorder="1" applyAlignment="1">
      <alignment horizontal="left" vertical="center" wrapText="1"/>
    </xf>
    <xf numFmtId="17" fontId="29" fillId="0" borderId="11" xfId="158" applyNumberFormat="1" applyFont="1" applyFill="1" applyBorder="1" applyAlignment="1" applyProtection="1">
      <alignment horizontal="center"/>
      <protection locked="0"/>
    </xf>
    <xf numFmtId="0" fontId="29" fillId="0" borderId="11" xfId="158" applyNumberFormat="1" applyFont="1" applyFill="1" applyBorder="1" applyAlignment="1" applyProtection="1">
      <protection locked="0"/>
    </xf>
    <xf numFmtId="0" fontId="0" fillId="0" borderId="11" xfId="0" applyBorder="1"/>
    <xf numFmtId="0" fontId="61" fillId="26" borderId="11" xfId="86" applyFont="1" applyFill="1" applyBorder="1" applyAlignment="1">
      <alignment horizontal="center"/>
    </xf>
    <xf numFmtId="0" fontId="96" fillId="0" borderId="0" xfId="112" applyFont="1"/>
    <xf numFmtId="0" fontId="98" fillId="0" borderId="0" xfId="112" applyFont="1" applyBorder="1" applyAlignment="1">
      <alignment horizontal="center"/>
    </xf>
    <xf numFmtId="0" fontId="98" fillId="0" borderId="0" xfId="112" applyFont="1" applyBorder="1" applyAlignment="1">
      <alignment wrapText="1"/>
    </xf>
    <xf numFmtId="177" fontId="29" fillId="0" borderId="0" xfId="151" applyNumberFormat="1" applyFont="1" applyFill="1" applyBorder="1"/>
    <xf numFmtId="0" fontId="38" fillId="0" borderId="0" xfId="112" applyNumberFormat="1" applyFont="1" applyFill="1" applyBorder="1" applyAlignment="1" applyProtection="1">
      <alignment horizontal="left" vertical="top"/>
    </xf>
    <xf numFmtId="0" fontId="38" fillId="0" borderId="0" xfId="119" applyFont="1" applyBorder="1"/>
    <xf numFmtId="0" fontId="44" fillId="0" borderId="0" xfId="102" applyFont="1"/>
    <xf numFmtId="0" fontId="44" fillId="0" borderId="0" xfId="119" applyFont="1" applyAlignment="1">
      <alignment horizontal="left"/>
    </xf>
    <xf numFmtId="0" fontId="29" fillId="0" borderId="29" xfId="110" applyFont="1" applyBorder="1" applyAlignment="1">
      <alignment wrapText="1"/>
    </xf>
    <xf numFmtId="14" fontId="36" fillId="0" borderId="61" xfId="100" applyNumberFormat="1" applyFont="1" applyBorder="1" applyAlignment="1">
      <alignment horizontal="center" vertical="center"/>
    </xf>
    <xf numFmtId="14" fontId="36" fillId="0" borderId="62" xfId="100" applyNumberFormat="1" applyFont="1" applyBorder="1" applyAlignment="1">
      <alignment horizontal="center" vertical="center"/>
    </xf>
    <xf numFmtId="0" fontId="29" fillId="0" borderId="11" xfId="0" applyFont="1" applyBorder="1" applyAlignment="1">
      <alignment horizontal="center" wrapText="1"/>
    </xf>
    <xf numFmtId="0" fontId="29" fillId="0" borderId="16" xfId="0" applyFont="1" applyBorder="1" applyAlignment="1">
      <alignment horizontal="center" wrapText="1"/>
    </xf>
    <xf numFmtId="0" fontId="42" fillId="0" borderId="11" xfId="128" applyFont="1" applyBorder="1" applyAlignment="1">
      <alignment wrapText="1"/>
    </xf>
    <xf numFmtId="0" fontId="42" fillId="0" borderId="11" xfId="128" applyFont="1" applyFill="1" applyBorder="1" applyAlignment="1">
      <alignment wrapText="1"/>
    </xf>
    <xf numFmtId="0" fontId="38" fillId="0" borderId="0" xfId="154" applyNumberFormat="1" applyFont="1" applyAlignment="1">
      <alignment horizontal="justify" vertical="distributed" wrapText="1"/>
    </xf>
    <xf numFmtId="0" fontId="38" fillId="0" borderId="0" xfId="154" applyNumberFormat="1" applyFont="1" applyAlignment="1">
      <alignment horizontal="justify" wrapText="1"/>
    </xf>
    <xf numFmtId="0" fontId="38" fillId="0" borderId="0" xfId="0" applyFont="1" applyAlignment="1">
      <alignment horizontal="left" wrapText="1"/>
    </xf>
    <xf numFmtId="203" fontId="36" fillId="0" borderId="11" xfId="128" applyNumberFormat="1" applyFont="1" applyFill="1" applyBorder="1" applyAlignment="1">
      <alignment horizontal="center" vertical="center"/>
    </xf>
    <xf numFmtId="203" fontId="36" fillId="0" borderId="11" xfId="0" applyNumberFormat="1" applyFont="1" applyBorder="1"/>
    <xf numFmtId="0" fontId="38" fillId="0" borderId="0" xfId="132" applyFont="1" applyFill="1" applyAlignment="1">
      <alignment horizontal="justify" wrapText="1"/>
    </xf>
    <xf numFmtId="3" fontId="29" fillId="0" borderId="0" xfId="0" applyNumberFormat="1" applyFont="1" applyBorder="1"/>
    <xf numFmtId="0" fontId="38" fillId="0" borderId="0" xfId="0" applyFont="1" applyAlignment="1">
      <alignment horizontal="left" vertical="top"/>
    </xf>
    <xf numFmtId="14" fontId="36" fillId="0" borderId="11" xfId="89" applyNumberFormat="1" applyFont="1" applyFill="1" applyBorder="1"/>
    <xf numFmtId="2" fontId="29" fillId="0" borderId="11" xfId="89" applyNumberFormat="1" applyFont="1" applyFill="1" applyBorder="1"/>
    <xf numFmtId="0" fontId="29" fillId="0" borderId="11" xfId="89" applyFont="1" applyBorder="1"/>
    <xf numFmtId="0" fontId="29" fillId="0" borderId="0" xfId="89" applyFont="1"/>
    <xf numFmtId="0" fontId="36" fillId="0" borderId="0" xfId="89" applyFont="1"/>
    <xf numFmtId="0" fontId="38" fillId="0" borderId="0" xfId="89" applyFont="1"/>
    <xf numFmtId="0" fontId="99" fillId="0" borderId="0" xfId="107" applyFont="1"/>
    <xf numFmtId="0" fontId="38" fillId="0" borderId="0" xfId="129" applyFont="1" applyAlignment="1">
      <alignment horizontal="justify" vertical="center"/>
    </xf>
    <xf numFmtId="0" fontId="100" fillId="0" borderId="0" xfId="0" applyFont="1" applyAlignment="1"/>
    <xf numFmtId="0" fontId="38" fillId="0" borderId="0" xfId="129" applyFont="1"/>
    <xf numFmtId="0" fontId="38" fillId="0" borderId="0" xfId="90" applyFont="1" applyBorder="1" applyAlignment="1">
      <alignment horizontal="left"/>
    </xf>
    <xf numFmtId="0" fontId="38" fillId="0" borderId="0" xfId="0" applyFont="1" applyAlignment="1">
      <alignment vertical="top"/>
    </xf>
    <xf numFmtId="10" fontId="37" fillId="0" borderId="0" xfId="121" applyNumberFormat="1" applyFont="1" applyFill="1" applyBorder="1"/>
    <xf numFmtId="2" fontId="37" fillId="0" borderId="0" xfId="121" applyNumberFormat="1" applyFont="1" applyFill="1" applyBorder="1"/>
    <xf numFmtId="0" fontId="37" fillId="0" borderId="0" xfId="121" applyFont="1"/>
    <xf numFmtId="0" fontId="38" fillId="0" borderId="0" xfId="91" applyFont="1" applyBorder="1"/>
    <xf numFmtId="0" fontId="92" fillId="0" borderId="0" xfId="95" applyFont="1"/>
    <xf numFmtId="0" fontId="30" fillId="0" borderId="0" xfId="76" applyFont="1" applyAlignment="1" applyProtection="1"/>
    <xf numFmtId="0" fontId="36" fillId="0" borderId="0" xfId="94" applyFont="1" applyAlignment="1"/>
    <xf numFmtId="0" fontId="38" fillId="0" borderId="0" xfId="0" applyFont="1" applyBorder="1"/>
    <xf numFmtId="0" fontId="38" fillId="0" borderId="0" xfId="119" applyFont="1"/>
    <xf numFmtId="0" fontId="38" fillId="0" borderId="0" xfId="120" applyFont="1" applyFill="1" applyBorder="1" applyAlignment="1">
      <alignment horizontal="left"/>
    </xf>
    <xf numFmtId="0" fontId="38" fillId="0" borderId="0" xfId="137" applyFont="1"/>
    <xf numFmtId="0" fontId="42" fillId="0" borderId="11" xfId="98" applyFont="1" applyBorder="1" applyAlignment="1">
      <alignment horizontal="center"/>
    </xf>
    <xf numFmtId="0" fontId="42" fillId="0" borderId="11" xfId="123" applyFont="1" applyBorder="1" applyAlignment="1">
      <alignment horizontal="center"/>
    </xf>
    <xf numFmtId="14" fontId="36" fillId="0" borderId="35" xfId="0" applyNumberFormat="1" applyFont="1" applyFill="1" applyBorder="1" applyAlignment="1">
      <alignment horizontal="center" vertical="center"/>
    </xf>
    <xf numFmtId="171" fontId="41" fillId="0" borderId="35" xfId="158" applyNumberFormat="1" applyFont="1" applyFill="1" applyBorder="1" applyAlignment="1"/>
    <xf numFmtId="171" fontId="41" fillId="0" borderId="35" xfId="158" applyNumberFormat="1" applyFont="1" applyFill="1" applyBorder="1" applyAlignment="1">
      <alignment horizontal="center"/>
    </xf>
    <xf numFmtId="171" fontId="36" fillId="0" borderId="35" xfId="158" applyNumberFormat="1" applyFont="1" applyFill="1" applyBorder="1" applyAlignment="1">
      <alignment horizontal="center" vertical="center"/>
    </xf>
    <xf numFmtId="0" fontId="36" fillId="0" borderId="0" xfId="113" applyFont="1" applyFill="1" applyBorder="1" applyAlignment="1">
      <alignment horizontal="center" vertical="center"/>
    </xf>
    <xf numFmtId="14" fontId="36" fillId="0" borderId="0" xfId="0" applyNumberFormat="1" applyFont="1" applyFill="1" applyBorder="1" applyAlignment="1">
      <alignment horizontal="center" vertical="center"/>
    </xf>
    <xf numFmtId="0" fontId="29" fillId="0" borderId="0" xfId="113" applyFont="1" applyFill="1" applyBorder="1" applyAlignment="1">
      <alignment vertical="center"/>
    </xf>
    <xf numFmtId="171" fontId="41" fillId="0" borderId="0" xfId="158" applyNumberFormat="1" applyFont="1" applyFill="1" applyBorder="1" applyAlignment="1"/>
    <xf numFmtId="171" fontId="41" fillId="0" borderId="0" xfId="158" applyNumberFormat="1" applyFont="1" applyFill="1" applyBorder="1" applyAlignment="1">
      <alignment horizontal="center"/>
    </xf>
    <xf numFmtId="0" fontId="29" fillId="0" borderId="0" xfId="113" applyFont="1" applyFill="1" applyBorder="1" applyAlignment="1">
      <alignment vertical="center" wrapText="1" shrinkToFit="1"/>
    </xf>
    <xf numFmtId="171" fontId="36" fillId="0" borderId="0" xfId="158" applyNumberFormat="1" applyFont="1" applyFill="1" applyBorder="1" applyAlignment="1">
      <alignment horizontal="center" vertical="center"/>
    </xf>
    <xf numFmtId="0" fontId="37" fillId="0" borderId="0" xfId="0" applyFont="1" applyFill="1" applyBorder="1"/>
    <xf numFmtId="3" fontId="36" fillId="0" borderId="0" xfId="0" applyNumberFormat="1" applyFont="1" applyFill="1" applyBorder="1"/>
    <xf numFmtId="0" fontId="99" fillId="0" borderId="0" xfId="154" applyNumberFormat="1" applyFont="1" applyFill="1" applyBorder="1" applyAlignment="1">
      <alignment horizontal="left"/>
    </xf>
    <xf numFmtId="0" fontId="99" fillId="0" borderId="0" xfId="154" applyNumberFormat="1" applyFont="1" applyFill="1" applyBorder="1" applyAlignment="1"/>
    <xf numFmtId="0" fontId="38" fillId="0" borderId="0" xfId="107" applyFont="1" applyFill="1" applyBorder="1" applyAlignment="1">
      <alignment horizontal="left"/>
    </xf>
    <xf numFmtId="0" fontId="36" fillId="27" borderId="0" xfId="0" applyFont="1" applyFill="1"/>
    <xf numFmtId="0" fontId="99" fillId="0" borderId="0" xfId="91" applyFont="1"/>
    <xf numFmtId="210" fontId="42" fillId="0" borderId="11" xfId="128" applyNumberFormat="1" applyFont="1" applyBorder="1"/>
    <xf numFmtId="181" fontId="42" fillId="0" borderId="13" xfId="0" applyNumberFormat="1" applyFont="1" applyFill="1" applyBorder="1" applyAlignment="1">
      <alignment horizontal="center"/>
    </xf>
    <xf numFmtId="181" fontId="42" fillId="0" borderId="14" xfId="0" applyNumberFormat="1" applyFont="1" applyFill="1" applyBorder="1" applyAlignment="1">
      <alignment horizontal="center"/>
    </xf>
    <xf numFmtId="181" fontId="42" fillId="0" borderId="20" xfId="0" applyNumberFormat="1" applyFont="1" applyBorder="1" applyAlignment="1">
      <alignment horizontal="center"/>
    </xf>
    <xf numFmtId="181" fontId="42" fillId="0" borderId="21" xfId="0" applyNumberFormat="1" applyFont="1" applyBorder="1" applyAlignment="1">
      <alignment horizontal="center"/>
    </xf>
    <xf numFmtId="181" fontId="36" fillId="0" borderId="13" xfId="136" applyNumberFormat="1" applyFont="1" applyBorder="1" applyAlignment="1">
      <alignment horizontal="center"/>
    </xf>
    <xf numFmtId="181" fontId="36" fillId="0" borderId="14" xfId="136" applyNumberFormat="1" applyFont="1" applyBorder="1" applyAlignment="1">
      <alignment horizontal="center"/>
    </xf>
    <xf numFmtId="181" fontId="58" fillId="0" borderId="13" xfId="0" applyNumberFormat="1" applyFont="1" applyBorder="1" applyAlignment="1">
      <alignment horizontal="center"/>
    </xf>
    <xf numFmtId="181" fontId="36" fillId="0" borderId="13" xfId="0" applyNumberFormat="1" applyFont="1" applyBorder="1" applyAlignment="1">
      <alignment horizontal="center"/>
    </xf>
    <xf numFmtId="181" fontId="58" fillId="0" borderId="14" xfId="0" applyNumberFormat="1" applyFont="1" applyBorder="1" applyAlignment="1">
      <alignment horizontal="center"/>
    </xf>
    <xf numFmtId="181" fontId="36" fillId="0" borderId="20" xfId="116" applyNumberFormat="1" applyFont="1" applyFill="1" applyBorder="1" applyAlignment="1">
      <alignment horizontal="center" vertical="center" wrapText="1"/>
    </xf>
    <xf numFmtId="181" fontId="36" fillId="0" borderId="20" xfId="116" applyNumberFormat="1" applyFont="1" applyBorder="1" applyAlignment="1">
      <alignment horizontal="center" vertical="center" wrapText="1"/>
    </xf>
    <xf numFmtId="181" fontId="36" fillId="0" borderId="21" xfId="116" applyNumberFormat="1" applyFont="1" applyBorder="1" applyAlignment="1">
      <alignment horizontal="center"/>
    </xf>
    <xf numFmtId="0" fontId="36" fillId="0" borderId="0" xfId="0" applyFont="1" applyAlignment="1">
      <alignment horizontal="center" wrapText="1"/>
    </xf>
    <xf numFmtId="203" fontId="42" fillId="0" borderId="11" xfId="128" applyNumberFormat="1" applyFont="1" applyBorder="1" applyAlignment="1">
      <alignment horizontal="right" vertical="top"/>
    </xf>
    <xf numFmtId="2" fontId="63" fillId="0" borderId="11" xfId="128" applyNumberFormat="1" applyFont="1" applyBorder="1"/>
    <xf numFmtId="2" fontId="29" fillId="0" borderId="15" xfId="0" applyNumberFormat="1" applyFont="1" applyBorder="1"/>
    <xf numFmtId="2" fontId="29" fillId="0" borderId="25" xfId="0" applyNumberFormat="1" applyFont="1" applyBorder="1"/>
    <xf numFmtId="2" fontId="29" fillId="0" borderId="29" xfId="0" applyNumberFormat="1" applyFont="1" applyBorder="1"/>
    <xf numFmtId="2" fontId="29" fillId="0" borderId="16" xfId="0" applyNumberFormat="1" applyFont="1" applyBorder="1"/>
    <xf numFmtId="2" fontId="29" fillId="0" borderId="30" xfId="0" applyNumberFormat="1" applyFont="1" applyBorder="1"/>
    <xf numFmtId="0" fontId="29" fillId="0" borderId="11" xfId="0" applyFont="1" applyBorder="1" applyAlignment="1">
      <alignment horizontal="left"/>
    </xf>
    <xf numFmtId="3" fontId="29" fillId="0" borderId="23" xfId="0" applyNumberFormat="1" applyFont="1" applyFill="1" applyBorder="1" applyAlignment="1">
      <alignment vertical="top" wrapText="1"/>
    </xf>
    <xf numFmtId="44" fontId="36" fillId="27" borderId="11" xfId="77" applyFont="1" applyFill="1" applyBorder="1" applyAlignment="1">
      <alignment horizontal="left" wrapText="1"/>
    </xf>
    <xf numFmtId="165" fontId="29" fillId="0" borderId="0" xfId="0" applyNumberFormat="1" applyFont="1"/>
    <xf numFmtId="172" fontId="29" fillId="0" borderId="23" xfId="0" applyNumberFormat="1" applyFont="1" applyFill="1" applyBorder="1"/>
    <xf numFmtId="172" fontId="29" fillId="0" borderId="24" xfId="0" applyNumberFormat="1" applyFont="1" applyFill="1" applyBorder="1"/>
    <xf numFmtId="172" fontId="29" fillId="0" borderId="11" xfId="0" applyNumberFormat="1" applyFont="1" applyFill="1" applyBorder="1"/>
    <xf numFmtId="172" fontId="29" fillId="0" borderId="25" xfId="0" applyNumberFormat="1" applyFont="1" applyFill="1" applyBorder="1"/>
    <xf numFmtId="172" fontId="29" fillId="0" borderId="16" xfId="0" applyNumberFormat="1" applyFont="1" applyFill="1" applyBorder="1"/>
    <xf numFmtId="172" fontId="29" fillId="0" borderId="30" xfId="0" applyNumberFormat="1" applyFont="1" applyFill="1" applyBorder="1"/>
    <xf numFmtId="0" fontId="38" fillId="0" borderId="0" xfId="0" applyFont="1" applyAlignment="1">
      <alignment horizontal="justify"/>
    </xf>
    <xf numFmtId="0" fontId="36" fillId="0" borderId="11" xfId="112" applyFont="1" applyBorder="1" applyAlignment="1">
      <alignment horizontal="left"/>
    </xf>
    <xf numFmtId="0" fontId="36" fillId="0" borderId="11" xfId="0" applyFont="1" applyFill="1" applyBorder="1"/>
    <xf numFmtId="2" fontId="71" fillId="0" borderId="11" xfId="162" applyNumberFormat="1" applyFont="1" applyBorder="1"/>
    <xf numFmtId="0" fontId="42" fillId="0" borderId="0" xfId="0" applyFont="1"/>
    <xf numFmtId="0" fontId="63" fillId="0" borderId="0" xfId="0" applyFont="1" applyBorder="1"/>
    <xf numFmtId="0" fontId="92" fillId="0" borderId="0" xfId="0" applyFont="1"/>
    <xf numFmtId="0" fontId="36" fillId="0" borderId="12" xfId="0" applyFont="1" applyBorder="1" applyAlignment="1">
      <alignment horizontal="center"/>
    </xf>
    <xf numFmtId="0" fontId="36" fillId="0" borderId="13" xfId="0" applyFont="1" applyBorder="1" applyAlignment="1">
      <alignment horizontal="center"/>
    </xf>
    <xf numFmtId="0" fontId="36" fillId="0" borderId="14" xfId="0" applyFont="1" applyBorder="1" applyAlignment="1">
      <alignment horizontal="center"/>
    </xf>
    <xf numFmtId="0" fontId="36" fillId="0" borderId="64" xfId="0" applyFont="1" applyBorder="1" applyAlignment="1">
      <alignment horizontal="center"/>
    </xf>
    <xf numFmtId="0" fontId="36" fillId="0" borderId="65" xfId="0" applyFont="1" applyBorder="1" applyAlignment="1">
      <alignment horizontal="center"/>
    </xf>
    <xf numFmtId="0" fontId="42" fillId="0" borderId="0" xfId="128" applyFont="1" applyBorder="1" applyAlignment="1">
      <alignment horizontal="center" vertical="top"/>
    </xf>
    <xf numFmtId="0" fontId="63" fillId="0" borderId="0" xfId="128" applyFont="1" applyAlignment="1">
      <alignment horizontal="left" wrapText="1"/>
    </xf>
    <xf numFmtId="0" fontId="29" fillId="0" borderId="64" xfId="0" applyFont="1" applyBorder="1" applyAlignment="1">
      <alignment horizontal="center"/>
    </xf>
    <xf numFmtId="0" fontId="29" fillId="0" borderId="57" xfId="0" applyFont="1" applyBorder="1" applyAlignment="1">
      <alignment horizontal="center"/>
    </xf>
    <xf numFmtId="0" fontId="36" fillId="0" borderId="64" xfId="0" applyFont="1" applyBorder="1" applyAlignment="1">
      <alignment horizontal="center" wrapText="1"/>
    </xf>
    <xf numFmtId="0" fontId="36" fillId="0" borderId="57" xfId="0" applyFont="1" applyBorder="1" applyAlignment="1">
      <alignment horizontal="center" wrapText="1"/>
    </xf>
    <xf numFmtId="0" fontId="36" fillId="0" borderId="66" xfId="0" applyFont="1" applyBorder="1" applyAlignment="1">
      <alignment horizontal="center" wrapText="1"/>
    </xf>
    <xf numFmtId="0" fontId="36" fillId="0" borderId="67" xfId="0" applyFont="1" applyBorder="1" applyAlignment="1">
      <alignment horizontal="center" wrapText="1"/>
    </xf>
    <xf numFmtId="0" fontId="36" fillId="0" borderId="68" xfId="0" applyFont="1" applyBorder="1" applyAlignment="1">
      <alignment horizontal="center" wrapText="1"/>
    </xf>
    <xf numFmtId="0" fontId="36" fillId="0" borderId="69" xfId="0" applyFont="1" applyBorder="1" applyAlignment="1">
      <alignment horizontal="center" wrapText="1"/>
    </xf>
    <xf numFmtId="0" fontId="38" fillId="0" borderId="0" xfId="0" applyFont="1" applyAlignment="1">
      <alignment vertical="top" wrapText="1"/>
    </xf>
    <xf numFmtId="0" fontId="0" fillId="0" borderId="0" xfId="0" applyAlignment="1">
      <alignment wrapText="1"/>
    </xf>
    <xf numFmtId="0" fontId="38" fillId="0" borderId="63" xfId="0" applyFont="1" applyBorder="1" applyAlignment="1">
      <alignment horizontal="justify" vertical="top"/>
    </xf>
    <xf numFmtId="0" fontId="29" fillId="0" borderId="63" xfId="0" applyFont="1" applyBorder="1" applyAlignment="1"/>
    <xf numFmtId="0" fontId="38" fillId="0" borderId="0" xfId="0" applyFont="1" applyBorder="1" applyAlignment="1">
      <alignment horizontal="justify" vertical="top"/>
    </xf>
    <xf numFmtId="0" fontId="29" fillId="0" borderId="0" xfId="0" applyFont="1" applyBorder="1" applyAlignment="1"/>
    <xf numFmtId="0" fontId="38" fillId="0" borderId="0" xfId="0" applyFont="1" applyAlignment="1">
      <alignment wrapText="1"/>
    </xf>
    <xf numFmtId="0" fontId="38" fillId="0" borderId="63" xfId="0" applyFont="1" applyBorder="1" applyAlignment="1">
      <alignment horizontal="justify" vertical="top" wrapText="1"/>
    </xf>
    <xf numFmtId="0" fontId="0" fillId="0" borderId="63" xfId="0" applyBorder="1" applyAlignment="1">
      <alignment wrapText="1"/>
    </xf>
    <xf numFmtId="0" fontId="38" fillId="0" borderId="0" xfId="0" applyFont="1" applyBorder="1" applyAlignment="1">
      <alignment horizontal="justify" vertical="top" wrapText="1"/>
    </xf>
    <xf numFmtId="0" fontId="0" fillId="0" borderId="0" xfId="0" applyBorder="1" applyAlignment="1">
      <alignment wrapText="1"/>
    </xf>
    <xf numFmtId="0" fontId="0" fillId="0" borderId="63" xfId="0" applyBorder="1" applyAlignment="1"/>
    <xf numFmtId="0" fontId="100" fillId="0" borderId="0" xfId="0" applyFont="1" applyBorder="1" applyAlignment="1"/>
    <xf numFmtId="0" fontId="36" fillId="0" borderId="11" xfId="105" applyFont="1" applyBorder="1" applyAlignment="1">
      <alignment horizontal="center"/>
    </xf>
    <xf numFmtId="0" fontId="36" fillId="0" borderId="11" xfId="104" applyFont="1" applyBorder="1" applyAlignment="1">
      <alignment horizontal="center" vertical="center" wrapText="1"/>
    </xf>
    <xf numFmtId="4" fontId="36" fillId="0" borderId="11" xfId="57" applyNumberFormat="1" applyFont="1" applyFill="1" applyBorder="1" applyAlignment="1">
      <alignment horizontal="right" wrapText="1"/>
    </xf>
    <xf numFmtId="181" fontId="36" fillId="0" borderId="11" xfId="56" applyNumberFormat="1" applyFont="1" applyFill="1" applyBorder="1" applyAlignment="1">
      <alignment horizontal="left" wrapText="1"/>
    </xf>
    <xf numFmtId="0" fontId="36" fillId="0" borderId="11" xfId="57" applyNumberFormat="1" applyFont="1" applyFill="1" applyBorder="1" applyAlignment="1">
      <alignment horizontal="right" wrapText="1"/>
    </xf>
    <xf numFmtId="0" fontId="38" fillId="0" borderId="0" xfId="154" applyNumberFormat="1" applyFont="1" applyAlignment="1">
      <alignment horizontal="justify" vertical="distributed" wrapText="1"/>
    </xf>
    <xf numFmtId="0" fontId="44" fillId="0" borderId="11" xfId="107" applyFont="1" applyBorder="1" applyAlignment="1">
      <alignment horizontal="center"/>
    </xf>
    <xf numFmtId="0" fontId="54" fillId="0" borderId="0" xfId="154" applyNumberFormat="1" applyFont="1" applyAlignment="1">
      <alignment horizontal="justify" wrapText="1"/>
    </xf>
    <xf numFmtId="0" fontId="38" fillId="0" borderId="0" xfId="154" applyNumberFormat="1" applyFont="1" applyAlignment="1">
      <alignment horizontal="justify" wrapText="1"/>
    </xf>
    <xf numFmtId="0" fontId="36" fillId="0" borderId="11" xfId="89" applyFont="1" applyFill="1" applyBorder="1" applyAlignment="1">
      <alignment horizontal="center" vertical="center" wrapText="1"/>
    </xf>
    <xf numFmtId="0" fontId="36" fillId="0" borderId="11" xfId="89" applyFont="1" applyFill="1" applyBorder="1" applyAlignment="1">
      <alignment horizontal="center" vertical="center"/>
    </xf>
    <xf numFmtId="0" fontId="36" fillId="0" borderId="59" xfId="129" applyFont="1" applyBorder="1" applyAlignment="1">
      <alignment horizontal="center"/>
    </xf>
    <xf numFmtId="0" fontId="36" fillId="0" borderId="35" xfId="129" applyFont="1" applyBorder="1" applyAlignment="1">
      <alignment horizontal="center"/>
    </xf>
    <xf numFmtId="0" fontId="36" fillId="0" borderId="59" xfId="129" applyFont="1" applyFill="1" applyBorder="1" applyAlignment="1">
      <alignment horizontal="center" wrapText="1"/>
    </xf>
    <xf numFmtId="0" fontId="36" fillId="0" borderId="35" xfId="129" applyFont="1" applyFill="1" applyBorder="1" applyAlignment="1">
      <alignment horizontal="center" wrapText="1"/>
    </xf>
    <xf numFmtId="0" fontId="38" fillId="0" borderId="0" xfId="129" applyFont="1" applyAlignment="1">
      <alignment wrapText="1"/>
    </xf>
    <xf numFmtId="0" fontId="38" fillId="0" borderId="0" xfId="126" applyFont="1" applyAlignment="1">
      <alignment horizontal="left" wrapText="1"/>
    </xf>
    <xf numFmtId="171" fontId="36" fillId="0" borderId="11" xfId="158" applyNumberFormat="1" applyFont="1" applyBorder="1" applyAlignment="1">
      <alignment horizontal="center"/>
    </xf>
    <xf numFmtId="0" fontId="36" fillId="0" borderId="0" xfId="0" applyFont="1" applyAlignment="1">
      <alignment horizontal="center"/>
    </xf>
    <xf numFmtId="0" fontId="38" fillId="0" borderId="0" xfId="0" applyFont="1" applyAlignment="1">
      <alignment horizontal="left" wrapText="1"/>
    </xf>
    <xf numFmtId="14" fontId="29" fillId="0" borderId="11" xfId="0" applyNumberFormat="1" applyFont="1" applyBorder="1" applyAlignment="1">
      <alignment horizontal="center"/>
    </xf>
    <xf numFmtId="0" fontId="38" fillId="0" borderId="0" xfId="0" applyFont="1" applyAlignment="1">
      <alignment horizontal="center" vertical="top" wrapText="1"/>
    </xf>
    <xf numFmtId="0" fontId="36" fillId="0" borderId="0" xfId="0" applyFont="1" applyAlignment="1">
      <alignment horizontal="center" wrapText="1"/>
    </xf>
    <xf numFmtId="0" fontId="38" fillId="0" borderId="0" xfId="0" applyFont="1" applyAlignment="1">
      <alignment wrapText="1" shrinkToFit="1"/>
    </xf>
    <xf numFmtId="0" fontId="0" fillId="0" borderId="0" xfId="0" applyAlignment="1">
      <alignment wrapText="1" shrinkToFit="1"/>
    </xf>
    <xf numFmtId="0" fontId="36" fillId="0" borderId="23" xfId="0" applyFont="1" applyBorder="1" applyAlignment="1">
      <alignment horizontal="center"/>
    </xf>
    <xf numFmtId="0" fontId="36" fillId="0" borderId="11" xfId="0" applyFont="1" applyBorder="1" applyAlignment="1">
      <alignment horizontal="center"/>
    </xf>
    <xf numFmtId="0" fontId="29" fillId="0" borderId="0" xfId="0" applyFont="1" applyAlignment="1">
      <alignment horizontal="center"/>
    </xf>
    <xf numFmtId="0" fontId="36" fillId="0" borderId="16" xfId="0" applyFont="1" applyBorder="1" applyAlignment="1">
      <alignment horizontal="center"/>
    </xf>
    <xf numFmtId="0" fontId="38" fillId="0" borderId="0" xfId="0" applyFont="1" applyAlignment="1">
      <alignment horizontal="left" vertical="top" wrapText="1"/>
    </xf>
    <xf numFmtId="0" fontId="36" fillId="0" borderId="18" xfId="0" applyFont="1" applyFill="1" applyBorder="1" applyAlignment="1">
      <alignment horizontal="center" vertical="center"/>
    </xf>
    <xf numFmtId="0" fontId="36" fillId="0" borderId="70" xfId="0" applyFont="1" applyFill="1" applyBorder="1" applyAlignment="1">
      <alignment horizontal="center" vertical="center"/>
    </xf>
    <xf numFmtId="0" fontId="36" fillId="0" borderId="48" xfId="0" applyFont="1" applyFill="1" applyBorder="1" applyAlignment="1">
      <alignment horizontal="center" vertical="center"/>
    </xf>
    <xf numFmtId="0" fontId="36" fillId="0" borderId="11" xfId="0" applyFont="1" applyBorder="1" applyAlignment="1">
      <alignment horizontal="center" vertical="top" wrapText="1"/>
    </xf>
    <xf numFmtId="0" fontId="36" fillId="0" borderId="27" xfId="0" applyFont="1" applyBorder="1" applyAlignment="1">
      <alignment horizontal="center" vertical="top" wrapText="1"/>
    </xf>
    <xf numFmtId="0" fontId="29" fillId="0" borderId="23" xfId="0" applyFont="1" applyBorder="1" applyAlignment="1">
      <alignment horizontal="center" vertical="top" wrapText="1"/>
    </xf>
    <xf numFmtId="0" fontId="36" fillId="0" borderId="11" xfId="0" applyFont="1" applyBorder="1" applyAlignment="1">
      <alignment wrapText="1"/>
    </xf>
    <xf numFmtId="0" fontId="29" fillId="0" borderId="11" xfId="0" applyFont="1" applyBorder="1" applyAlignment="1">
      <alignment horizontal="right" wrapText="1"/>
    </xf>
    <xf numFmtId="0" fontId="36" fillId="0" borderId="59" xfId="0" applyFont="1" applyBorder="1" applyAlignment="1">
      <alignment horizontal="center"/>
    </xf>
    <xf numFmtId="0" fontId="36" fillId="0" borderId="71" xfId="0" applyFont="1" applyBorder="1" applyAlignment="1">
      <alignment horizontal="center"/>
    </xf>
    <xf numFmtId="0" fontId="36" fillId="0" borderId="35" xfId="0" applyFont="1" applyBorder="1" applyAlignment="1">
      <alignment horizontal="center"/>
    </xf>
    <xf numFmtId="0" fontId="29" fillId="0" borderId="11" xfId="91" applyFont="1" applyFill="1" applyBorder="1" applyAlignment="1">
      <alignment horizontal="center"/>
    </xf>
    <xf numFmtId="0" fontId="38" fillId="0" borderId="0" xfId="154" applyNumberFormat="1" applyFont="1" applyAlignment="1">
      <alignment horizontal="justify" vertical="justify" wrapText="1"/>
    </xf>
    <xf numFmtId="0" fontId="38" fillId="0" borderId="0" xfId="132" applyFont="1" applyFill="1" applyAlignment="1">
      <alignment horizontal="justify" wrapText="1"/>
    </xf>
    <xf numFmtId="0" fontId="36" fillId="0" borderId="11" xfId="91" applyFont="1" applyBorder="1" applyAlignment="1">
      <alignment horizontal="center"/>
    </xf>
    <xf numFmtId="0" fontId="38" fillId="0" borderId="0" xfId="86" applyFont="1" applyBorder="1" applyAlignment="1">
      <alignment wrapText="1"/>
    </xf>
    <xf numFmtId="0" fontId="69" fillId="0" borderId="0" xfId="138" applyFont="1" applyFill="1" applyBorder="1" applyAlignment="1">
      <alignment wrapText="1"/>
    </xf>
    <xf numFmtId="0" fontId="36" fillId="0" borderId="11" xfId="91" applyFont="1" applyFill="1" applyBorder="1" applyAlignment="1">
      <alignment horizontal="center"/>
    </xf>
    <xf numFmtId="0" fontId="42" fillId="0" borderId="0" xfId="91" applyFont="1" applyFill="1" applyBorder="1" applyAlignment="1">
      <alignment horizontal="center"/>
    </xf>
    <xf numFmtId="0" fontId="36" fillId="0" borderId="0" xfId="116" applyFont="1" applyAlignment="1">
      <alignment horizontal="left"/>
    </xf>
    <xf numFmtId="0" fontId="29" fillId="0" borderId="0" xfId="116" applyFont="1" applyAlignment="1">
      <alignment horizontal="left"/>
    </xf>
    <xf numFmtId="14" fontId="36" fillId="0" borderId="13" xfId="0" applyNumberFormat="1" applyFont="1" applyBorder="1" applyAlignment="1">
      <alignment horizontal="center" wrapText="1"/>
    </xf>
    <xf numFmtId="14" fontId="36" fillId="0" borderId="11" xfId="0" applyNumberFormat="1" applyFont="1" applyBorder="1" applyAlignment="1">
      <alignment horizontal="center" wrapText="1"/>
    </xf>
    <xf numFmtId="14" fontId="36" fillId="0" borderId="14" xfId="0" applyNumberFormat="1" applyFont="1" applyBorder="1" applyAlignment="1">
      <alignment horizontal="center"/>
    </xf>
    <xf numFmtId="14" fontId="36" fillId="0" borderId="25" xfId="0" applyNumberFormat="1" applyFont="1" applyBorder="1" applyAlignment="1">
      <alignment horizontal="center"/>
    </xf>
    <xf numFmtId="0" fontId="36" fillId="0" borderId="15" xfId="0" applyFont="1" applyBorder="1" applyAlignment="1">
      <alignment horizontal="center"/>
    </xf>
    <xf numFmtId="14" fontId="36" fillId="0" borderId="13" xfId="0" applyNumberFormat="1" applyFont="1" applyBorder="1" applyAlignment="1">
      <alignment horizontal="center"/>
    </xf>
    <xf numFmtId="14" fontId="36" fillId="0" borderId="11" xfId="0" applyNumberFormat="1" applyFont="1" applyBorder="1" applyAlignment="1">
      <alignment horizontal="center"/>
    </xf>
    <xf numFmtId="0" fontId="29" fillId="0" borderId="0" xfId="115" applyFont="1" applyBorder="1" applyAlignment="1">
      <alignment horizontal="center"/>
    </xf>
    <xf numFmtId="0" fontId="36" fillId="0" borderId="0" xfId="112" applyFont="1" applyAlignment="1"/>
    <xf numFmtId="3" fontId="36" fillId="0" borderId="11" xfId="112" applyNumberFormat="1" applyFont="1" applyFill="1" applyBorder="1" applyAlignment="1">
      <alignment horizontal="center" wrapText="1"/>
    </xf>
    <xf numFmtId="0" fontId="36" fillId="0" borderId="11" xfId="112" applyFont="1" applyBorder="1" applyAlignment="1">
      <alignment horizontal="center"/>
    </xf>
    <xf numFmtId="0" fontId="36" fillId="0" borderId="0" xfId="112" applyFont="1" applyAlignment="1">
      <alignment horizontal="center"/>
    </xf>
    <xf numFmtId="0" fontId="44" fillId="0" borderId="0" xfId="112" applyAlignment="1"/>
    <xf numFmtId="14" fontId="78" fillId="0" borderId="0" xfId="158" applyNumberFormat="1" applyFont="1" applyFill="1" applyBorder="1" applyAlignment="1" applyProtection="1"/>
    <xf numFmtId="0" fontId="36" fillId="0" borderId="0" xfId="0" applyFont="1" applyAlignment="1">
      <alignment horizontal="left" wrapText="1" shrinkToFit="1"/>
    </xf>
    <xf numFmtId="0" fontId="0" fillId="0" borderId="0" xfId="0" applyAlignment="1">
      <alignment horizontal="left" wrapText="1" shrinkToFit="1"/>
    </xf>
    <xf numFmtId="0" fontId="0" fillId="0" borderId="0" xfId="0" applyAlignment="1">
      <alignment horizontal="left" wrapText="1"/>
    </xf>
    <xf numFmtId="0" fontId="36" fillId="0" borderId="0" xfId="0" applyFont="1" applyAlignment="1">
      <alignment horizontal="left" vertical="top" wrapText="1" shrinkToFit="1"/>
    </xf>
    <xf numFmtId="0" fontId="60" fillId="0" borderId="0" xfId="118" applyFont="1" applyBorder="1" applyAlignment="1">
      <alignment horizontal="center" wrapText="1" shrinkToFit="1"/>
    </xf>
    <xf numFmtId="0" fontId="60" fillId="0" borderId="0" xfId="143" applyFont="1" applyBorder="1" applyAlignment="1">
      <alignment horizontal="center"/>
    </xf>
    <xf numFmtId="0" fontId="29" fillId="0" borderId="59" xfId="119" applyFont="1" applyBorder="1" applyAlignment="1">
      <alignment wrapText="1"/>
    </xf>
    <xf numFmtId="0" fontId="29" fillId="0" borderId="35" xfId="119" applyFont="1" applyBorder="1" applyAlignment="1">
      <alignment wrapText="1"/>
    </xf>
    <xf numFmtId="0" fontId="29" fillId="0" borderId="0" xfId="119" applyFont="1"/>
    <xf numFmtId="0" fontId="29" fillId="0" borderId="27" xfId="119" applyFont="1" applyBorder="1" applyAlignment="1">
      <alignment vertical="top" wrapText="1"/>
    </xf>
    <xf numFmtId="0" fontId="29" fillId="0" borderId="8" xfId="119" applyFont="1" applyBorder="1" applyAlignment="1">
      <alignment vertical="top" wrapText="1"/>
    </xf>
    <xf numFmtId="0" fontId="29" fillId="0" borderId="23" xfId="119" applyFont="1" applyBorder="1" applyAlignment="1">
      <alignment vertical="top" wrapText="1"/>
    </xf>
    <xf numFmtId="0" fontId="36" fillId="28" borderId="11" xfId="119" applyFont="1" applyFill="1" applyBorder="1" applyAlignment="1">
      <alignment horizontal="center" vertical="center"/>
    </xf>
    <xf numFmtId="0" fontId="36" fillId="28" borderId="11" xfId="119" applyFont="1" applyFill="1" applyBorder="1" applyAlignment="1">
      <alignment horizontal="center" vertical="center" wrapText="1"/>
    </xf>
    <xf numFmtId="0" fontId="81" fillId="0" borderId="63" xfId="119" applyFont="1" applyBorder="1" applyAlignment="1">
      <alignment horizontal="left" wrapText="1"/>
    </xf>
    <xf numFmtId="0" fontId="81" fillId="0" borderId="0" xfId="119" applyFont="1" applyAlignment="1">
      <alignment horizontal="left" wrapText="1"/>
    </xf>
  </cellXfs>
  <cellStyles count="166">
    <cellStyle name="_3.1_Риск ликвидности и прибыльность банков" xfId="1"/>
    <cellStyle name="_3.3_достаточность капитала и структура фондирования" xfId="2"/>
    <cellStyle name="20% - Accent1" xfId="3"/>
    <cellStyle name="20% - Accent2" xfId="4"/>
    <cellStyle name="20% - Accent3" xfId="5"/>
    <cellStyle name="20% - Accent4" xfId="6"/>
    <cellStyle name="20% - Accent5" xfId="7"/>
    <cellStyle name="20% - Accent6" xfId="8"/>
    <cellStyle name="40% - Accent1" xfId="9"/>
    <cellStyle name="40% - Accent2" xfId="10"/>
    <cellStyle name="40% - Accent3" xfId="11"/>
    <cellStyle name="40% - Accent4" xfId="12"/>
    <cellStyle name="40% - Accent5" xfId="13"/>
    <cellStyle name="40% - Accent6" xfId="14"/>
    <cellStyle name="60% - Accent1" xfId="15"/>
    <cellStyle name="60% - Accent2" xfId="16"/>
    <cellStyle name="60% - Accent3" xfId="17"/>
    <cellStyle name="60% - Accent4" xfId="18"/>
    <cellStyle name="60% - Accent5" xfId="19"/>
    <cellStyle name="60% - Accent6" xfId="20"/>
    <cellStyle name="Accent1" xfId="21"/>
    <cellStyle name="Accent2" xfId="22"/>
    <cellStyle name="Accent3" xfId="23"/>
    <cellStyle name="Accent4" xfId="24"/>
    <cellStyle name="Accent5" xfId="25"/>
    <cellStyle name="Accent6" xfId="26"/>
    <cellStyle name="Bad" xfId="27"/>
    <cellStyle name="BoldCenter" xfId="28"/>
    <cellStyle name="BoldLeft" xfId="29"/>
    <cellStyle name="BoldRight" xfId="30"/>
    <cellStyle name="Calculation" xfId="31"/>
    <cellStyle name="Center" xfId="32"/>
    <cellStyle name="Check Cell" xfId="33"/>
    <cellStyle name="Comma_cb_t1-1E" xfId="34"/>
    <cellStyle name="Euro" xfId="35"/>
    <cellStyle name="Explanatory Text" xfId="36"/>
    <cellStyle name="Good" xfId="37"/>
    <cellStyle name="Heading 1" xfId="38"/>
    <cellStyle name="Heading 2" xfId="39"/>
    <cellStyle name="Heading 3" xfId="40"/>
    <cellStyle name="Heading 4" xfId="41"/>
    <cellStyle name="Input" xfId="42"/>
    <cellStyle name="kb" xfId="43"/>
    <cellStyle name="Left" xfId="44"/>
    <cellStyle name="Linked Cell" xfId="45"/>
    <cellStyle name="Neutral" xfId="46"/>
    <cellStyle name="Normal 2" xfId="47"/>
    <cellStyle name="Normal 3" xfId="48"/>
    <cellStyle name="Normal 4" xfId="49"/>
    <cellStyle name="Normal_1. Currency" xfId="50"/>
    <cellStyle name="Normál_212" xfId="51"/>
    <cellStyle name="Normal_Book1" xfId="52"/>
    <cellStyle name="Normal_Capitalization" xfId="53"/>
    <cellStyle name="Normal_Indicators" xfId="54"/>
    <cellStyle name="Normal_Indicators_1" xfId="55"/>
    <cellStyle name="Normal_Sheet1" xfId="56"/>
    <cellStyle name="Normal_исходник" xfId="57"/>
    <cellStyle name="normální_cross pracovní 7 ČERVENEC  2007" xfId="58"/>
    <cellStyle name="Note" xfId="59"/>
    <cellStyle name="Notes" xfId="60"/>
    <cellStyle name="Number4DecimalStyle" xfId="61"/>
    <cellStyle name="Output" xfId="62"/>
    <cellStyle name="Title" xfId="63"/>
    <cellStyle name="Total" xfId="64"/>
    <cellStyle name="Warning Text" xfId="65"/>
    <cellStyle name="Акцент1" xfId="66" builtinId="29" customBuiltin="1"/>
    <cellStyle name="Акцент2" xfId="67" builtinId="33" customBuiltin="1"/>
    <cellStyle name="Акцент3" xfId="68" builtinId="37" customBuiltin="1"/>
    <cellStyle name="Акцент4" xfId="69" builtinId="41" customBuiltin="1"/>
    <cellStyle name="Акцент5" xfId="70" builtinId="45" customBuiltin="1"/>
    <cellStyle name="Акцент6" xfId="71" builtinId="49" customBuiltin="1"/>
    <cellStyle name="Ввод " xfId="72" builtinId="20" customBuiltin="1"/>
    <cellStyle name="Виталий" xfId="73"/>
    <cellStyle name="Вывод" xfId="74" builtinId="21" customBuiltin="1"/>
    <cellStyle name="Вычисление" xfId="75" builtinId="22" customBuiltin="1"/>
    <cellStyle name="Гиперссылка" xfId="76" builtinId="8"/>
    <cellStyle name="Денежный" xfId="77" builtinId="4"/>
    <cellStyle name="Заголовок 1" xfId="78" builtinId="16" customBuiltin="1"/>
    <cellStyle name="Заголовок 2" xfId="79" builtinId="17" customBuiltin="1"/>
    <cellStyle name="Заголовок 3" xfId="80" builtinId="18" customBuiltin="1"/>
    <cellStyle name="Заголовок 4" xfId="81" builtinId="19" customBuiltin="1"/>
    <cellStyle name="Итог" xfId="82" builtinId="25" customBuiltin="1"/>
    <cellStyle name="Контрольная ячейка" xfId="83" builtinId="23" customBuiltin="1"/>
    <cellStyle name="Название" xfId="84" builtinId="15" customBuiltin="1"/>
    <cellStyle name="Нейтральный" xfId="85" builtinId="28" customBuiltin="1"/>
    <cellStyle name="Обычный" xfId="0" builtinId="0"/>
    <cellStyle name="Обычный 2" xfId="86"/>
    <cellStyle name="Обычный 2 2" xfId="87"/>
    <cellStyle name="Обычный 2_2.2.2. Структура фин. сектора" xfId="88"/>
    <cellStyle name="Обычный 2_3.1_Риск ликвидности и прибыльность банков" xfId="89"/>
    <cellStyle name="Обычный 2_3.2_Кредитный риск" xfId="90"/>
    <cellStyle name="Обычный 2_3.3_достаточность капитала и структура фондирования" xfId="91"/>
    <cellStyle name="Обычный 2_4.1_страховой сектор" xfId="92"/>
    <cellStyle name="Обычный 3" xfId="93"/>
    <cellStyle name="Обычный 3_4.1_страховой сектор" xfId="94"/>
    <cellStyle name="Обычный 4" xfId="95"/>
    <cellStyle name="Обычный_~2786617" xfId="96"/>
    <cellStyle name="Обычный_1.tables &amp; charts от ОФС 2009" xfId="97"/>
    <cellStyle name="Обычный_122010021P1G015(1)" xfId="98"/>
    <cellStyle name="Обычный_2.1.Графики_макросектор" xfId="99"/>
    <cellStyle name="Обычный_2.2.3 Доля 5 крупнейших фин. институтов сегмента" xfId="100"/>
    <cellStyle name="Обычный_2.2.4" xfId="101"/>
    <cellStyle name="Обычный_2.2.5" xfId="102"/>
    <cellStyle name="Обычный_2.2.6" xfId="103"/>
    <cellStyle name="Обычный_2.2.6-К2,ТПА" xfId="104"/>
    <cellStyle name="Обычный_2.2.8" xfId="105"/>
    <cellStyle name="Обычный_2.5 - недвижимость" xfId="106"/>
    <cellStyle name="Обычный_3.1_Риск ликвидности и прибыльность банков" xfId="107"/>
    <cellStyle name="Обычный_3.3_достаточность капитала и структура фондирования" xfId="108"/>
    <cellStyle name="Обычный_3.Финансовые рынки" xfId="109"/>
    <cellStyle name="Обычный_4.1.1." xfId="110"/>
    <cellStyle name="Обычный_4.2.1. Структура фин. сектора" xfId="111"/>
    <cellStyle name="Обычный_4.2_графики_НПС" xfId="112"/>
    <cellStyle name="Обычный_4_Роль фин сектора1" xfId="113"/>
    <cellStyle name="Обычный_5_Банковский сектор" xfId="114"/>
    <cellStyle name="Обычный_6. Иные фианасовыйе институты" xfId="115"/>
    <cellStyle name="Обычный_6. Иные фианасовыйе институты 2" xfId="116"/>
    <cellStyle name="Обычный_6.1.1.3.Выплаты по классам" xfId="117"/>
    <cellStyle name="Обычный_6.2.  НПФ" xfId="118"/>
    <cellStyle name="Обычный_7.1. Платежные системы_графики и таблицы" xfId="119"/>
    <cellStyle name="Обычный_8.Регулирование" xfId="120"/>
    <cellStyle name="Обычный_box_кс" xfId="121"/>
    <cellStyle name="Обычный_External sector data" xfId="122"/>
    <cellStyle name="Обычный_financial indicators" xfId="123"/>
    <cellStyle name="Обычный_KASE-base" xfId="124"/>
    <cellStyle name="Обычный_KASE-base1" xfId="125"/>
    <cellStyle name="Обычный_tables &amp; charts_last" xfId="126"/>
    <cellStyle name="Обычный_Граф. и табл. 7 Инфраструктура фин.рынка" xfId="127"/>
    <cellStyle name="Обычный_Графики" xfId="128"/>
    <cellStyle name="Обычный_Данные по банковскому сектору_1" xfId="129"/>
    <cellStyle name="Обычный_К2 01.02.06" xfId="130"/>
    <cellStyle name="Обычный_Книга1" xfId="131"/>
    <cellStyle name="Обычный_Книга1 (version 1)" xfId="132"/>
    <cellStyle name="Обычный_Копия 1.1.Внешние условия, определяющие финансовую стабильность" xfId="133"/>
    <cellStyle name="Обычный_Копия tables &amp; charts_last_fund" xfId="134"/>
    <cellStyle name="Обычный_Лист1" xfId="135"/>
    <cellStyle name="Обычный_Обший_Дополнения в СС" xfId="136"/>
    <cellStyle name="Обычный_По запросу в Самрук" xfId="137"/>
    <cellStyle name="Обычный_ПП-GAP" xfId="138"/>
    <cellStyle name="Обычный_премии на 01.06.2010" xfId="139"/>
    <cellStyle name="Обычный_премии на 01.07.2010г." xfId="140"/>
    <cellStyle name="Обычный_Прилож. к форме №2" xfId="141"/>
    <cellStyle name="Обычный_пруд ООиупа вых" xfId="142"/>
    <cellStyle name="Обычный_Раздел 6" xfId="143"/>
    <cellStyle name="Обычный_Сводный отчет о выполнении пруд.нормативов на 01.01.2006г." xfId="144"/>
    <cellStyle name="Обычный_Таблицы и диаграммы к Отчету о финансовой стабильности (2007)" xfId="145"/>
    <cellStyle name="Обычный_ф. Баланс" xfId="146"/>
    <cellStyle name="Обычный_финансовый рынок_2" xfId="147"/>
    <cellStyle name="Плохой" xfId="148" builtinId="27" customBuiltin="1"/>
    <cellStyle name="Пояснение" xfId="149" builtinId="53" customBuiltin="1"/>
    <cellStyle name="Примечание" xfId="150" builtinId="10" customBuiltin="1"/>
    <cellStyle name="Процентный" xfId="151" builtinId="5"/>
    <cellStyle name="Процентный 2" xfId="152"/>
    <cellStyle name="Связанная ячейка" xfId="153" builtinId="24" customBuiltin="1"/>
    <cellStyle name="Стиль 1" xfId="154"/>
    <cellStyle name="Текст предупреждения" xfId="155" builtinId="11" customBuiltin="1"/>
    <cellStyle name="Тысячи [0]_cчетаБР" xfId="156"/>
    <cellStyle name="Тысячи_cчетаБР" xfId="157"/>
    <cellStyle name="Финансовый" xfId="158" builtinId="3"/>
    <cellStyle name="Финансовый 2" xfId="159"/>
    <cellStyle name="Финансовый 2_3.2_Кредитный риск" xfId="160"/>
    <cellStyle name="Финансовый 3" xfId="161"/>
    <cellStyle name="Финансовый 4" xfId="162"/>
    <cellStyle name="Финансовый_2.2.3 Доля 5 крупнейших фин. институтов сегмента" xfId="163"/>
    <cellStyle name="Хороший" xfId="164" builtinId="26" customBuiltin="1"/>
    <cellStyle name="標準_i104x_入力訂正84_入力訂正84_入力訂正84_入力訂正85_TMSシステム（２係用）" xfId="16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externalLink" Target="externalLinks/externalLink8.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externalLink" Target="externalLinks/externalLink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externalLink" Target="externalLinks/externalLink4.xml"/><Relationship Id="rId155" Type="http://schemas.openxmlformats.org/officeDocument/2006/relationships/theme" Target="theme/theme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53"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externalLink" Target="externalLinks/externalLink2.xml"/><Relationship Id="rId151" Type="http://schemas.openxmlformats.org/officeDocument/2006/relationships/externalLink" Target="externalLinks/externalLink5.xml"/><Relationship Id="rId15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calcChain" Target="calcChain.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_rels/chart125.xml.rels><?xml version="1.0" encoding="UTF-8" standalone="yes"?>
<Relationships xmlns="http://schemas.openxmlformats.org/package/2006/relationships"><Relationship Id="rId1" Type="http://schemas.openxmlformats.org/officeDocument/2006/relationships/chartUserShapes" Target="../drawings/drawing112.xml"/></Relationships>
</file>

<file path=xl/charts/_rels/chart143.xml.rels><?xml version="1.0" encoding="UTF-8" standalone="yes"?>
<Relationships xmlns="http://schemas.openxmlformats.org/package/2006/relationships"><Relationship Id="rId1" Type="http://schemas.openxmlformats.org/officeDocument/2006/relationships/chartUserShapes" Target="../drawings/drawing12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80.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81.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86.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6336616163011"/>
          <c:y val="0.11320754716981132"/>
          <c:w val="0.80769319995802102"/>
          <c:h val="0.49528301886792453"/>
        </c:manualLayout>
      </c:layout>
      <c:barChart>
        <c:barDir val="col"/>
        <c:grouping val="stacked"/>
        <c:varyColors val="0"/>
        <c:ser>
          <c:idx val="0"/>
          <c:order val="0"/>
          <c:tx>
            <c:strRef>
              <c:f>'2.1.1-график'!$C$5</c:f>
              <c:strCache>
                <c:ptCount val="1"/>
                <c:pt idx="0">
                  <c:v>Дамыған</c:v>
                </c:pt>
              </c:strCache>
            </c:strRef>
          </c:tx>
          <c:spPr>
            <a:solidFill>
              <a:srgbClr val="9999FF"/>
            </a:solidFill>
            <a:ln w="12700">
              <a:solidFill>
                <a:srgbClr val="000000"/>
              </a:solidFill>
              <a:prstDash val="solid"/>
            </a:ln>
          </c:spPr>
          <c:invertIfNegative val="0"/>
          <c:cat>
            <c:strRef>
              <c:f>'2.1.1-график'!$B$14:$B$24</c:f>
              <c:strCache>
                <c:ptCount val="11"/>
                <c:pt idx="0">
                  <c:v>1-тоқ. 2008</c:v>
                </c:pt>
                <c:pt idx="1">
                  <c:v>2-тоқ. 2008</c:v>
                </c:pt>
                <c:pt idx="2">
                  <c:v>3-тоқ. 2008</c:v>
                </c:pt>
                <c:pt idx="3">
                  <c:v>4-тоқ. 2008</c:v>
                </c:pt>
                <c:pt idx="4">
                  <c:v>1-тоқ. 2009</c:v>
                </c:pt>
                <c:pt idx="5">
                  <c:v>2-тоқ. 2009</c:v>
                </c:pt>
                <c:pt idx="6">
                  <c:v>3-тоқ. 2009</c:v>
                </c:pt>
                <c:pt idx="7">
                  <c:v>4-тоқ. 2009</c:v>
                </c:pt>
                <c:pt idx="8">
                  <c:v>1-тоқ. 2010</c:v>
                </c:pt>
                <c:pt idx="9">
                  <c:v>2-тоқ. 2010</c:v>
                </c:pt>
                <c:pt idx="10">
                  <c:v>3-тоқ. 2010</c:v>
                </c:pt>
              </c:strCache>
            </c:strRef>
          </c:cat>
          <c:val>
            <c:numRef>
              <c:f>'2.1.1-график'!$C$14:$C$24</c:f>
              <c:numCache>
                <c:formatCode>0.00</c:formatCode>
                <c:ptCount val="11"/>
                <c:pt idx="0">
                  <c:v>0.67859879999999995</c:v>
                </c:pt>
                <c:pt idx="1">
                  <c:v>-0.3147761</c:v>
                </c:pt>
                <c:pt idx="2">
                  <c:v>-1.4138139999999999</c:v>
                </c:pt>
                <c:pt idx="3">
                  <c:v>-3.8251949999999999</c:v>
                </c:pt>
                <c:pt idx="4">
                  <c:v>-4.2957010000000002</c:v>
                </c:pt>
                <c:pt idx="5">
                  <c:v>0.49827480000000002</c:v>
                </c:pt>
                <c:pt idx="6">
                  <c:v>1.104225</c:v>
                </c:pt>
                <c:pt idx="7">
                  <c:v>1.743474</c:v>
                </c:pt>
                <c:pt idx="8">
                  <c:v>1.550484</c:v>
                </c:pt>
                <c:pt idx="9">
                  <c:v>1.8597729999999999</c:v>
                </c:pt>
                <c:pt idx="10">
                  <c:v>1.1157919999999999</c:v>
                </c:pt>
              </c:numCache>
            </c:numRef>
          </c:val>
          <c:extLst>
            <c:ext xmlns:c16="http://schemas.microsoft.com/office/drawing/2014/chart" uri="{C3380CC4-5D6E-409C-BE32-E72D297353CC}">
              <c16:uniqueId val="{00000000-3383-4C2F-86AC-3A438A52BBF9}"/>
            </c:ext>
          </c:extLst>
        </c:ser>
        <c:ser>
          <c:idx val="1"/>
          <c:order val="1"/>
          <c:tx>
            <c:strRef>
              <c:f>'2.1.1-график'!$D$5</c:f>
              <c:strCache>
                <c:ptCount val="1"/>
                <c:pt idx="0">
                  <c:v>Дамушы</c:v>
                </c:pt>
              </c:strCache>
            </c:strRef>
          </c:tx>
          <c:spPr>
            <a:solidFill>
              <a:srgbClr val="993366"/>
            </a:solidFill>
            <a:ln w="12700">
              <a:solidFill>
                <a:srgbClr val="000000"/>
              </a:solidFill>
              <a:prstDash val="solid"/>
            </a:ln>
          </c:spPr>
          <c:invertIfNegative val="0"/>
          <c:cat>
            <c:strRef>
              <c:f>'2.1.1-график'!$B$14:$B$24</c:f>
              <c:strCache>
                <c:ptCount val="11"/>
                <c:pt idx="0">
                  <c:v>1-тоқ. 2008</c:v>
                </c:pt>
                <c:pt idx="1">
                  <c:v>2-тоқ. 2008</c:v>
                </c:pt>
                <c:pt idx="2">
                  <c:v>3-тоқ. 2008</c:v>
                </c:pt>
                <c:pt idx="3">
                  <c:v>4-тоқ. 2008</c:v>
                </c:pt>
                <c:pt idx="4">
                  <c:v>1-тоқ. 2009</c:v>
                </c:pt>
                <c:pt idx="5">
                  <c:v>2-тоқ. 2009</c:v>
                </c:pt>
                <c:pt idx="6">
                  <c:v>3-тоқ. 2009</c:v>
                </c:pt>
                <c:pt idx="7">
                  <c:v>4-тоқ. 2009</c:v>
                </c:pt>
                <c:pt idx="8">
                  <c:v>1-тоқ. 2010</c:v>
                </c:pt>
                <c:pt idx="9">
                  <c:v>2-тоқ. 2010</c:v>
                </c:pt>
                <c:pt idx="10">
                  <c:v>3-тоқ. 2010</c:v>
                </c:pt>
              </c:strCache>
            </c:strRef>
          </c:cat>
          <c:val>
            <c:numRef>
              <c:f>'2.1.1-график'!$D$14:$D$24</c:f>
              <c:numCache>
                <c:formatCode>0.00</c:formatCode>
                <c:ptCount val="11"/>
                <c:pt idx="0">
                  <c:v>3.3387009999999999</c:v>
                </c:pt>
                <c:pt idx="1">
                  <c:v>2.6738520000000001</c:v>
                </c:pt>
                <c:pt idx="2">
                  <c:v>2.1089150000000001</c:v>
                </c:pt>
                <c:pt idx="3">
                  <c:v>-0.85412790000000005</c:v>
                </c:pt>
                <c:pt idx="4">
                  <c:v>-0.1591456</c:v>
                </c:pt>
                <c:pt idx="5">
                  <c:v>3.1676389999999999</c:v>
                </c:pt>
                <c:pt idx="6">
                  <c:v>3.6703440000000001</c:v>
                </c:pt>
                <c:pt idx="7">
                  <c:v>3.8215729999999999</c:v>
                </c:pt>
                <c:pt idx="8">
                  <c:v>4.5094079999999996</c:v>
                </c:pt>
                <c:pt idx="9">
                  <c:v>3.4116870000000001</c:v>
                </c:pt>
                <c:pt idx="10">
                  <c:v>2.9550420000000002</c:v>
                </c:pt>
              </c:numCache>
            </c:numRef>
          </c:val>
          <c:extLst>
            <c:ext xmlns:c16="http://schemas.microsoft.com/office/drawing/2014/chart" uri="{C3380CC4-5D6E-409C-BE32-E72D297353CC}">
              <c16:uniqueId val="{00000001-3383-4C2F-86AC-3A438A52BBF9}"/>
            </c:ext>
          </c:extLst>
        </c:ser>
        <c:dLbls>
          <c:showLegendKey val="0"/>
          <c:showVal val="0"/>
          <c:showCatName val="0"/>
          <c:showSerName val="0"/>
          <c:showPercent val="0"/>
          <c:showBubbleSize val="0"/>
        </c:dLbls>
        <c:gapWidth val="150"/>
        <c:overlap val="100"/>
        <c:axId val="469647784"/>
        <c:axId val="1"/>
      </c:barChart>
      <c:catAx>
        <c:axId val="46964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ru-RU"/>
                  <a:t>%</a:t>
                </a:r>
              </a:p>
            </c:rich>
          </c:tx>
          <c:layout>
            <c:manualLayout>
              <c:xMode val="edge"/>
              <c:yMode val="edge"/>
              <c:x val="3.9911308203991129E-2"/>
              <c:y val="0.4099632948180327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69647784"/>
        <c:crosses val="autoZero"/>
        <c:crossBetween val="between"/>
      </c:valAx>
      <c:spPr>
        <a:solidFill>
          <a:srgbClr val="FFFFFF"/>
        </a:solidFill>
        <a:ln w="25400">
          <a:noFill/>
        </a:ln>
      </c:spPr>
    </c:plotArea>
    <c:legend>
      <c:legendPos val="b"/>
      <c:layout>
        <c:manualLayout>
          <c:xMode val="edge"/>
          <c:yMode val="edge"/>
          <c:x val="0.31674243135608665"/>
          <c:y val="0.91981132075471694"/>
          <c:w val="0.46832630921935675"/>
          <c:h val="6.6037735849056603E-2"/>
        </c:manualLayout>
      </c:layout>
      <c:overlay val="0"/>
      <c:spPr>
        <a:solidFill>
          <a:srgbClr val="FFFFFF"/>
        </a:solidFill>
        <a:ln w="25400">
          <a:noFill/>
        </a:ln>
      </c:spPr>
      <c:txPr>
        <a:bodyPr/>
        <a:lstStyle/>
        <a:p>
          <a:pPr>
            <a:defRPr sz="78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25"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64772784007503E-2"/>
          <c:y val="0.10212787177499953"/>
          <c:w val="0.74233277082688442"/>
          <c:h val="0.39574550312812318"/>
        </c:manualLayout>
      </c:layout>
      <c:lineChart>
        <c:grouping val="standard"/>
        <c:varyColors val="0"/>
        <c:ser>
          <c:idx val="0"/>
          <c:order val="0"/>
          <c:tx>
            <c:strRef>
              <c:f>'2.1.8-график'!$C$4</c:f>
              <c:strCache>
                <c:ptCount val="1"/>
                <c:pt idx="0">
                  <c:v>VIX</c:v>
                </c:pt>
              </c:strCache>
            </c:strRef>
          </c:tx>
          <c:spPr>
            <a:ln w="12700">
              <a:solidFill>
                <a:srgbClr val="000080"/>
              </a:solidFill>
              <a:prstDash val="solid"/>
            </a:ln>
          </c:spPr>
          <c:marker>
            <c:symbol val="none"/>
          </c:marker>
          <c:cat>
            <c:numRef>
              <c:f>'2.1.8-график'!$B$5:$B$950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'2.1.8-график'!$C$5:$C$950</c:f>
              <c:numCache>
                <c:formatCode>General</c:formatCode>
                <c:ptCount val="946"/>
                <c:pt idx="0">
                  <c:v>12.04</c:v>
                </c:pt>
                <c:pt idx="1">
                  <c:v>12.04</c:v>
                </c:pt>
                <c:pt idx="2">
                  <c:v>12.04</c:v>
                </c:pt>
                <c:pt idx="3">
                  <c:v>11.51</c:v>
                </c:pt>
                <c:pt idx="4">
                  <c:v>12.14</c:v>
                </c:pt>
                <c:pt idx="5">
                  <c:v>12</c:v>
                </c:pt>
                <c:pt idx="6">
                  <c:v>11.91</c:v>
                </c:pt>
                <c:pt idx="7">
                  <c:v>11.47</c:v>
                </c:pt>
                <c:pt idx="8">
                  <c:v>10.87</c:v>
                </c:pt>
                <c:pt idx="9">
                  <c:v>10.15</c:v>
                </c:pt>
                <c:pt idx="10">
                  <c:v>10.74</c:v>
                </c:pt>
                <c:pt idx="11">
                  <c:v>10.59</c:v>
                </c:pt>
                <c:pt idx="12">
                  <c:v>10.85</c:v>
                </c:pt>
                <c:pt idx="13">
                  <c:v>10.4</c:v>
                </c:pt>
                <c:pt idx="14">
                  <c:v>10.77</c:v>
                </c:pt>
                <c:pt idx="15">
                  <c:v>10.34</c:v>
                </c:pt>
                <c:pt idx="16">
                  <c:v>9.89</c:v>
                </c:pt>
                <c:pt idx="17">
                  <c:v>11.22</c:v>
                </c:pt>
                <c:pt idx="18">
                  <c:v>11.13</c:v>
                </c:pt>
                <c:pt idx="19">
                  <c:v>11.45</c:v>
                </c:pt>
                <c:pt idx="20">
                  <c:v>10.96</c:v>
                </c:pt>
                <c:pt idx="21">
                  <c:v>10.42</c:v>
                </c:pt>
                <c:pt idx="22">
                  <c:v>10.31</c:v>
                </c:pt>
                <c:pt idx="23">
                  <c:v>10.08</c:v>
                </c:pt>
                <c:pt idx="24">
                  <c:v>10.55</c:v>
                </c:pt>
                <c:pt idx="25">
                  <c:v>10.65</c:v>
                </c:pt>
                <c:pt idx="26">
                  <c:v>10.32</c:v>
                </c:pt>
                <c:pt idx="27">
                  <c:v>10.44</c:v>
                </c:pt>
                <c:pt idx="28">
                  <c:v>11.1</c:v>
                </c:pt>
                <c:pt idx="29">
                  <c:v>11.61</c:v>
                </c:pt>
                <c:pt idx="30">
                  <c:v>10.34</c:v>
                </c:pt>
                <c:pt idx="31">
                  <c:v>10.23</c:v>
                </c:pt>
                <c:pt idx="32">
                  <c:v>10.220000000000001</c:v>
                </c:pt>
                <c:pt idx="33">
                  <c:v>10.02</c:v>
                </c:pt>
                <c:pt idx="34">
                  <c:v>10.24</c:v>
                </c:pt>
                <c:pt idx="35">
                  <c:v>10.199999999999999</c:v>
                </c:pt>
                <c:pt idx="36">
                  <c:v>10.18</c:v>
                </c:pt>
                <c:pt idx="37">
                  <c:v>10.58</c:v>
                </c:pt>
                <c:pt idx="38">
                  <c:v>11.15</c:v>
                </c:pt>
                <c:pt idx="39">
                  <c:v>18.309999999999999</c:v>
                </c:pt>
                <c:pt idx="40">
                  <c:v>15.42</c:v>
                </c:pt>
                <c:pt idx="41">
                  <c:v>15.82</c:v>
                </c:pt>
                <c:pt idx="42">
                  <c:v>18.61</c:v>
                </c:pt>
                <c:pt idx="43">
                  <c:v>19.63</c:v>
                </c:pt>
                <c:pt idx="44">
                  <c:v>15.96</c:v>
                </c:pt>
                <c:pt idx="45">
                  <c:v>15.24</c:v>
                </c:pt>
                <c:pt idx="46">
                  <c:v>14.29</c:v>
                </c:pt>
                <c:pt idx="47">
                  <c:v>14.09</c:v>
                </c:pt>
                <c:pt idx="48">
                  <c:v>13.99</c:v>
                </c:pt>
                <c:pt idx="49">
                  <c:v>18.13</c:v>
                </c:pt>
                <c:pt idx="50">
                  <c:v>17.27</c:v>
                </c:pt>
                <c:pt idx="51">
                  <c:v>16.43</c:v>
                </c:pt>
                <c:pt idx="52">
                  <c:v>16.79</c:v>
                </c:pt>
                <c:pt idx="53">
                  <c:v>14.59</c:v>
                </c:pt>
                <c:pt idx="54">
                  <c:v>13.27</c:v>
                </c:pt>
                <c:pt idx="55">
                  <c:v>12.19</c:v>
                </c:pt>
                <c:pt idx="56">
                  <c:v>12.93</c:v>
                </c:pt>
                <c:pt idx="57">
                  <c:v>12.95</c:v>
                </c:pt>
                <c:pt idx="58">
                  <c:v>13.16</c:v>
                </c:pt>
                <c:pt idx="59">
                  <c:v>13.48</c:v>
                </c:pt>
                <c:pt idx="60">
                  <c:v>14.98</c:v>
                </c:pt>
                <c:pt idx="61">
                  <c:v>15.14</c:v>
                </c:pt>
                <c:pt idx="62">
                  <c:v>14.64</c:v>
                </c:pt>
                <c:pt idx="63">
                  <c:v>14.53</c:v>
                </c:pt>
                <c:pt idx="64">
                  <c:v>13.46</c:v>
                </c:pt>
                <c:pt idx="65">
                  <c:v>13.24</c:v>
                </c:pt>
                <c:pt idx="66">
                  <c:v>13.23</c:v>
                </c:pt>
                <c:pt idx="67">
                  <c:v>13.14</c:v>
                </c:pt>
                <c:pt idx="68">
                  <c:v>12.68</c:v>
                </c:pt>
                <c:pt idx="69">
                  <c:v>13.49</c:v>
                </c:pt>
                <c:pt idx="70">
                  <c:v>12.71</c:v>
                </c:pt>
                <c:pt idx="71">
                  <c:v>12.2</c:v>
                </c:pt>
                <c:pt idx="72">
                  <c:v>11.98</c:v>
                </c:pt>
                <c:pt idx="73">
                  <c:v>12.14</c:v>
                </c:pt>
                <c:pt idx="74">
                  <c:v>12.42</c:v>
                </c:pt>
                <c:pt idx="75">
                  <c:v>12.54</c:v>
                </c:pt>
                <c:pt idx="76">
                  <c:v>12.07</c:v>
                </c:pt>
                <c:pt idx="77">
                  <c:v>13.04</c:v>
                </c:pt>
                <c:pt idx="78">
                  <c:v>13.12</c:v>
                </c:pt>
                <c:pt idx="79">
                  <c:v>13.21</c:v>
                </c:pt>
                <c:pt idx="80">
                  <c:v>12.79</c:v>
                </c:pt>
                <c:pt idx="81">
                  <c:v>12.45</c:v>
                </c:pt>
                <c:pt idx="82">
                  <c:v>14.22</c:v>
                </c:pt>
                <c:pt idx="83">
                  <c:v>13.51</c:v>
                </c:pt>
                <c:pt idx="84">
                  <c:v>13.08</c:v>
                </c:pt>
                <c:pt idx="85">
                  <c:v>13.09</c:v>
                </c:pt>
                <c:pt idx="86">
                  <c:v>12.91</c:v>
                </c:pt>
                <c:pt idx="87">
                  <c:v>13.15</c:v>
                </c:pt>
                <c:pt idx="88">
                  <c:v>13.21</c:v>
                </c:pt>
                <c:pt idx="89">
                  <c:v>12.88</c:v>
                </c:pt>
                <c:pt idx="90">
                  <c:v>13.6</c:v>
                </c:pt>
                <c:pt idx="91">
                  <c:v>12.95</c:v>
                </c:pt>
                <c:pt idx="92">
                  <c:v>13.96</c:v>
                </c:pt>
                <c:pt idx="93">
                  <c:v>14.01</c:v>
                </c:pt>
                <c:pt idx="94">
                  <c:v>13.5</c:v>
                </c:pt>
                <c:pt idx="95">
                  <c:v>13.51</c:v>
                </c:pt>
                <c:pt idx="96">
                  <c:v>12.76</c:v>
                </c:pt>
                <c:pt idx="97">
                  <c:v>13.3</c:v>
                </c:pt>
                <c:pt idx="98">
                  <c:v>13.06</c:v>
                </c:pt>
                <c:pt idx="99">
                  <c:v>13.24</c:v>
                </c:pt>
                <c:pt idx="100">
                  <c:v>14.08</c:v>
                </c:pt>
                <c:pt idx="101">
                  <c:v>13.34</c:v>
                </c:pt>
                <c:pt idx="102">
                  <c:v>13.53</c:v>
                </c:pt>
                <c:pt idx="103">
                  <c:v>12.83</c:v>
                </c:pt>
                <c:pt idx="104">
                  <c:v>13.05</c:v>
                </c:pt>
                <c:pt idx="105">
                  <c:v>12.78</c:v>
                </c:pt>
                <c:pt idx="106">
                  <c:v>13.29</c:v>
                </c:pt>
                <c:pt idx="107">
                  <c:v>13.63</c:v>
                </c:pt>
                <c:pt idx="108">
                  <c:v>14.87</c:v>
                </c:pt>
                <c:pt idx="109">
                  <c:v>17.059999999999999</c:v>
                </c:pt>
                <c:pt idx="110">
                  <c:v>14.84</c:v>
                </c:pt>
                <c:pt idx="111">
                  <c:v>14.71</c:v>
                </c:pt>
                <c:pt idx="112">
                  <c:v>16.670000000000002</c:v>
                </c:pt>
                <c:pt idx="113">
                  <c:v>14.73</c:v>
                </c:pt>
                <c:pt idx="114">
                  <c:v>13.64</c:v>
                </c:pt>
                <c:pt idx="115">
                  <c:v>13.94</c:v>
                </c:pt>
                <c:pt idx="116">
                  <c:v>13.42</c:v>
                </c:pt>
                <c:pt idx="117">
                  <c:v>12.85</c:v>
                </c:pt>
                <c:pt idx="118">
                  <c:v>14.67</c:v>
                </c:pt>
                <c:pt idx="119">
                  <c:v>14.21</c:v>
                </c:pt>
                <c:pt idx="120">
                  <c:v>15.75</c:v>
                </c:pt>
                <c:pt idx="121">
                  <c:v>16.649999999999999</c:v>
                </c:pt>
                <c:pt idx="122">
                  <c:v>18.89</c:v>
                </c:pt>
                <c:pt idx="123">
                  <c:v>15.53</c:v>
                </c:pt>
                <c:pt idx="124">
                  <c:v>15.54</c:v>
                </c:pt>
                <c:pt idx="125">
                  <c:v>16.23</c:v>
                </c:pt>
                <c:pt idx="126">
                  <c:v>15.4</c:v>
                </c:pt>
                <c:pt idx="127">
                  <c:v>14.92</c:v>
                </c:pt>
                <c:pt idx="128">
                  <c:v>15.48</c:v>
                </c:pt>
                <c:pt idx="129">
                  <c:v>14.72</c:v>
                </c:pt>
                <c:pt idx="130">
                  <c:v>15.16</c:v>
                </c:pt>
                <c:pt idx="131">
                  <c:v>17.57</c:v>
                </c:pt>
                <c:pt idx="132">
                  <c:v>16.64</c:v>
                </c:pt>
                <c:pt idx="133">
                  <c:v>15.54</c:v>
                </c:pt>
                <c:pt idx="134">
                  <c:v>15.15</c:v>
                </c:pt>
                <c:pt idx="135">
                  <c:v>15.59</c:v>
                </c:pt>
                <c:pt idx="136">
                  <c:v>15.63</c:v>
                </c:pt>
                <c:pt idx="137">
                  <c:v>16</c:v>
                </c:pt>
                <c:pt idx="138">
                  <c:v>15.23</c:v>
                </c:pt>
                <c:pt idx="139">
                  <c:v>16.95</c:v>
                </c:pt>
                <c:pt idx="140">
                  <c:v>16.809999999999999</c:v>
                </c:pt>
                <c:pt idx="141">
                  <c:v>18.55</c:v>
                </c:pt>
                <c:pt idx="142">
                  <c:v>18.100000000000001</c:v>
                </c:pt>
                <c:pt idx="143">
                  <c:v>20.74</c:v>
                </c:pt>
                <c:pt idx="144">
                  <c:v>24.17</c:v>
                </c:pt>
                <c:pt idx="145">
                  <c:v>20.87</c:v>
                </c:pt>
                <c:pt idx="146">
                  <c:v>23.52</c:v>
                </c:pt>
                <c:pt idx="147">
                  <c:v>23.67</c:v>
                </c:pt>
                <c:pt idx="148">
                  <c:v>21.22</c:v>
                </c:pt>
                <c:pt idx="149">
                  <c:v>25.16</c:v>
                </c:pt>
                <c:pt idx="150">
                  <c:v>22.94</c:v>
                </c:pt>
                <c:pt idx="151">
                  <c:v>21.56</c:v>
                </c:pt>
                <c:pt idx="152">
                  <c:v>21.45</c:v>
                </c:pt>
                <c:pt idx="153">
                  <c:v>26.48</c:v>
                </c:pt>
                <c:pt idx="154">
                  <c:v>28.3</c:v>
                </c:pt>
                <c:pt idx="155">
                  <c:v>26.57</c:v>
                </c:pt>
                <c:pt idx="156">
                  <c:v>27.68</c:v>
                </c:pt>
                <c:pt idx="157">
                  <c:v>30.67</c:v>
                </c:pt>
                <c:pt idx="158">
                  <c:v>30.83</c:v>
                </c:pt>
                <c:pt idx="159">
                  <c:v>29.99</c:v>
                </c:pt>
                <c:pt idx="160">
                  <c:v>26.33</c:v>
                </c:pt>
                <c:pt idx="161">
                  <c:v>25.25</c:v>
                </c:pt>
                <c:pt idx="162">
                  <c:v>22.89</c:v>
                </c:pt>
                <c:pt idx="163">
                  <c:v>22.62</c:v>
                </c:pt>
                <c:pt idx="164">
                  <c:v>20.72</c:v>
                </c:pt>
                <c:pt idx="165">
                  <c:v>22.72</c:v>
                </c:pt>
                <c:pt idx="166">
                  <c:v>26.3</c:v>
                </c:pt>
                <c:pt idx="167">
                  <c:v>23.81</c:v>
                </c:pt>
                <c:pt idx="168">
                  <c:v>25.06</c:v>
                </c:pt>
                <c:pt idx="169">
                  <c:v>23.38</c:v>
                </c:pt>
                <c:pt idx="170">
                  <c:v>22.78</c:v>
                </c:pt>
                <c:pt idx="171">
                  <c:v>24.58</c:v>
                </c:pt>
                <c:pt idx="172">
                  <c:v>23.99</c:v>
                </c:pt>
                <c:pt idx="173">
                  <c:v>26.23</c:v>
                </c:pt>
                <c:pt idx="174">
                  <c:v>27.38</c:v>
                </c:pt>
                <c:pt idx="175">
                  <c:v>25.27</c:v>
                </c:pt>
                <c:pt idx="176">
                  <c:v>24.96</c:v>
                </c:pt>
                <c:pt idx="177">
                  <c:v>24.76</c:v>
                </c:pt>
                <c:pt idx="178">
                  <c:v>24.92</c:v>
                </c:pt>
                <c:pt idx="179">
                  <c:v>26.48</c:v>
                </c:pt>
                <c:pt idx="180">
                  <c:v>20.350000000000001</c:v>
                </c:pt>
                <c:pt idx="181">
                  <c:v>20.03</c:v>
                </c:pt>
                <c:pt idx="182">
                  <c:v>20.45</c:v>
                </c:pt>
                <c:pt idx="183">
                  <c:v>19</c:v>
                </c:pt>
                <c:pt idx="184">
                  <c:v>19.37</c:v>
                </c:pt>
                <c:pt idx="185">
                  <c:v>18.600000000000001</c:v>
                </c:pt>
                <c:pt idx="186">
                  <c:v>17.63</c:v>
                </c:pt>
                <c:pt idx="187">
                  <c:v>17</c:v>
                </c:pt>
                <c:pt idx="188">
                  <c:v>18</c:v>
                </c:pt>
                <c:pt idx="189">
                  <c:v>17.84</c:v>
                </c:pt>
                <c:pt idx="190">
                  <c:v>18.489999999999998</c:v>
                </c:pt>
                <c:pt idx="191">
                  <c:v>18.8</c:v>
                </c:pt>
                <c:pt idx="192">
                  <c:v>18.440000000000001</c:v>
                </c:pt>
                <c:pt idx="193">
                  <c:v>16.91</c:v>
                </c:pt>
                <c:pt idx="194">
                  <c:v>17.46</c:v>
                </c:pt>
                <c:pt idx="195">
                  <c:v>16.12</c:v>
                </c:pt>
                <c:pt idx="196">
                  <c:v>16.670000000000002</c:v>
                </c:pt>
                <c:pt idx="197">
                  <c:v>18.88</c:v>
                </c:pt>
                <c:pt idx="198">
                  <c:v>17.73</c:v>
                </c:pt>
                <c:pt idx="199">
                  <c:v>19.25</c:v>
                </c:pt>
                <c:pt idx="200">
                  <c:v>20.02</c:v>
                </c:pt>
                <c:pt idx="201">
                  <c:v>18.54</c:v>
                </c:pt>
                <c:pt idx="202">
                  <c:v>18.5</c:v>
                </c:pt>
                <c:pt idx="203">
                  <c:v>22.96</c:v>
                </c:pt>
                <c:pt idx="204">
                  <c:v>21.64</c:v>
                </c:pt>
                <c:pt idx="205">
                  <c:v>20.41</c:v>
                </c:pt>
                <c:pt idx="206">
                  <c:v>20.8</c:v>
                </c:pt>
                <c:pt idx="207">
                  <c:v>21.17</c:v>
                </c:pt>
                <c:pt idx="208">
                  <c:v>19.559999999999999</c:v>
                </c:pt>
                <c:pt idx="209">
                  <c:v>19.87</c:v>
                </c:pt>
                <c:pt idx="210">
                  <c:v>21.07</c:v>
                </c:pt>
                <c:pt idx="211">
                  <c:v>18.53</c:v>
                </c:pt>
                <c:pt idx="212">
                  <c:v>23.21</c:v>
                </c:pt>
                <c:pt idx="213">
                  <c:v>23.01</c:v>
                </c:pt>
                <c:pt idx="214">
                  <c:v>24.31</c:v>
                </c:pt>
                <c:pt idx="215">
                  <c:v>21.39</c:v>
                </c:pt>
                <c:pt idx="216">
                  <c:v>26.49</c:v>
                </c:pt>
                <c:pt idx="217">
                  <c:v>26.16</c:v>
                </c:pt>
                <c:pt idx="218">
                  <c:v>28.5</c:v>
                </c:pt>
                <c:pt idx="219">
                  <c:v>31.09</c:v>
                </c:pt>
                <c:pt idx="220">
                  <c:v>24.1</c:v>
                </c:pt>
                <c:pt idx="221">
                  <c:v>25.94</c:v>
                </c:pt>
                <c:pt idx="222">
                  <c:v>28.06</c:v>
                </c:pt>
                <c:pt idx="223">
                  <c:v>25.49</c:v>
                </c:pt>
                <c:pt idx="224">
                  <c:v>26.01</c:v>
                </c:pt>
                <c:pt idx="225">
                  <c:v>24.88</c:v>
                </c:pt>
                <c:pt idx="226">
                  <c:v>26.84</c:v>
                </c:pt>
                <c:pt idx="227">
                  <c:v>25.61</c:v>
                </c:pt>
                <c:pt idx="228">
                  <c:v>28.91</c:v>
                </c:pt>
                <c:pt idx="229">
                  <c:v>26.28</c:v>
                </c:pt>
                <c:pt idx="230">
                  <c:v>24.11</c:v>
                </c:pt>
                <c:pt idx="231">
                  <c:v>23.97</c:v>
                </c:pt>
                <c:pt idx="232">
                  <c:v>22.87</c:v>
                </c:pt>
                <c:pt idx="233">
                  <c:v>23.61</c:v>
                </c:pt>
                <c:pt idx="234">
                  <c:v>23.79</c:v>
                </c:pt>
                <c:pt idx="235">
                  <c:v>22.53</c:v>
                </c:pt>
                <c:pt idx="236">
                  <c:v>20.96</c:v>
                </c:pt>
                <c:pt idx="237">
                  <c:v>20.85</c:v>
                </c:pt>
                <c:pt idx="238">
                  <c:v>20.74</c:v>
                </c:pt>
                <c:pt idx="239">
                  <c:v>23.59</c:v>
                </c:pt>
                <c:pt idx="240">
                  <c:v>22.47</c:v>
                </c:pt>
                <c:pt idx="241">
                  <c:v>22.56</c:v>
                </c:pt>
                <c:pt idx="242">
                  <c:v>23.27</c:v>
                </c:pt>
                <c:pt idx="243">
                  <c:v>24.52</c:v>
                </c:pt>
                <c:pt idx="244">
                  <c:v>22.64</c:v>
                </c:pt>
                <c:pt idx="245">
                  <c:v>21.68</c:v>
                </c:pt>
                <c:pt idx="246">
                  <c:v>20.58</c:v>
                </c:pt>
                <c:pt idx="247">
                  <c:v>18.47</c:v>
                </c:pt>
                <c:pt idx="248">
                  <c:v>18.61</c:v>
                </c:pt>
                <c:pt idx="249">
                  <c:v>18.66</c:v>
                </c:pt>
                <c:pt idx="250">
                  <c:v>20.260000000000002</c:v>
                </c:pt>
                <c:pt idx="251">
                  <c:v>20.74</c:v>
                </c:pt>
                <c:pt idx="252">
                  <c:v>22.5</c:v>
                </c:pt>
                <c:pt idx="253">
                  <c:v>23.17</c:v>
                </c:pt>
                <c:pt idx="254">
                  <c:v>22.49</c:v>
                </c:pt>
                <c:pt idx="255">
                  <c:v>23.94</c:v>
                </c:pt>
                <c:pt idx="256">
                  <c:v>23.79</c:v>
                </c:pt>
                <c:pt idx="257">
                  <c:v>25.43</c:v>
                </c:pt>
                <c:pt idx="258">
                  <c:v>24.12</c:v>
                </c:pt>
                <c:pt idx="259">
                  <c:v>23.45</c:v>
                </c:pt>
                <c:pt idx="260">
                  <c:v>23.68</c:v>
                </c:pt>
                <c:pt idx="261">
                  <c:v>22.9</c:v>
                </c:pt>
                <c:pt idx="262">
                  <c:v>23.34</c:v>
                </c:pt>
                <c:pt idx="263">
                  <c:v>24.38</c:v>
                </c:pt>
                <c:pt idx="264">
                  <c:v>28.46</c:v>
                </c:pt>
                <c:pt idx="265">
                  <c:v>27.18</c:v>
                </c:pt>
                <c:pt idx="266">
                  <c:v>31.01</c:v>
                </c:pt>
                <c:pt idx="267">
                  <c:v>29.02</c:v>
                </c:pt>
                <c:pt idx="268">
                  <c:v>27.78</c:v>
                </c:pt>
                <c:pt idx="269">
                  <c:v>29.08</c:v>
                </c:pt>
                <c:pt idx="270">
                  <c:v>27.78</c:v>
                </c:pt>
                <c:pt idx="271">
                  <c:v>27.32</c:v>
                </c:pt>
                <c:pt idx="272">
                  <c:v>27.62</c:v>
                </c:pt>
                <c:pt idx="273">
                  <c:v>26.2</c:v>
                </c:pt>
                <c:pt idx="274">
                  <c:v>24.02</c:v>
                </c:pt>
                <c:pt idx="275">
                  <c:v>25.99</c:v>
                </c:pt>
                <c:pt idx="276">
                  <c:v>28.24</c:v>
                </c:pt>
                <c:pt idx="277">
                  <c:v>28.97</c:v>
                </c:pt>
                <c:pt idx="278">
                  <c:v>27.66</c:v>
                </c:pt>
                <c:pt idx="279">
                  <c:v>28.01</c:v>
                </c:pt>
                <c:pt idx="280">
                  <c:v>27.6</c:v>
                </c:pt>
                <c:pt idx="281">
                  <c:v>26.33</c:v>
                </c:pt>
                <c:pt idx="282">
                  <c:v>24.88</c:v>
                </c:pt>
                <c:pt idx="283">
                  <c:v>25.54</c:v>
                </c:pt>
                <c:pt idx="284">
                  <c:v>25.02</c:v>
                </c:pt>
                <c:pt idx="285">
                  <c:v>25.59</c:v>
                </c:pt>
                <c:pt idx="286">
                  <c:v>24.4</c:v>
                </c:pt>
                <c:pt idx="287">
                  <c:v>25.12</c:v>
                </c:pt>
                <c:pt idx="288">
                  <c:v>24.06</c:v>
                </c:pt>
                <c:pt idx="289">
                  <c:v>23.03</c:v>
                </c:pt>
                <c:pt idx="290">
                  <c:v>21.9</c:v>
                </c:pt>
                <c:pt idx="291">
                  <c:v>22.69</c:v>
                </c:pt>
                <c:pt idx="292">
                  <c:v>23.53</c:v>
                </c:pt>
                <c:pt idx="293">
                  <c:v>26.54</c:v>
                </c:pt>
                <c:pt idx="294">
                  <c:v>26.28</c:v>
                </c:pt>
                <c:pt idx="295">
                  <c:v>25.52</c:v>
                </c:pt>
                <c:pt idx="296">
                  <c:v>24.6</c:v>
                </c:pt>
                <c:pt idx="297">
                  <c:v>27.55</c:v>
                </c:pt>
                <c:pt idx="298">
                  <c:v>27.49</c:v>
                </c:pt>
                <c:pt idx="299">
                  <c:v>29.38</c:v>
                </c:pt>
                <c:pt idx="300">
                  <c:v>26.36</c:v>
                </c:pt>
                <c:pt idx="301">
                  <c:v>27.22</c:v>
                </c:pt>
                <c:pt idx="302">
                  <c:v>27.29</c:v>
                </c:pt>
                <c:pt idx="303">
                  <c:v>31.16</c:v>
                </c:pt>
                <c:pt idx="304">
                  <c:v>32.24</c:v>
                </c:pt>
                <c:pt idx="305">
                  <c:v>25.79</c:v>
                </c:pt>
                <c:pt idx="306">
                  <c:v>29.84</c:v>
                </c:pt>
                <c:pt idx="307">
                  <c:v>26.62</c:v>
                </c:pt>
                <c:pt idx="308">
                  <c:v>25.73</c:v>
                </c:pt>
                <c:pt idx="309">
                  <c:v>25.72</c:v>
                </c:pt>
                <c:pt idx="310">
                  <c:v>26.08</c:v>
                </c:pt>
                <c:pt idx="311">
                  <c:v>25.88</c:v>
                </c:pt>
                <c:pt idx="312">
                  <c:v>25.71</c:v>
                </c:pt>
                <c:pt idx="313">
                  <c:v>25.61</c:v>
                </c:pt>
                <c:pt idx="314">
                  <c:v>22.68</c:v>
                </c:pt>
                <c:pt idx="315">
                  <c:v>23.43</c:v>
                </c:pt>
                <c:pt idx="316">
                  <c:v>23.21</c:v>
                </c:pt>
                <c:pt idx="317">
                  <c:v>22.45</c:v>
                </c:pt>
                <c:pt idx="318">
                  <c:v>22.42</c:v>
                </c:pt>
                <c:pt idx="319">
                  <c:v>22.36</c:v>
                </c:pt>
                <c:pt idx="320">
                  <c:v>22.81</c:v>
                </c:pt>
                <c:pt idx="321">
                  <c:v>21.98</c:v>
                </c:pt>
                <c:pt idx="322">
                  <c:v>23.46</c:v>
                </c:pt>
                <c:pt idx="323">
                  <c:v>23.82</c:v>
                </c:pt>
                <c:pt idx="324">
                  <c:v>22.78</c:v>
                </c:pt>
                <c:pt idx="325">
                  <c:v>20.53</c:v>
                </c:pt>
                <c:pt idx="326">
                  <c:v>20.37</c:v>
                </c:pt>
                <c:pt idx="327">
                  <c:v>20.13</c:v>
                </c:pt>
                <c:pt idx="328">
                  <c:v>20.5</c:v>
                </c:pt>
                <c:pt idx="329">
                  <c:v>20.87</c:v>
                </c:pt>
                <c:pt idx="330">
                  <c:v>20.260000000000002</c:v>
                </c:pt>
                <c:pt idx="331">
                  <c:v>20.059999999999999</c:v>
                </c:pt>
                <c:pt idx="332">
                  <c:v>19.59</c:v>
                </c:pt>
                <c:pt idx="333">
                  <c:v>19.64</c:v>
                </c:pt>
                <c:pt idx="334">
                  <c:v>20.239999999999998</c:v>
                </c:pt>
                <c:pt idx="335">
                  <c:v>20.79</c:v>
                </c:pt>
                <c:pt idx="336">
                  <c:v>18.88</c:v>
                </c:pt>
                <c:pt idx="337">
                  <c:v>18.18</c:v>
                </c:pt>
                <c:pt idx="338">
                  <c:v>18.899999999999999</c:v>
                </c:pt>
                <c:pt idx="339">
                  <c:v>18.21</c:v>
                </c:pt>
                <c:pt idx="340">
                  <c:v>19.73</c:v>
                </c:pt>
                <c:pt idx="341">
                  <c:v>19.399999999999999</c:v>
                </c:pt>
                <c:pt idx="342">
                  <c:v>19.41</c:v>
                </c:pt>
                <c:pt idx="343">
                  <c:v>17.79</c:v>
                </c:pt>
                <c:pt idx="344">
                  <c:v>17.98</c:v>
                </c:pt>
                <c:pt idx="345">
                  <c:v>17.66</c:v>
                </c:pt>
                <c:pt idx="346">
                  <c:v>16.3</c:v>
                </c:pt>
                <c:pt idx="347">
                  <c:v>16.47</c:v>
                </c:pt>
                <c:pt idx="348">
                  <c:v>17.010000000000002</c:v>
                </c:pt>
                <c:pt idx="349">
                  <c:v>17.579999999999998</c:v>
                </c:pt>
                <c:pt idx="350">
                  <c:v>18.59</c:v>
                </c:pt>
                <c:pt idx="351">
                  <c:v>18.05</c:v>
                </c:pt>
                <c:pt idx="352">
                  <c:v>19.55</c:v>
                </c:pt>
                <c:pt idx="353">
                  <c:v>19.64</c:v>
                </c:pt>
                <c:pt idx="354">
                  <c:v>19.07</c:v>
                </c:pt>
                <c:pt idx="355">
                  <c:v>18.14</c:v>
                </c:pt>
                <c:pt idx="356">
                  <c:v>17.829999999999998</c:v>
                </c:pt>
                <c:pt idx="357">
                  <c:v>19.829999999999998</c:v>
                </c:pt>
                <c:pt idx="358">
                  <c:v>20.239999999999998</c:v>
                </c:pt>
                <c:pt idx="359">
                  <c:v>20.8</c:v>
                </c:pt>
                <c:pt idx="360">
                  <c:v>18.63</c:v>
                </c:pt>
                <c:pt idx="361">
                  <c:v>23.56</c:v>
                </c:pt>
                <c:pt idx="362">
                  <c:v>23.12</c:v>
                </c:pt>
                <c:pt idx="363">
                  <c:v>23.18</c:v>
                </c:pt>
                <c:pt idx="364">
                  <c:v>24.12</c:v>
                </c:pt>
                <c:pt idx="365">
                  <c:v>23.33</c:v>
                </c:pt>
                <c:pt idx="366">
                  <c:v>21.22</c:v>
                </c:pt>
                <c:pt idx="367">
                  <c:v>20.95</c:v>
                </c:pt>
                <c:pt idx="368">
                  <c:v>21.13</c:v>
                </c:pt>
                <c:pt idx="369">
                  <c:v>22.24</c:v>
                </c:pt>
                <c:pt idx="370">
                  <c:v>21.58</c:v>
                </c:pt>
                <c:pt idx="371">
                  <c:v>22.87</c:v>
                </c:pt>
                <c:pt idx="372">
                  <c:v>22.64</c:v>
                </c:pt>
                <c:pt idx="373">
                  <c:v>22.42</c:v>
                </c:pt>
                <c:pt idx="374">
                  <c:v>21.14</c:v>
                </c:pt>
                <c:pt idx="375">
                  <c:v>23.93</c:v>
                </c:pt>
                <c:pt idx="376">
                  <c:v>23.44</c:v>
                </c:pt>
                <c:pt idx="377">
                  <c:v>23.95</c:v>
                </c:pt>
                <c:pt idx="378">
                  <c:v>23.65</c:v>
                </c:pt>
                <c:pt idx="379">
                  <c:v>25.92</c:v>
                </c:pt>
                <c:pt idx="380">
                  <c:v>24.79</c:v>
                </c:pt>
                <c:pt idx="381">
                  <c:v>25.78</c:v>
                </c:pt>
                <c:pt idx="382">
                  <c:v>23.15</c:v>
                </c:pt>
                <c:pt idx="383">
                  <c:v>25.23</c:v>
                </c:pt>
                <c:pt idx="384">
                  <c:v>25.59</c:v>
                </c:pt>
                <c:pt idx="385">
                  <c:v>27.49</c:v>
                </c:pt>
                <c:pt idx="386">
                  <c:v>28.48</c:v>
                </c:pt>
                <c:pt idx="387">
                  <c:v>28.54</c:v>
                </c:pt>
                <c:pt idx="388">
                  <c:v>25.1</c:v>
                </c:pt>
                <c:pt idx="389">
                  <c:v>25.01</c:v>
                </c:pt>
                <c:pt idx="390">
                  <c:v>24.05</c:v>
                </c:pt>
                <c:pt idx="391">
                  <c:v>23.05</c:v>
                </c:pt>
                <c:pt idx="392">
                  <c:v>21.18</c:v>
                </c:pt>
                <c:pt idx="393">
                  <c:v>21.31</c:v>
                </c:pt>
                <c:pt idx="394">
                  <c:v>23.44</c:v>
                </c:pt>
                <c:pt idx="395">
                  <c:v>22.91</c:v>
                </c:pt>
                <c:pt idx="396">
                  <c:v>24.23</c:v>
                </c:pt>
                <c:pt idx="397">
                  <c:v>22.03</c:v>
                </c:pt>
                <c:pt idx="398">
                  <c:v>21.21</c:v>
                </c:pt>
                <c:pt idx="399">
                  <c:v>22.94</c:v>
                </c:pt>
                <c:pt idx="400">
                  <c:v>22.57</c:v>
                </c:pt>
                <c:pt idx="401">
                  <c:v>23.49</c:v>
                </c:pt>
                <c:pt idx="402">
                  <c:v>21.14</c:v>
                </c:pt>
                <c:pt idx="403">
                  <c:v>20.23</c:v>
                </c:pt>
                <c:pt idx="404">
                  <c:v>21.15</c:v>
                </c:pt>
                <c:pt idx="405">
                  <c:v>20.66</c:v>
                </c:pt>
                <c:pt idx="406">
                  <c:v>20.12</c:v>
                </c:pt>
                <c:pt idx="407">
                  <c:v>21.17</c:v>
                </c:pt>
                <c:pt idx="408">
                  <c:v>21.55</c:v>
                </c:pt>
                <c:pt idx="409">
                  <c:v>20.34</c:v>
                </c:pt>
                <c:pt idx="410">
                  <c:v>19.579999999999998</c:v>
                </c:pt>
                <c:pt idx="411">
                  <c:v>20.98</c:v>
                </c:pt>
                <c:pt idx="412">
                  <c:v>21.28</c:v>
                </c:pt>
                <c:pt idx="413">
                  <c:v>20.420000000000002</c:v>
                </c:pt>
                <c:pt idx="414">
                  <c:v>19.82</c:v>
                </c:pt>
                <c:pt idx="415">
                  <c:v>18.809999999999999</c:v>
                </c:pt>
                <c:pt idx="416">
                  <c:v>20.97</c:v>
                </c:pt>
                <c:pt idx="417">
                  <c:v>20.49</c:v>
                </c:pt>
                <c:pt idx="418">
                  <c:v>19.760000000000002</c:v>
                </c:pt>
                <c:pt idx="419">
                  <c:v>19.43</c:v>
                </c:pt>
                <c:pt idx="420">
                  <c:v>20.65</c:v>
                </c:pt>
                <c:pt idx="421">
                  <c:v>21.99</c:v>
                </c:pt>
                <c:pt idx="422">
                  <c:v>21.43</c:v>
                </c:pt>
                <c:pt idx="423">
                  <c:v>24.03</c:v>
                </c:pt>
                <c:pt idx="424">
                  <c:v>23.06</c:v>
                </c:pt>
                <c:pt idx="425">
                  <c:v>22.64</c:v>
                </c:pt>
                <c:pt idx="426">
                  <c:v>25.47</c:v>
                </c:pt>
                <c:pt idx="427">
                  <c:v>24.52</c:v>
                </c:pt>
                <c:pt idx="428">
                  <c:v>24.39</c:v>
                </c:pt>
                <c:pt idx="429">
                  <c:v>25.66</c:v>
                </c:pt>
                <c:pt idx="430">
                  <c:v>31.7</c:v>
                </c:pt>
                <c:pt idx="431">
                  <c:v>30.3</c:v>
                </c:pt>
                <c:pt idx="432">
                  <c:v>36.22</c:v>
                </c:pt>
                <c:pt idx="433">
                  <c:v>33.1</c:v>
                </c:pt>
                <c:pt idx="434">
                  <c:v>32.07</c:v>
                </c:pt>
                <c:pt idx="435">
                  <c:v>33.85</c:v>
                </c:pt>
                <c:pt idx="436">
                  <c:v>35.72</c:v>
                </c:pt>
                <c:pt idx="437">
                  <c:v>35.19</c:v>
                </c:pt>
                <c:pt idx="438">
                  <c:v>32.82</c:v>
                </c:pt>
                <c:pt idx="439">
                  <c:v>34.74</c:v>
                </c:pt>
                <c:pt idx="440">
                  <c:v>46.72</c:v>
                </c:pt>
                <c:pt idx="441">
                  <c:v>39.39</c:v>
                </c:pt>
                <c:pt idx="442">
                  <c:v>39.81</c:v>
                </c:pt>
                <c:pt idx="443">
                  <c:v>45.26</c:v>
                </c:pt>
                <c:pt idx="444">
                  <c:v>45.14</c:v>
                </c:pt>
                <c:pt idx="445">
                  <c:v>52.05</c:v>
                </c:pt>
                <c:pt idx="446">
                  <c:v>53.68</c:v>
                </c:pt>
                <c:pt idx="447">
                  <c:v>57.53</c:v>
                </c:pt>
                <c:pt idx="448">
                  <c:v>63.92</c:v>
                </c:pt>
                <c:pt idx="449">
                  <c:v>69.95</c:v>
                </c:pt>
                <c:pt idx="450">
                  <c:v>54.99</c:v>
                </c:pt>
                <c:pt idx="451">
                  <c:v>55.13</c:v>
                </c:pt>
                <c:pt idx="452">
                  <c:v>69.25</c:v>
                </c:pt>
                <c:pt idx="453">
                  <c:v>67.61</c:v>
                </c:pt>
                <c:pt idx="454">
                  <c:v>70.33</c:v>
                </c:pt>
                <c:pt idx="455">
                  <c:v>52.97</c:v>
                </c:pt>
                <c:pt idx="456">
                  <c:v>53.11</c:v>
                </c:pt>
                <c:pt idx="457">
                  <c:v>69.650000000000006</c:v>
                </c:pt>
                <c:pt idx="458">
                  <c:v>67.8</c:v>
                </c:pt>
                <c:pt idx="459">
                  <c:v>79.13</c:v>
                </c:pt>
                <c:pt idx="460">
                  <c:v>80.06</c:v>
                </c:pt>
                <c:pt idx="461">
                  <c:v>66.959999999999994</c:v>
                </c:pt>
                <c:pt idx="462">
                  <c:v>69.959999999999994</c:v>
                </c:pt>
                <c:pt idx="463">
                  <c:v>62.9</c:v>
                </c:pt>
                <c:pt idx="464">
                  <c:v>59.89</c:v>
                </c:pt>
                <c:pt idx="465">
                  <c:v>53.68</c:v>
                </c:pt>
                <c:pt idx="466">
                  <c:v>47.73</c:v>
                </c:pt>
                <c:pt idx="467">
                  <c:v>54.56</c:v>
                </c:pt>
                <c:pt idx="468">
                  <c:v>63.68</c:v>
                </c:pt>
                <c:pt idx="469">
                  <c:v>56.1</c:v>
                </c:pt>
                <c:pt idx="470">
                  <c:v>59.98</c:v>
                </c:pt>
                <c:pt idx="471">
                  <c:v>61.44</c:v>
                </c:pt>
                <c:pt idx="472">
                  <c:v>66.459999999999994</c:v>
                </c:pt>
                <c:pt idx="473">
                  <c:v>59.83</c:v>
                </c:pt>
                <c:pt idx="474">
                  <c:v>66.31</c:v>
                </c:pt>
                <c:pt idx="475">
                  <c:v>69.150000000000006</c:v>
                </c:pt>
                <c:pt idx="476">
                  <c:v>67.64</c:v>
                </c:pt>
                <c:pt idx="477">
                  <c:v>74.260000000000005</c:v>
                </c:pt>
                <c:pt idx="478">
                  <c:v>80.86</c:v>
                </c:pt>
                <c:pt idx="479">
                  <c:v>72.67</c:v>
                </c:pt>
                <c:pt idx="480">
                  <c:v>64.7</c:v>
                </c:pt>
                <c:pt idx="481">
                  <c:v>60.9</c:v>
                </c:pt>
                <c:pt idx="482">
                  <c:v>54.92</c:v>
                </c:pt>
                <c:pt idx="483">
                  <c:v>55.28</c:v>
                </c:pt>
                <c:pt idx="484">
                  <c:v>68.510000000000005</c:v>
                </c:pt>
                <c:pt idx="485">
                  <c:v>62.98</c:v>
                </c:pt>
                <c:pt idx="486">
                  <c:v>60.72</c:v>
                </c:pt>
                <c:pt idx="487">
                  <c:v>63.64</c:v>
                </c:pt>
                <c:pt idx="488">
                  <c:v>59.93</c:v>
                </c:pt>
                <c:pt idx="489">
                  <c:v>58.49</c:v>
                </c:pt>
                <c:pt idx="490">
                  <c:v>58.91</c:v>
                </c:pt>
                <c:pt idx="491">
                  <c:v>55.73</c:v>
                </c:pt>
                <c:pt idx="492">
                  <c:v>55.78</c:v>
                </c:pt>
                <c:pt idx="493">
                  <c:v>54.28</c:v>
                </c:pt>
                <c:pt idx="494">
                  <c:v>56.76</c:v>
                </c:pt>
                <c:pt idx="495">
                  <c:v>52.37</c:v>
                </c:pt>
                <c:pt idx="496">
                  <c:v>49.84</c:v>
                </c:pt>
                <c:pt idx="497">
                  <c:v>47.34</c:v>
                </c:pt>
                <c:pt idx="498">
                  <c:v>44.93</c:v>
                </c:pt>
                <c:pt idx="499">
                  <c:v>44.56</c:v>
                </c:pt>
                <c:pt idx="500">
                  <c:v>45.02</c:v>
                </c:pt>
                <c:pt idx="501">
                  <c:v>44.8</c:v>
                </c:pt>
                <c:pt idx="502">
                  <c:v>43.38</c:v>
                </c:pt>
                <c:pt idx="503">
                  <c:v>43.9</c:v>
                </c:pt>
                <c:pt idx="504">
                  <c:v>41.63</c:v>
                </c:pt>
                <c:pt idx="505">
                  <c:v>40</c:v>
                </c:pt>
                <c:pt idx="506">
                  <c:v>39.19</c:v>
                </c:pt>
                <c:pt idx="507">
                  <c:v>39.08</c:v>
                </c:pt>
                <c:pt idx="508">
                  <c:v>38.56</c:v>
                </c:pt>
                <c:pt idx="509">
                  <c:v>43.39</c:v>
                </c:pt>
                <c:pt idx="510">
                  <c:v>42.56</c:v>
                </c:pt>
                <c:pt idx="511">
                  <c:v>42.82</c:v>
                </c:pt>
                <c:pt idx="512">
                  <c:v>45.84</c:v>
                </c:pt>
                <c:pt idx="513">
                  <c:v>43.27</c:v>
                </c:pt>
                <c:pt idx="514">
                  <c:v>49.14</c:v>
                </c:pt>
                <c:pt idx="515">
                  <c:v>51</c:v>
                </c:pt>
                <c:pt idx="516">
                  <c:v>46.11</c:v>
                </c:pt>
                <c:pt idx="517">
                  <c:v>56.65</c:v>
                </c:pt>
                <c:pt idx="518">
                  <c:v>46.42</c:v>
                </c:pt>
                <c:pt idx="519">
                  <c:v>47.29</c:v>
                </c:pt>
                <c:pt idx="520">
                  <c:v>47.27</c:v>
                </c:pt>
                <c:pt idx="521">
                  <c:v>45.69</c:v>
                </c:pt>
                <c:pt idx="522">
                  <c:v>42.25</c:v>
                </c:pt>
                <c:pt idx="523">
                  <c:v>39.659999999999997</c:v>
                </c:pt>
                <c:pt idx="524">
                  <c:v>42.63</c:v>
                </c:pt>
                <c:pt idx="525">
                  <c:v>44.84</c:v>
                </c:pt>
                <c:pt idx="526">
                  <c:v>45.52</c:v>
                </c:pt>
                <c:pt idx="527">
                  <c:v>43.06</c:v>
                </c:pt>
                <c:pt idx="528">
                  <c:v>43.85</c:v>
                </c:pt>
                <c:pt idx="529">
                  <c:v>43.73</c:v>
                </c:pt>
                <c:pt idx="530">
                  <c:v>43.37</c:v>
                </c:pt>
                <c:pt idx="531">
                  <c:v>43.64</c:v>
                </c:pt>
                <c:pt idx="532">
                  <c:v>46.67</c:v>
                </c:pt>
                <c:pt idx="533">
                  <c:v>44.53</c:v>
                </c:pt>
                <c:pt idx="534">
                  <c:v>41.25</c:v>
                </c:pt>
                <c:pt idx="535">
                  <c:v>42.93</c:v>
                </c:pt>
                <c:pt idx="536">
                  <c:v>48.66</c:v>
                </c:pt>
                <c:pt idx="537">
                  <c:v>48.46</c:v>
                </c:pt>
                <c:pt idx="538">
                  <c:v>47.08</c:v>
                </c:pt>
                <c:pt idx="539">
                  <c:v>49.3</c:v>
                </c:pt>
                <c:pt idx="540">
                  <c:v>52.62</c:v>
                </c:pt>
                <c:pt idx="541">
                  <c:v>45.49</c:v>
                </c:pt>
                <c:pt idx="542">
                  <c:v>44.67</c:v>
                </c:pt>
                <c:pt idx="543">
                  <c:v>44.66</c:v>
                </c:pt>
                <c:pt idx="544">
                  <c:v>46.35</c:v>
                </c:pt>
                <c:pt idx="545">
                  <c:v>52.65</c:v>
                </c:pt>
                <c:pt idx="546">
                  <c:v>50.93</c:v>
                </c:pt>
                <c:pt idx="547">
                  <c:v>47.56</c:v>
                </c:pt>
                <c:pt idx="548">
                  <c:v>50.17</c:v>
                </c:pt>
                <c:pt idx="549">
                  <c:v>49.33</c:v>
                </c:pt>
                <c:pt idx="550">
                  <c:v>49.68</c:v>
                </c:pt>
                <c:pt idx="551">
                  <c:v>44.37</c:v>
                </c:pt>
                <c:pt idx="552">
                  <c:v>43.61</c:v>
                </c:pt>
                <c:pt idx="553">
                  <c:v>41.18</c:v>
                </c:pt>
                <c:pt idx="554">
                  <c:v>42.36</c:v>
                </c:pt>
                <c:pt idx="555">
                  <c:v>43.74</c:v>
                </c:pt>
                <c:pt idx="556">
                  <c:v>40.799999999999997</c:v>
                </c:pt>
                <c:pt idx="557">
                  <c:v>40.06</c:v>
                </c:pt>
                <c:pt idx="558">
                  <c:v>43.68</c:v>
                </c:pt>
                <c:pt idx="559">
                  <c:v>45.89</c:v>
                </c:pt>
                <c:pt idx="560">
                  <c:v>43.23</c:v>
                </c:pt>
                <c:pt idx="561">
                  <c:v>42.93</c:v>
                </c:pt>
                <c:pt idx="562">
                  <c:v>42.25</c:v>
                </c:pt>
                <c:pt idx="563">
                  <c:v>40.36</c:v>
                </c:pt>
                <c:pt idx="564">
                  <c:v>41.04</c:v>
                </c:pt>
                <c:pt idx="565">
                  <c:v>45.54</c:v>
                </c:pt>
                <c:pt idx="566">
                  <c:v>44.14</c:v>
                </c:pt>
                <c:pt idx="567">
                  <c:v>42.28</c:v>
                </c:pt>
                <c:pt idx="568">
                  <c:v>42.04</c:v>
                </c:pt>
                <c:pt idx="569">
                  <c:v>39.700000000000003</c:v>
                </c:pt>
                <c:pt idx="570">
                  <c:v>40.93</c:v>
                </c:pt>
                <c:pt idx="571">
                  <c:v>40.39</c:v>
                </c:pt>
                <c:pt idx="572">
                  <c:v>38.85</c:v>
                </c:pt>
                <c:pt idx="573">
                  <c:v>36.53</c:v>
                </c:pt>
                <c:pt idx="574">
                  <c:v>37.81</c:v>
                </c:pt>
                <c:pt idx="575">
                  <c:v>37.67</c:v>
                </c:pt>
                <c:pt idx="576">
                  <c:v>36.17</c:v>
                </c:pt>
                <c:pt idx="577">
                  <c:v>35.79</c:v>
                </c:pt>
                <c:pt idx="578">
                  <c:v>33.94</c:v>
                </c:pt>
                <c:pt idx="579">
                  <c:v>39.18</c:v>
                </c:pt>
                <c:pt idx="580">
                  <c:v>37.14</c:v>
                </c:pt>
                <c:pt idx="581">
                  <c:v>38.1</c:v>
                </c:pt>
                <c:pt idx="582">
                  <c:v>37.15</c:v>
                </c:pt>
                <c:pt idx="583">
                  <c:v>36.82</c:v>
                </c:pt>
                <c:pt idx="584">
                  <c:v>38.32</c:v>
                </c:pt>
                <c:pt idx="585">
                  <c:v>37.950000000000003</c:v>
                </c:pt>
                <c:pt idx="586">
                  <c:v>36.08</c:v>
                </c:pt>
                <c:pt idx="587">
                  <c:v>36.5</c:v>
                </c:pt>
                <c:pt idx="588">
                  <c:v>35.299999999999997</c:v>
                </c:pt>
                <c:pt idx="589">
                  <c:v>34.53</c:v>
                </c:pt>
                <c:pt idx="590">
                  <c:v>33.36</c:v>
                </c:pt>
                <c:pt idx="591">
                  <c:v>32.450000000000003</c:v>
                </c:pt>
                <c:pt idx="592">
                  <c:v>33.44</c:v>
                </c:pt>
                <c:pt idx="593">
                  <c:v>32.049999999999997</c:v>
                </c:pt>
                <c:pt idx="594">
                  <c:v>32.869999999999997</c:v>
                </c:pt>
                <c:pt idx="595">
                  <c:v>31.8</c:v>
                </c:pt>
                <c:pt idx="596">
                  <c:v>33.65</c:v>
                </c:pt>
                <c:pt idx="597">
                  <c:v>31.37</c:v>
                </c:pt>
                <c:pt idx="598">
                  <c:v>33.119999999999997</c:v>
                </c:pt>
                <c:pt idx="599">
                  <c:v>30.24</c:v>
                </c:pt>
                <c:pt idx="600">
                  <c:v>28.8</c:v>
                </c:pt>
                <c:pt idx="601">
                  <c:v>29.03</c:v>
                </c:pt>
                <c:pt idx="602">
                  <c:v>31.35</c:v>
                </c:pt>
                <c:pt idx="603">
                  <c:v>32.630000000000003</c:v>
                </c:pt>
                <c:pt idx="604">
                  <c:v>30.62</c:v>
                </c:pt>
                <c:pt idx="605">
                  <c:v>32.36</c:v>
                </c:pt>
                <c:pt idx="606">
                  <c:v>31.67</c:v>
                </c:pt>
                <c:pt idx="607">
                  <c:v>28.92</c:v>
                </c:pt>
                <c:pt idx="608">
                  <c:v>30.04</c:v>
                </c:pt>
                <c:pt idx="609">
                  <c:v>29.63</c:v>
                </c:pt>
                <c:pt idx="610">
                  <c:v>31.02</c:v>
                </c:pt>
                <c:pt idx="611">
                  <c:v>30.18</c:v>
                </c:pt>
                <c:pt idx="612">
                  <c:v>29.62</c:v>
                </c:pt>
                <c:pt idx="613">
                  <c:v>29.77</c:v>
                </c:pt>
                <c:pt idx="614">
                  <c:v>28.27</c:v>
                </c:pt>
                <c:pt idx="615">
                  <c:v>28.46</c:v>
                </c:pt>
                <c:pt idx="616">
                  <c:v>28.11</c:v>
                </c:pt>
                <c:pt idx="617">
                  <c:v>28.15</c:v>
                </c:pt>
                <c:pt idx="618">
                  <c:v>30.81</c:v>
                </c:pt>
                <c:pt idx="619">
                  <c:v>32.68</c:v>
                </c:pt>
                <c:pt idx="620">
                  <c:v>31.54</c:v>
                </c:pt>
                <c:pt idx="621">
                  <c:v>30.03</c:v>
                </c:pt>
                <c:pt idx="622">
                  <c:v>27.99</c:v>
                </c:pt>
                <c:pt idx="623">
                  <c:v>31.17</c:v>
                </c:pt>
                <c:pt idx="624">
                  <c:v>30.58</c:v>
                </c:pt>
                <c:pt idx="625">
                  <c:v>29.05</c:v>
                </c:pt>
                <c:pt idx="626">
                  <c:v>26.36</c:v>
                </c:pt>
                <c:pt idx="627">
                  <c:v>25.93</c:v>
                </c:pt>
                <c:pt idx="628">
                  <c:v>25.35</c:v>
                </c:pt>
                <c:pt idx="629">
                  <c:v>26.35</c:v>
                </c:pt>
                <c:pt idx="630">
                  <c:v>26.22</c:v>
                </c:pt>
                <c:pt idx="631">
                  <c:v>27.95</c:v>
                </c:pt>
                <c:pt idx="632">
                  <c:v>29</c:v>
                </c:pt>
                <c:pt idx="633">
                  <c:v>30.85</c:v>
                </c:pt>
                <c:pt idx="634">
                  <c:v>31.3</c:v>
                </c:pt>
                <c:pt idx="635">
                  <c:v>29.78</c:v>
                </c:pt>
                <c:pt idx="636">
                  <c:v>29.02</c:v>
                </c:pt>
                <c:pt idx="637">
                  <c:v>26.31</c:v>
                </c:pt>
                <c:pt idx="638">
                  <c:v>25.02</c:v>
                </c:pt>
                <c:pt idx="639">
                  <c:v>25.89</c:v>
                </c:pt>
                <c:pt idx="640">
                  <c:v>25.42</c:v>
                </c:pt>
                <c:pt idx="641">
                  <c:v>24.34</c:v>
                </c:pt>
                <c:pt idx="642">
                  <c:v>24.4</c:v>
                </c:pt>
                <c:pt idx="643">
                  <c:v>23.87</c:v>
                </c:pt>
                <c:pt idx="644">
                  <c:v>23.47</c:v>
                </c:pt>
                <c:pt idx="645">
                  <c:v>23.43</c:v>
                </c:pt>
                <c:pt idx="646">
                  <c:v>23.09</c:v>
                </c:pt>
                <c:pt idx="647">
                  <c:v>24.28</c:v>
                </c:pt>
                <c:pt idx="648">
                  <c:v>25.01</c:v>
                </c:pt>
                <c:pt idx="649">
                  <c:v>25.61</c:v>
                </c:pt>
                <c:pt idx="650">
                  <c:v>25.4</c:v>
                </c:pt>
                <c:pt idx="651">
                  <c:v>25.92</c:v>
                </c:pt>
                <c:pt idx="652">
                  <c:v>25.56</c:v>
                </c:pt>
                <c:pt idx="653">
                  <c:v>24.89</c:v>
                </c:pt>
                <c:pt idx="654">
                  <c:v>24.9</c:v>
                </c:pt>
                <c:pt idx="655">
                  <c:v>25.67</c:v>
                </c:pt>
                <c:pt idx="656">
                  <c:v>24.76</c:v>
                </c:pt>
                <c:pt idx="657">
                  <c:v>24.99</c:v>
                </c:pt>
                <c:pt idx="658">
                  <c:v>25.99</c:v>
                </c:pt>
                <c:pt idx="659">
                  <c:v>25.45</c:v>
                </c:pt>
                <c:pt idx="660">
                  <c:v>24.71</c:v>
                </c:pt>
                <c:pt idx="661">
                  <c:v>24.27</c:v>
                </c:pt>
                <c:pt idx="662">
                  <c:v>27.89</c:v>
                </c:pt>
                <c:pt idx="663">
                  <c:v>26.18</c:v>
                </c:pt>
                <c:pt idx="664">
                  <c:v>26.26</c:v>
                </c:pt>
                <c:pt idx="665">
                  <c:v>25.09</c:v>
                </c:pt>
                <c:pt idx="666">
                  <c:v>25.01</c:v>
                </c:pt>
                <c:pt idx="667">
                  <c:v>25.14</c:v>
                </c:pt>
                <c:pt idx="668">
                  <c:v>24.92</c:v>
                </c:pt>
                <c:pt idx="669">
                  <c:v>24.95</c:v>
                </c:pt>
                <c:pt idx="670">
                  <c:v>24.68</c:v>
                </c:pt>
                <c:pt idx="671">
                  <c:v>24.76</c:v>
                </c:pt>
                <c:pt idx="672">
                  <c:v>26.01</c:v>
                </c:pt>
                <c:pt idx="673">
                  <c:v>29.15</c:v>
                </c:pt>
                <c:pt idx="674">
                  <c:v>28.9</c:v>
                </c:pt>
                <c:pt idx="675">
                  <c:v>27.1</c:v>
                </c:pt>
                <c:pt idx="676">
                  <c:v>25.26</c:v>
                </c:pt>
                <c:pt idx="677">
                  <c:v>25.62</c:v>
                </c:pt>
                <c:pt idx="678">
                  <c:v>24.32</c:v>
                </c:pt>
                <c:pt idx="679">
                  <c:v>23.55</c:v>
                </c:pt>
                <c:pt idx="680">
                  <c:v>24.15</c:v>
                </c:pt>
                <c:pt idx="681">
                  <c:v>23.86</c:v>
                </c:pt>
                <c:pt idx="682">
                  <c:v>23.42</c:v>
                </c:pt>
                <c:pt idx="683">
                  <c:v>23.69</c:v>
                </c:pt>
                <c:pt idx="684">
                  <c:v>23.65</c:v>
                </c:pt>
                <c:pt idx="685">
                  <c:v>23.92</c:v>
                </c:pt>
                <c:pt idx="686">
                  <c:v>24.06</c:v>
                </c:pt>
                <c:pt idx="687">
                  <c:v>23.08</c:v>
                </c:pt>
                <c:pt idx="688">
                  <c:v>23.49</c:v>
                </c:pt>
                <c:pt idx="689">
                  <c:v>24.95</c:v>
                </c:pt>
                <c:pt idx="690">
                  <c:v>25.61</c:v>
                </c:pt>
                <c:pt idx="691">
                  <c:v>24.88</c:v>
                </c:pt>
                <c:pt idx="692">
                  <c:v>25.19</c:v>
                </c:pt>
                <c:pt idx="693">
                  <c:v>25.61</c:v>
                </c:pt>
                <c:pt idx="694">
                  <c:v>28.27</c:v>
                </c:pt>
                <c:pt idx="695">
                  <c:v>28.68</c:v>
                </c:pt>
                <c:pt idx="696">
                  <c:v>26.84</c:v>
                </c:pt>
                <c:pt idx="697">
                  <c:v>25.7</c:v>
                </c:pt>
                <c:pt idx="698">
                  <c:v>24.68</c:v>
                </c:pt>
                <c:pt idx="699">
                  <c:v>24.18</c:v>
                </c:pt>
                <c:pt idx="700">
                  <c:v>23.12</c:v>
                </c:pt>
                <c:pt idx="701">
                  <c:v>23.01</c:v>
                </c:pt>
                <c:pt idx="702">
                  <c:v>22.99</c:v>
                </c:pt>
                <c:pt idx="703">
                  <c:v>22.86</c:v>
                </c:pt>
                <c:pt idx="704">
                  <c:v>21.72</c:v>
                </c:pt>
                <c:pt idx="705">
                  <c:v>21.43</c:v>
                </c:pt>
                <c:pt idx="706">
                  <c:v>21.49</c:v>
                </c:pt>
                <c:pt idx="707">
                  <c:v>20.9</c:v>
                </c:pt>
                <c:pt idx="708">
                  <c:v>22.22</c:v>
                </c:pt>
                <c:pt idx="709">
                  <c:v>20.69</c:v>
                </c:pt>
                <c:pt idx="710">
                  <c:v>22.27</c:v>
                </c:pt>
                <c:pt idx="711">
                  <c:v>24.31</c:v>
                </c:pt>
                <c:pt idx="712">
                  <c:v>24.83</c:v>
                </c:pt>
                <c:pt idx="713">
                  <c:v>27.91</c:v>
                </c:pt>
                <c:pt idx="714">
                  <c:v>24.76</c:v>
                </c:pt>
                <c:pt idx="715">
                  <c:v>30.69</c:v>
                </c:pt>
                <c:pt idx="716">
                  <c:v>29.78</c:v>
                </c:pt>
                <c:pt idx="717">
                  <c:v>28.81</c:v>
                </c:pt>
                <c:pt idx="718">
                  <c:v>27.72</c:v>
                </c:pt>
                <c:pt idx="719">
                  <c:v>25.43</c:v>
                </c:pt>
                <c:pt idx="720">
                  <c:v>24.19</c:v>
                </c:pt>
                <c:pt idx="721">
                  <c:v>23.15</c:v>
                </c:pt>
                <c:pt idx="722">
                  <c:v>22.84</c:v>
                </c:pt>
                <c:pt idx="723">
                  <c:v>23.04</c:v>
                </c:pt>
                <c:pt idx="724">
                  <c:v>24.24</c:v>
                </c:pt>
                <c:pt idx="725">
                  <c:v>23.36</c:v>
                </c:pt>
                <c:pt idx="726">
                  <c:v>22.89</c:v>
                </c:pt>
                <c:pt idx="727">
                  <c:v>22.41</c:v>
                </c:pt>
                <c:pt idx="728">
                  <c:v>21.63</c:v>
                </c:pt>
                <c:pt idx="729">
                  <c:v>22.63</c:v>
                </c:pt>
                <c:pt idx="730">
                  <c:v>22.19</c:v>
                </c:pt>
                <c:pt idx="731">
                  <c:v>21.16</c:v>
                </c:pt>
                <c:pt idx="732">
                  <c:v>20.47</c:v>
                </c:pt>
                <c:pt idx="733">
                  <c:v>20.48</c:v>
                </c:pt>
                <c:pt idx="734">
                  <c:v>24.74</c:v>
                </c:pt>
                <c:pt idx="735">
                  <c:v>24.51</c:v>
                </c:pt>
                <c:pt idx="736">
                  <c:v>21.92</c:v>
                </c:pt>
                <c:pt idx="737">
                  <c:v>21.12</c:v>
                </c:pt>
                <c:pt idx="738">
                  <c:v>22.46</c:v>
                </c:pt>
                <c:pt idx="739">
                  <c:v>21.25</c:v>
                </c:pt>
                <c:pt idx="740">
                  <c:v>22.1</c:v>
                </c:pt>
                <c:pt idx="741">
                  <c:v>23.69</c:v>
                </c:pt>
                <c:pt idx="742">
                  <c:v>22.66</c:v>
                </c:pt>
                <c:pt idx="743">
                  <c:v>22.32</c:v>
                </c:pt>
                <c:pt idx="744">
                  <c:v>21.59</c:v>
                </c:pt>
                <c:pt idx="745">
                  <c:v>21.15</c:v>
                </c:pt>
                <c:pt idx="746">
                  <c:v>21.49</c:v>
                </c:pt>
                <c:pt idx="747">
                  <c:v>20.54</c:v>
                </c:pt>
                <c:pt idx="748">
                  <c:v>22.51</c:v>
                </c:pt>
                <c:pt idx="749">
                  <c:v>21.68</c:v>
                </c:pt>
                <c:pt idx="750">
                  <c:v>20.49</c:v>
                </c:pt>
                <c:pt idx="751">
                  <c:v>19.54</c:v>
                </c:pt>
                <c:pt idx="752">
                  <c:v>19.71</c:v>
                </c:pt>
                <c:pt idx="753">
                  <c:v>19.47</c:v>
                </c:pt>
                <c:pt idx="754">
                  <c:v>19.93</c:v>
                </c:pt>
                <c:pt idx="755">
                  <c:v>20.010000000000002</c:v>
                </c:pt>
                <c:pt idx="756">
                  <c:v>19.96</c:v>
                </c:pt>
                <c:pt idx="757">
                  <c:v>21.68</c:v>
                </c:pt>
                <c:pt idx="758">
                  <c:v>20.04</c:v>
                </c:pt>
                <c:pt idx="759">
                  <c:v>19.350000000000001</c:v>
                </c:pt>
                <c:pt idx="760">
                  <c:v>19.16</c:v>
                </c:pt>
                <c:pt idx="761">
                  <c:v>19.059999999999999</c:v>
                </c:pt>
                <c:pt idx="762">
                  <c:v>18.13</c:v>
                </c:pt>
                <c:pt idx="763">
                  <c:v>17.55</c:v>
                </c:pt>
                <c:pt idx="764">
                  <c:v>18.25</c:v>
                </c:pt>
                <c:pt idx="765">
                  <c:v>17.850000000000001</c:v>
                </c:pt>
                <c:pt idx="766">
                  <c:v>17.63</c:v>
                </c:pt>
                <c:pt idx="767">
                  <c:v>17.91</c:v>
                </c:pt>
                <c:pt idx="768">
                  <c:v>17.579999999999998</c:v>
                </c:pt>
                <c:pt idx="769">
                  <c:v>18.68</c:v>
                </c:pt>
                <c:pt idx="770">
                  <c:v>22.27</c:v>
                </c:pt>
                <c:pt idx="771">
                  <c:v>27.31</c:v>
                </c:pt>
                <c:pt idx="772">
                  <c:v>25.41</c:v>
                </c:pt>
                <c:pt idx="773">
                  <c:v>24.55</c:v>
                </c:pt>
                <c:pt idx="774">
                  <c:v>23.14</c:v>
                </c:pt>
                <c:pt idx="775">
                  <c:v>23.73</c:v>
                </c:pt>
                <c:pt idx="776">
                  <c:v>24.62</c:v>
                </c:pt>
                <c:pt idx="777">
                  <c:v>22.59</c:v>
                </c:pt>
                <c:pt idx="778">
                  <c:v>21.48</c:v>
                </c:pt>
                <c:pt idx="779">
                  <c:v>21.6</c:v>
                </c:pt>
                <c:pt idx="780">
                  <c:v>26.08</c:v>
                </c:pt>
                <c:pt idx="781">
                  <c:v>26.11</c:v>
                </c:pt>
                <c:pt idx="782">
                  <c:v>26.51</c:v>
                </c:pt>
                <c:pt idx="783">
                  <c:v>26</c:v>
                </c:pt>
                <c:pt idx="784">
                  <c:v>25.4</c:v>
                </c:pt>
                <c:pt idx="785">
                  <c:v>23.96</c:v>
                </c:pt>
                <c:pt idx="786">
                  <c:v>22.73</c:v>
                </c:pt>
                <c:pt idx="787">
                  <c:v>22.25</c:v>
                </c:pt>
                <c:pt idx="788">
                  <c:v>21.72</c:v>
                </c:pt>
                <c:pt idx="789">
                  <c:v>20.63</c:v>
                </c:pt>
                <c:pt idx="790">
                  <c:v>20.02</c:v>
                </c:pt>
                <c:pt idx="791">
                  <c:v>19.940000000000001</c:v>
                </c:pt>
                <c:pt idx="792">
                  <c:v>21.37</c:v>
                </c:pt>
                <c:pt idx="793">
                  <c:v>20.27</c:v>
                </c:pt>
                <c:pt idx="794">
                  <c:v>20.100000000000001</c:v>
                </c:pt>
                <c:pt idx="795">
                  <c:v>19.5</c:v>
                </c:pt>
                <c:pt idx="796">
                  <c:v>19.260000000000002</c:v>
                </c:pt>
                <c:pt idx="797">
                  <c:v>19.059999999999999</c:v>
                </c:pt>
                <c:pt idx="798">
                  <c:v>18.829999999999998</c:v>
                </c:pt>
                <c:pt idx="799">
                  <c:v>18.72</c:v>
                </c:pt>
                <c:pt idx="800">
                  <c:v>17.420000000000002</c:v>
                </c:pt>
                <c:pt idx="801">
                  <c:v>17.79</c:v>
                </c:pt>
                <c:pt idx="802">
                  <c:v>17.920000000000002</c:v>
                </c:pt>
                <c:pt idx="803">
                  <c:v>18.57</c:v>
                </c:pt>
                <c:pt idx="804">
                  <c:v>18.059999999999999</c:v>
                </c:pt>
                <c:pt idx="805">
                  <c:v>17.579999999999998</c:v>
                </c:pt>
                <c:pt idx="806">
                  <c:v>18</c:v>
                </c:pt>
                <c:pt idx="807">
                  <c:v>17.690000000000001</c:v>
                </c:pt>
                <c:pt idx="808">
                  <c:v>16.91</c:v>
                </c:pt>
                <c:pt idx="809">
                  <c:v>16.62</c:v>
                </c:pt>
                <c:pt idx="810">
                  <c:v>16.97</c:v>
                </c:pt>
                <c:pt idx="811">
                  <c:v>16.87</c:v>
                </c:pt>
                <c:pt idx="812">
                  <c:v>16.350000000000001</c:v>
                </c:pt>
                <c:pt idx="813">
                  <c:v>17.55</c:v>
                </c:pt>
                <c:pt idx="814">
                  <c:v>18.399999999999999</c:v>
                </c:pt>
                <c:pt idx="815">
                  <c:v>17.77</c:v>
                </c:pt>
                <c:pt idx="816">
                  <c:v>17.59</c:v>
                </c:pt>
                <c:pt idx="817">
                  <c:v>17.13</c:v>
                </c:pt>
                <c:pt idx="818">
                  <c:v>17.59</c:v>
                </c:pt>
                <c:pt idx="819">
                  <c:v>17.47</c:v>
                </c:pt>
                <c:pt idx="820">
                  <c:v>17.02</c:v>
                </c:pt>
                <c:pt idx="821">
                  <c:v>16.23</c:v>
                </c:pt>
                <c:pt idx="822">
                  <c:v>16.62</c:v>
                </c:pt>
                <c:pt idx="823">
                  <c:v>16.48</c:v>
                </c:pt>
                <c:pt idx="824">
                  <c:v>16.14</c:v>
                </c:pt>
                <c:pt idx="825">
                  <c:v>15.58</c:v>
                </c:pt>
                <c:pt idx="826">
                  <c:v>16.2</c:v>
                </c:pt>
                <c:pt idx="827">
                  <c:v>15.59</c:v>
                </c:pt>
                <c:pt idx="828">
                  <c:v>15.89</c:v>
                </c:pt>
                <c:pt idx="829">
                  <c:v>18.36</c:v>
                </c:pt>
                <c:pt idx="830">
                  <c:v>17.34</c:v>
                </c:pt>
                <c:pt idx="831">
                  <c:v>15.73</c:v>
                </c:pt>
                <c:pt idx="832">
                  <c:v>16.32</c:v>
                </c:pt>
                <c:pt idx="833">
                  <c:v>16.47</c:v>
                </c:pt>
                <c:pt idx="834">
                  <c:v>16.62</c:v>
                </c:pt>
                <c:pt idx="835">
                  <c:v>17.47</c:v>
                </c:pt>
                <c:pt idx="836">
                  <c:v>22.81</c:v>
                </c:pt>
                <c:pt idx="837">
                  <c:v>21.08</c:v>
                </c:pt>
                <c:pt idx="838">
                  <c:v>18.440000000000001</c:v>
                </c:pt>
                <c:pt idx="839">
                  <c:v>22.05</c:v>
                </c:pt>
                <c:pt idx="840">
                  <c:v>20.190000000000001</c:v>
                </c:pt>
                <c:pt idx="841">
                  <c:v>23.84</c:v>
                </c:pt>
                <c:pt idx="842">
                  <c:v>24.91</c:v>
                </c:pt>
                <c:pt idx="843">
                  <c:v>32.799999999999997</c:v>
                </c:pt>
                <c:pt idx="844">
                  <c:v>40.950000000000003</c:v>
                </c:pt>
                <c:pt idx="845">
                  <c:v>28.84</c:v>
                </c:pt>
                <c:pt idx="846">
                  <c:v>28.32</c:v>
                </c:pt>
                <c:pt idx="847">
                  <c:v>25.52</c:v>
                </c:pt>
                <c:pt idx="848">
                  <c:v>26.68</c:v>
                </c:pt>
                <c:pt idx="849">
                  <c:v>31.24</c:v>
                </c:pt>
                <c:pt idx="850">
                  <c:v>30.84</c:v>
                </c:pt>
                <c:pt idx="851">
                  <c:v>33.549999999999997</c:v>
                </c:pt>
                <c:pt idx="852">
                  <c:v>35.32</c:v>
                </c:pt>
                <c:pt idx="853">
                  <c:v>45.79</c:v>
                </c:pt>
                <c:pt idx="854">
                  <c:v>40.1</c:v>
                </c:pt>
                <c:pt idx="855">
                  <c:v>38.32</c:v>
                </c:pt>
                <c:pt idx="856">
                  <c:v>34.61</c:v>
                </c:pt>
                <c:pt idx="857">
                  <c:v>35.020000000000003</c:v>
                </c:pt>
                <c:pt idx="858">
                  <c:v>29.68</c:v>
                </c:pt>
                <c:pt idx="859">
                  <c:v>32.07</c:v>
                </c:pt>
                <c:pt idx="860">
                  <c:v>35.54</c:v>
                </c:pt>
                <c:pt idx="861">
                  <c:v>30.17</c:v>
                </c:pt>
                <c:pt idx="862">
                  <c:v>29.46</c:v>
                </c:pt>
                <c:pt idx="863">
                  <c:v>35.479999999999997</c:v>
                </c:pt>
                <c:pt idx="864">
                  <c:v>36.57</c:v>
                </c:pt>
                <c:pt idx="865">
                  <c:v>33.700000000000003</c:v>
                </c:pt>
                <c:pt idx="866">
                  <c:v>33.729999999999997</c:v>
                </c:pt>
                <c:pt idx="867">
                  <c:v>30.57</c:v>
                </c:pt>
                <c:pt idx="868">
                  <c:v>28.79</c:v>
                </c:pt>
                <c:pt idx="869">
                  <c:v>28.58</c:v>
                </c:pt>
                <c:pt idx="870">
                  <c:v>25.87</c:v>
                </c:pt>
                <c:pt idx="871">
                  <c:v>25.92</c:v>
                </c:pt>
                <c:pt idx="872">
                  <c:v>25.05</c:v>
                </c:pt>
                <c:pt idx="873">
                  <c:v>23.95</c:v>
                </c:pt>
                <c:pt idx="874">
                  <c:v>24.88</c:v>
                </c:pt>
                <c:pt idx="875">
                  <c:v>27.05</c:v>
                </c:pt>
                <c:pt idx="876">
                  <c:v>26.91</c:v>
                </c:pt>
                <c:pt idx="877">
                  <c:v>29.74</c:v>
                </c:pt>
                <c:pt idx="878">
                  <c:v>28.53</c:v>
                </c:pt>
                <c:pt idx="879">
                  <c:v>29</c:v>
                </c:pt>
                <c:pt idx="880">
                  <c:v>34.130000000000003</c:v>
                </c:pt>
                <c:pt idx="881">
                  <c:v>34.54</c:v>
                </c:pt>
                <c:pt idx="882">
                  <c:v>32.86</c:v>
                </c:pt>
                <c:pt idx="883">
                  <c:v>30.12</c:v>
                </c:pt>
                <c:pt idx="884">
                  <c:v>29.65</c:v>
                </c:pt>
                <c:pt idx="885">
                  <c:v>26.84</c:v>
                </c:pt>
                <c:pt idx="886">
                  <c:v>25.71</c:v>
                </c:pt>
                <c:pt idx="887">
                  <c:v>24.98</c:v>
                </c:pt>
                <c:pt idx="888">
                  <c:v>24.43</c:v>
                </c:pt>
                <c:pt idx="889">
                  <c:v>24.56</c:v>
                </c:pt>
                <c:pt idx="890">
                  <c:v>24.89</c:v>
                </c:pt>
                <c:pt idx="891">
                  <c:v>25.14</c:v>
                </c:pt>
                <c:pt idx="892">
                  <c:v>26.25</c:v>
                </c:pt>
                <c:pt idx="893">
                  <c:v>25.97</c:v>
                </c:pt>
                <c:pt idx="894">
                  <c:v>23.93</c:v>
                </c:pt>
                <c:pt idx="895">
                  <c:v>25.64</c:v>
                </c:pt>
                <c:pt idx="896">
                  <c:v>24.63</c:v>
                </c:pt>
                <c:pt idx="897">
                  <c:v>23.47</c:v>
                </c:pt>
                <c:pt idx="898">
                  <c:v>22.73</c:v>
                </c:pt>
                <c:pt idx="899">
                  <c:v>23.19</c:v>
                </c:pt>
                <c:pt idx="900">
                  <c:v>24.25</c:v>
                </c:pt>
                <c:pt idx="901">
                  <c:v>24.13</c:v>
                </c:pt>
                <c:pt idx="902">
                  <c:v>23.5</c:v>
                </c:pt>
                <c:pt idx="903">
                  <c:v>22.01</c:v>
                </c:pt>
                <c:pt idx="904">
                  <c:v>22.63</c:v>
                </c:pt>
                <c:pt idx="905">
                  <c:v>22.21</c:v>
                </c:pt>
                <c:pt idx="906">
                  <c:v>22.1</c:v>
                </c:pt>
                <c:pt idx="907">
                  <c:v>21.74</c:v>
                </c:pt>
                <c:pt idx="908">
                  <c:v>22.14</c:v>
                </c:pt>
                <c:pt idx="909">
                  <c:v>22.37</c:v>
                </c:pt>
                <c:pt idx="910">
                  <c:v>25.39</c:v>
                </c:pt>
                <c:pt idx="911">
                  <c:v>25.73</c:v>
                </c:pt>
                <c:pt idx="912">
                  <c:v>26.24</c:v>
                </c:pt>
                <c:pt idx="913">
                  <c:v>26.1</c:v>
                </c:pt>
                <c:pt idx="914">
                  <c:v>24.33</c:v>
                </c:pt>
                <c:pt idx="915">
                  <c:v>24.59</c:v>
                </c:pt>
                <c:pt idx="916">
                  <c:v>26.44</c:v>
                </c:pt>
                <c:pt idx="917">
                  <c:v>25.49</c:v>
                </c:pt>
                <c:pt idx="918">
                  <c:v>25.66</c:v>
                </c:pt>
                <c:pt idx="919">
                  <c:v>27.46</c:v>
                </c:pt>
                <c:pt idx="920">
                  <c:v>26.7</c:v>
                </c:pt>
                <c:pt idx="921">
                  <c:v>27.37</c:v>
                </c:pt>
                <c:pt idx="922">
                  <c:v>24.45</c:v>
                </c:pt>
                <c:pt idx="923">
                  <c:v>27.21</c:v>
                </c:pt>
                <c:pt idx="924">
                  <c:v>26.05</c:v>
                </c:pt>
                <c:pt idx="925">
                  <c:v>23.89</c:v>
                </c:pt>
                <c:pt idx="926">
                  <c:v>23.19</c:v>
                </c:pt>
                <c:pt idx="927">
                  <c:v>21.31</c:v>
                </c:pt>
                <c:pt idx="928">
                  <c:v>23.8</c:v>
                </c:pt>
                <c:pt idx="929">
                  <c:v>23.25</c:v>
                </c:pt>
                <c:pt idx="930">
                  <c:v>22.81</c:v>
                </c:pt>
                <c:pt idx="931">
                  <c:v>21.99</c:v>
                </c:pt>
                <c:pt idx="932">
                  <c:v>21.21</c:v>
                </c:pt>
                <c:pt idx="933">
                  <c:v>21.56</c:v>
                </c:pt>
                <c:pt idx="934">
                  <c:v>22.1</c:v>
                </c:pt>
                <c:pt idx="935">
                  <c:v>21.72</c:v>
                </c:pt>
                <c:pt idx="936">
                  <c:v>22.01</c:v>
                </c:pt>
                <c:pt idx="937">
                  <c:v>21.5</c:v>
                </c:pt>
                <c:pt idx="938">
                  <c:v>22.35</c:v>
                </c:pt>
                <c:pt idx="939">
                  <c:v>22.51</c:v>
                </c:pt>
                <c:pt idx="940">
                  <c:v>23.87</c:v>
                </c:pt>
                <c:pt idx="941">
                  <c:v>21.71</c:v>
                </c:pt>
                <c:pt idx="942">
                  <c:v>22.54</c:v>
                </c:pt>
                <c:pt idx="943">
                  <c:v>22.6</c:v>
                </c:pt>
                <c:pt idx="944">
                  <c:v>23.25</c:v>
                </c:pt>
                <c:pt idx="945">
                  <c:v>23.7</c:v>
                </c:pt>
              </c:numCache>
            </c:numRef>
          </c:val>
          <c:smooth val="0"/>
          <c:extLst>
            <c:ext xmlns:c16="http://schemas.microsoft.com/office/drawing/2014/chart" uri="{C3380CC4-5D6E-409C-BE32-E72D297353CC}">
              <c16:uniqueId val="{00000000-7A6C-4EC2-BE29-5421BCA454A4}"/>
            </c:ext>
          </c:extLst>
        </c:ser>
        <c:ser>
          <c:idx val="1"/>
          <c:order val="1"/>
          <c:tx>
            <c:strRef>
              <c:f>'2.1.8-график'!$D$4</c:f>
              <c:strCache>
                <c:ptCount val="1"/>
                <c:pt idx="0">
                  <c:v>USD/JPY болжамды құбылмалылығы</c:v>
                </c:pt>
              </c:strCache>
            </c:strRef>
          </c:tx>
          <c:spPr>
            <a:ln w="12700">
              <a:solidFill>
                <a:srgbClr val="FF00FF"/>
              </a:solidFill>
              <a:prstDash val="solid"/>
            </a:ln>
          </c:spPr>
          <c:marker>
            <c:symbol val="none"/>
          </c:marker>
          <c:cat>
            <c:numRef>
              <c:f>'2.1.8-график'!$B$5:$B$950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'2.1.8-график'!$D$5:$D$950</c:f>
              <c:numCache>
                <c:formatCode>General</c:formatCode>
                <c:ptCount val="946"/>
                <c:pt idx="0">
                  <c:v>6.5</c:v>
                </c:pt>
                <c:pt idx="1">
                  <c:v>6.65</c:v>
                </c:pt>
                <c:pt idx="2">
                  <c:v>6.4749999999999996</c:v>
                </c:pt>
                <c:pt idx="3">
                  <c:v>6.7504999999999997</c:v>
                </c:pt>
                <c:pt idx="4">
                  <c:v>6.875</c:v>
                </c:pt>
                <c:pt idx="5">
                  <c:v>6.8</c:v>
                </c:pt>
                <c:pt idx="6">
                  <c:v>6.45</c:v>
                </c:pt>
                <c:pt idx="7">
                  <c:v>6.4</c:v>
                </c:pt>
                <c:pt idx="8">
                  <c:v>6.55</c:v>
                </c:pt>
                <c:pt idx="9">
                  <c:v>6.6</c:v>
                </c:pt>
                <c:pt idx="10">
                  <c:v>6.7</c:v>
                </c:pt>
                <c:pt idx="11">
                  <c:v>6.6749999999999998</c:v>
                </c:pt>
                <c:pt idx="12">
                  <c:v>6.7249999999999996</c:v>
                </c:pt>
                <c:pt idx="13">
                  <c:v>6.55</c:v>
                </c:pt>
                <c:pt idx="14">
                  <c:v>6.5250000000000004</c:v>
                </c:pt>
                <c:pt idx="15">
                  <c:v>6.5</c:v>
                </c:pt>
                <c:pt idx="16">
                  <c:v>6.7249999999999996</c:v>
                </c:pt>
                <c:pt idx="17">
                  <c:v>7.45</c:v>
                </c:pt>
                <c:pt idx="18">
                  <c:v>7.05</c:v>
                </c:pt>
                <c:pt idx="19">
                  <c:v>7.1</c:v>
                </c:pt>
                <c:pt idx="20">
                  <c:v>7.125</c:v>
                </c:pt>
                <c:pt idx="21">
                  <c:v>7.25</c:v>
                </c:pt>
                <c:pt idx="22">
                  <c:v>7.5254000000000003</c:v>
                </c:pt>
                <c:pt idx="23">
                  <c:v>7.2750000000000004</c:v>
                </c:pt>
                <c:pt idx="24">
                  <c:v>7.4</c:v>
                </c:pt>
                <c:pt idx="25">
                  <c:v>7.4</c:v>
                </c:pt>
                <c:pt idx="26">
                  <c:v>7.2</c:v>
                </c:pt>
                <c:pt idx="27">
                  <c:v>7.1</c:v>
                </c:pt>
                <c:pt idx="28">
                  <c:v>7.05</c:v>
                </c:pt>
                <c:pt idx="29">
                  <c:v>7</c:v>
                </c:pt>
                <c:pt idx="30">
                  <c:v>6.875</c:v>
                </c:pt>
                <c:pt idx="31">
                  <c:v>7.1</c:v>
                </c:pt>
                <c:pt idx="32">
                  <c:v>7.3</c:v>
                </c:pt>
                <c:pt idx="33">
                  <c:v>7.3250000000000002</c:v>
                </c:pt>
                <c:pt idx="34">
                  <c:v>7.15</c:v>
                </c:pt>
                <c:pt idx="35">
                  <c:v>6.95</c:v>
                </c:pt>
                <c:pt idx="36">
                  <c:v>6.55</c:v>
                </c:pt>
                <c:pt idx="37">
                  <c:v>6.6749999999999998</c:v>
                </c:pt>
                <c:pt idx="38">
                  <c:v>6.9</c:v>
                </c:pt>
                <c:pt idx="39">
                  <c:v>7.8003999999999998</c:v>
                </c:pt>
                <c:pt idx="40">
                  <c:v>7.8</c:v>
                </c:pt>
                <c:pt idx="41">
                  <c:v>8.0500000000000007</c:v>
                </c:pt>
                <c:pt idx="42">
                  <c:v>7.75</c:v>
                </c:pt>
                <c:pt idx="43">
                  <c:v>8.5500000000000007</c:v>
                </c:pt>
                <c:pt idx="44">
                  <c:v>8.125</c:v>
                </c:pt>
                <c:pt idx="45">
                  <c:v>8.15</c:v>
                </c:pt>
                <c:pt idx="46">
                  <c:v>8.3249999999999993</c:v>
                </c:pt>
                <c:pt idx="47">
                  <c:v>7.625</c:v>
                </c:pt>
                <c:pt idx="48">
                  <c:v>7.7004000000000001</c:v>
                </c:pt>
                <c:pt idx="49">
                  <c:v>8.4</c:v>
                </c:pt>
                <c:pt idx="50">
                  <c:v>8.5003999999999991</c:v>
                </c:pt>
                <c:pt idx="51">
                  <c:v>8.3249999999999993</c:v>
                </c:pt>
                <c:pt idx="52">
                  <c:v>8.4</c:v>
                </c:pt>
                <c:pt idx="53">
                  <c:v>8.6999999999999993</c:v>
                </c:pt>
                <c:pt idx="54">
                  <c:v>8.1</c:v>
                </c:pt>
                <c:pt idx="55">
                  <c:v>7.9504000000000001</c:v>
                </c:pt>
                <c:pt idx="56">
                  <c:v>7.9249999999999998</c:v>
                </c:pt>
                <c:pt idx="57">
                  <c:v>7.75</c:v>
                </c:pt>
                <c:pt idx="58">
                  <c:v>7.5750000000000002</c:v>
                </c:pt>
                <c:pt idx="59">
                  <c:v>7.625</c:v>
                </c:pt>
                <c:pt idx="60">
                  <c:v>8.0500000000000007</c:v>
                </c:pt>
                <c:pt idx="61">
                  <c:v>8.1999999999999993</c:v>
                </c:pt>
                <c:pt idx="62">
                  <c:v>8.0250000000000004</c:v>
                </c:pt>
                <c:pt idx="63">
                  <c:v>8.1999999999999993</c:v>
                </c:pt>
                <c:pt idx="64">
                  <c:v>7.8504000000000005</c:v>
                </c:pt>
                <c:pt idx="65">
                  <c:v>7.6753999999999998</c:v>
                </c:pt>
                <c:pt idx="66">
                  <c:v>7.625</c:v>
                </c:pt>
                <c:pt idx="67">
                  <c:v>7.55</c:v>
                </c:pt>
                <c:pt idx="68">
                  <c:v>7.6</c:v>
                </c:pt>
                <c:pt idx="69">
                  <c:v>7.3754</c:v>
                </c:pt>
                <c:pt idx="70">
                  <c:v>7.3</c:v>
                </c:pt>
                <c:pt idx="71">
                  <c:v>7.3</c:v>
                </c:pt>
                <c:pt idx="72">
                  <c:v>7.1</c:v>
                </c:pt>
                <c:pt idx="73">
                  <c:v>7.25</c:v>
                </c:pt>
                <c:pt idx="74">
                  <c:v>7.55</c:v>
                </c:pt>
                <c:pt idx="75">
                  <c:v>7.7</c:v>
                </c:pt>
                <c:pt idx="76">
                  <c:v>7.4</c:v>
                </c:pt>
                <c:pt idx="77">
                  <c:v>7.375</c:v>
                </c:pt>
                <c:pt idx="78">
                  <c:v>7.3</c:v>
                </c:pt>
                <c:pt idx="79">
                  <c:v>7.2750000000000004</c:v>
                </c:pt>
                <c:pt idx="80">
                  <c:v>7.0250000000000004</c:v>
                </c:pt>
                <c:pt idx="81">
                  <c:v>7.05</c:v>
                </c:pt>
                <c:pt idx="82">
                  <c:v>7.15</c:v>
                </c:pt>
                <c:pt idx="83">
                  <c:v>7.1003999999999996</c:v>
                </c:pt>
                <c:pt idx="84">
                  <c:v>6.9749999999999996</c:v>
                </c:pt>
                <c:pt idx="85">
                  <c:v>6.95</c:v>
                </c:pt>
                <c:pt idx="86">
                  <c:v>7</c:v>
                </c:pt>
                <c:pt idx="87">
                  <c:v>6.7750000000000004</c:v>
                </c:pt>
                <c:pt idx="88">
                  <c:v>6.85</c:v>
                </c:pt>
                <c:pt idx="89">
                  <c:v>6.8250000000000002</c:v>
                </c:pt>
                <c:pt idx="90">
                  <c:v>6.6749999999999998</c:v>
                </c:pt>
                <c:pt idx="91">
                  <c:v>6.875</c:v>
                </c:pt>
                <c:pt idx="92">
                  <c:v>6.7249999999999996</c:v>
                </c:pt>
                <c:pt idx="93">
                  <c:v>6.5250000000000004</c:v>
                </c:pt>
                <c:pt idx="94">
                  <c:v>6.375</c:v>
                </c:pt>
                <c:pt idx="95">
                  <c:v>6.4249999999999998</c:v>
                </c:pt>
                <c:pt idx="96">
                  <c:v>6.5250000000000004</c:v>
                </c:pt>
                <c:pt idx="97">
                  <c:v>6.45</c:v>
                </c:pt>
                <c:pt idx="98">
                  <c:v>6.4253999999999998</c:v>
                </c:pt>
                <c:pt idx="99">
                  <c:v>6.4</c:v>
                </c:pt>
                <c:pt idx="100">
                  <c:v>6.5004</c:v>
                </c:pt>
                <c:pt idx="101">
                  <c:v>6.65</c:v>
                </c:pt>
                <c:pt idx="102">
                  <c:v>6.6</c:v>
                </c:pt>
                <c:pt idx="103">
                  <c:v>6.65</c:v>
                </c:pt>
                <c:pt idx="104">
                  <c:v>6.45</c:v>
                </c:pt>
                <c:pt idx="105">
                  <c:v>6.4249999999999998</c:v>
                </c:pt>
                <c:pt idx="106">
                  <c:v>6.2750000000000004</c:v>
                </c:pt>
                <c:pt idx="107">
                  <c:v>6.1003999999999996</c:v>
                </c:pt>
                <c:pt idx="108">
                  <c:v>6.35</c:v>
                </c:pt>
                <c:pt idx="109">
                  <c:v>6.45</c:v>
                </c:pt>
                <c:pt idx="110">
                  <c:v>6.85</c:v>
                </c:pt>
                <c:pt idx="111">
                  <c:v>6.6</c:v>
                </c:pt>
                <c:pt idx="112">
                  <c:v>6.375</c:v>
                </c:pt>
                <c:pt idx="113">
                  <c:v>6.45</c:v>
                </c:pt>
                <c:pt idx="114">
                  <c:v>6.5750000000000002</c:v>
                </c:pt>
                <c:pt idx="115">
                  <c:v>6.55</c:v>
                </c:pt>
                <c:pt idx="116">
                  <c:v>6.55</c:v>
                </c:pt>
                <c:pt idx="117">
                  <c:v>6.4</c:v>
                </c:pt>
                <c:pt idx="118">
                  <c:v>6.3</c:v>
                </c:pt>
                <c:pt idx="119">
                  <c:v>6.35</c:v>
                </c:pt>
                <c:pt idx="120">
                  <c:v>6.4749999999999996</c:v>
                </c:pt>
                <c:pt idx="121">
                  <c:v>6.4749999999999996</c:v>
                </c:pt>
                <c:pt idx="122">
                  <c:v>6.85</c:v>
                </c:pt>
                <c:pt idx="123">
                  <c:v>7.4</c:v>
                </c:pt>
                <c:pt idx="124">
                  <c:v>7.3</c:v>
                </c:pt>
                <c:pt idx="125">
                  <c:v>6.7750000000000004</c:v>
                </c:pt>
                <c:pt idx="126">
                  <c:v>6.8250000000000002</c:v>
                </c:pt>
                <c:pt idx="127">
                  <c:v>7.15</c:v>
                </c:pt>
                <c:pt idx="128">
                  <c:v>6.9</c:v>
                </c:pt>
                <c:pt idx="129">
                  <c:v>6.6</c:v>
                </c:pt>
                <c:pt idx="130">
                  <c:v>6.6</c:v>
                </c:pt>
                <c:pt idx="131">
                  <c:v>6.55</c:v>
                </c:pt>
                <c:pt idx="132">
                  <c:v>7.5</c:v>
                </c:pt>
                <c:pt idx="133">
                  <c:v>7.1</c:v>
                </c:pt>
                <c:pt idx="134">
                  <c:v>7.05</c:v>
                </c:pt>
                <c:pt idx="135">
                  <c:v>7.3</c:v>
                </c:pt>
                <c:pt idx="136">
                  <c:v>7.25</c:v>
                </c:pt>
                <c:pt idx="137">
                  <c:v>7.2249999999999996</c:v>
                </c:pt>
                <c:pt idx="138">
                  <c:v>7</c:v>
                </c:pt>
                <c:pt idx="139">
                  <c:v>6.75</c:v>
                </c:pt>
                <c:pt idx="140">
                  <c:v>7.35</c:v>
                </c:pt>
                <c:pt idx="141">
                  <c:v>7.375</c:v>
                </c:pt>
                <c:pt idx="142">
                  <c:v>7.55</c:v>
                </c:pt>
                <c:pt idx="143">
                  <c:v>7.9</c:v>
                </c:pt>
                <c:pt idx="144">
                  <c:v>8.375</c:v>
                </c:pt>
                <c:pt idx="145">
                  <c:v>8.5003999999999991</c:v>
                </c:pt>
                <c:pt idx="146">
                  <c:v>8.2004000000000001</c:v>
                </c:pt>
                <c:pt idx="147">
                  <c:v>8.7004000000000001</c:v>
                </c:pt>
                <c:pt idx="148">
                  <c:v>8.75</c:v>
                </c:pt>
                <c:pt idx="149">
                  <c:v>8.7261000000000006</c:v>
                </c:pt>
                <c:pt idx="150">
                  <c:v>9.1503999999999994</c:v>
                </c:pt>
                <c:pt idx="151">
                  <c:v>9</c:v>
                </c:pt>
                <c:pt idx="152">
                  <c:v>8.6</c:v>
                </c:pt>
                <c:pt idx="153">
                  <c:v>9.3003999999999998</c:v>
                </c:pt>
                <c:pt idx="154">
                  <c:v>9.5</c:v>
                </c:pt>
                <c:pt idx="155">
                  <c:v>9.5749999999999993</c:v>
                </c:pt>
                <c:pt idx="156">
                  <c:v>9.9003999999999994</c:v>
                </c:pt>
                <c:pt idx="157">
                  <c:v>10.7004</c:v>
                </c:pt>
                <c:pt idx="158">
                  <c:v>14.8454</c:v>
                </c:pt>
                <c:pt idx="159">
                  <c:v>12.75</c:v>
                </c:pt>
                <c:pt idx="160">
                  <c:v>11.3</c:v>
                </c:pt>
                <c:pt idx="161">
                  <c:v>12.5</c:v>
                </c:pt>
                <c:pt idx="162">
                  <c:v>10.5</c:v>
                </c:pt>
                <c:pt idx="163">
                  <c:v>10.35</c:v>
                </c:pt>
                <c:pt idx="164">
                  <c:v>10.3</c:v>
                </c:pt>
                <c:pt idx="165">
                  <c:v>10</c:v>
                </c:pt>
                <c:pt idx="166">
                  <c:v>10.75</c:v>
                </c:pt>
                <c:pt idx="167">
                  <c:v>11.375</c:v>
                </c:pt>
                <c:pt idx="168">
                  <c:v>11</c:v>
                </c:pt>
                <c:pt idx="169">
                  <c:v>11.15</c:v>
                </c:pt>
                <c:pt idx="170">
                  <c:v>11.35</c:v>
                </c:pt>
                <c:pt idx="171">
                  <c:v>11.3</c:v>
                </c:pt>
                <c:pt idx="172">
                  <c:v>11.2</c:v>
                </c:pt>
                <c:pt idx="173">
                  <c:v>11.225</c:v>
                </c:pt>
                <c:pt idx="174">
                  <c:v>12.1</c:v>
                </c:pt>
                <c:pt idx="175">
                  <c:v>10.75</c:v>
                </c:pt>
                <c:pt idx="176">
                  <c:v>10.6</c:v>
                </c:pt>
                <c:pt idx="177">
                  <c:v>10</c:v>
                </c:pt>
                <c:pt idx="178">
                  <c:v>10.1</c:v>
                </c:pt>
                <c:pt idx="179">
                  <c:v>10.1</c:v>
                </c:pt>
                <c:pt idx="180">
                  <c:v>10</c:v>
                </c:pt>
                <c:pt idx="181">
                  <c:v>9</c:v>
                </c:pt>
                <c:pt idx="182">
                  <c:v>9.3000000000000007</c:v>
                </c:pt>
                <c:pt idx="183">
                  <c:v>9.3000000000000007</c:v>
                </c:pt>
                <c:pt idx="184">
                  <c:v>9.0500000000000007</c:v>
                </c:pt>
                <c:pt idx="185">
                  <c:v>9.4</c:v>
                </c:pt>
                <c:pt idx="186">
                  <c:v>9.25</c:v>
                </c:pt>
                <c:pt idx="187">
                  <c:v>8.65</c:v>
                </c:pt>
                <c:pt idx="188">
                  <c:v>8.7249999999999996</c:v>
                </c:pt>
                <c:pt idx="189">
                  <c:v>8.8000000000000007</c:v>
                </c:pt>
                <c:pt idx="190">
                  <c:v>8.6999999999999993</c:v>
                </c:pt>
                <c:pt idx="191">
                  <c:v>8.5749999999999993</c:v>
                </c:pt>
                <c:pt idx="192">
                  <c:v>8.5250000000000004</c:v>
                </c:pt>
                <c:pt idx="193">
                  <c:v>8.25</c:v>
                </c:pt>
                <c:pt idx="194">
                  <c:v>7.9</c:v>
                </c:pt>
                <c:pt idx="195">
                  <c:v>7.55</c:v>
                </c:pt>
                <c:pt idx="196">
                  <c:v>7.45</c:v>
                </c:pt>
                <c:pt idx="197">
                  <c:v>7.2750000000000004</c:v>
                </c:pt>
                <c:pt idx="198">
                  <c:v>7.2</c:v>
                </c:pt>
                <c:pt idx="199">
                  <c:v>7.4249999999999998</c:v>
                </c:pt>
                <c:pt idx="200">
                  <c:v>8.125</c:v>
                </c:pt>
                <c:pt idx="201">
                  <c:v>8.15</c:v>
                </c:pt>
                <c:pt idx="202">
                  <c:v>9.1228999999999996</c:v>
                </c:pt>
                <c:pt idx="203">
                  <c:v>8.85</c:v>
                </c:pt>
                <c:pt idx="204">
                  <c:v>9.5</c:v>
                </c:pt>
                <c:pt idx="205">
                  <c:v>8.8249999999999993</c:v>
                </c:pt>
                <c:pt idx="206">
                  <c:v>8.8529</c:v>
                </c:pt>
                <c:pt idx="207">
                  <c:v>9.0479000000000003</c:v>
                </c:pt>
                <c:pt idx="208">
                  <c:v>8.8249999999999993</c:v>
                </c:pt>
                <c:pt idx="209">
                  <c:v>8.8223000000000003</c:v>
                </c:pt>
                <c:pt idx="210">
                  <c:v>8.6750000000000007</c:v>
                </c:pt>
                <c:pt idx="211">
                  <c:v>8.3711000000000002</c:v>
                </c:pt>
                <c:pt idx="212">
                  <c:v>8.6</c:v>
                </c:pt>
                <c:pt idx="213">
                  <c:v>8.5</c:v>
                </c:pt>
                <c:pt idx="214">
                  <c:v>9.0500000000000007</c:v>
                </c:pt>
                <c:pt idx="215">
                  <c:v>8.8249999999999993</c:v>
                </c:pt>
                <c:pt idx="216">
                  <c:v>9.9251000000000005</c:v>
                </c:pt>
                <c:pt idx="217">
                  <c:v>10.475</c:v>
                </c:pt>
                <c:pt idx="218">
                  <c:v>10.7</c:v>
                </c:pt>
                <c:pt idx="219">
                  <c:v>13.6343</c:v>
                </c:pt>
                <c:pt idx="220">
                  <c:v>11.65</c:v>
                </c:pt>
                <c:pt idx="221">
                  <c:v>10.4741</c:v>
                </c:pt>
                <c:pt idx="222">
                  <c:v>10.55</c:v>
                </c:pt>
                <c:pt idx="223">
                  <c:v>11.478899999999999</c:v>
                </c:pt>
                <c:pt idx="224">
                  <c:v>11.15</c:v>
                </c:pt>
                <c:pt idx="225">
                  <c:v>11.571400000000001</c:v>
                </c:pt>
                <c:pt idx="226">
                  <c:v>12.5</c:v>
                </c:pt>
                <c:pt idx="227">
                  <c:v>12.5</c:v>
                </c:pt>
                <c:pt idx="228">
                  <c:v>12.324999999999999</c:v>
                </c:pt>
                <c:pt idx="229">
                  <c:v>11.8</c:v>
                </c:pt>
                <c:pt idx="230">
                  <c:v>10.775</c:v>
                </c:pt>
                <c:pt idx="231">
                  <c:v>10.824999999999999</c:v>
                </c:pt>
                <c:pt idx="232">
                  <c:v>10.525</c:v>
                </c:pt>
                <c:pt idx="233">
                  <c:v>10.4</c:v>
                </c:pt>
                <c:pt idx="234">
                  <c:v>10.574999999999999</c:v>
                </c:pt>
                <c:pt idx="235">
                  <c:v>10.4</c:v>
                </c:pt>
                <c:pt idx="236">
                  <c:v>10.125</c:v>
                </c:pt>
                <c:pt idx="237">
                  <c:v>9.75</c:v>
                </c:pt>
                <c:pt idx="238">
                  <c:v>9.75</c:v>
                </c:pt>
                <c:pt idx="239">
                  <c:v>10.251200000000001</c:v>
                </c:pt>
                <c:pt idx="240">
                  <c:v>10.025</c:v>
                </c:pt>
                <c:pt idx="241">
                  <c:v>10.25</c:v>
                </c:pt>
                <c:pt idx="242">
                  <c:v>10.1</c:v>
                </c:pt>
                <c:pt idx="243">
                  <c:v>10.050000000000001</c:v>
                </c:pt>
                <c:pt idx="244">
                  <c:v>9.9250000000000007</c:v>
                </c:pt>
                <c:pt idx="245">
                  <c:v>9.8000000000000007</c:v>
                </c:pt>
                <c:pt idx="246">
                  <c:v>9.4499999999999993</c:v>
                </c:pt>
                <c:pt idx="247">
                  <c:v>9.5250000000000004</c:v>
                </c:pt>
                <c:pt idx="248">
                  <c:v>9.4250000000000007</c:v>
                </c:pt>
                <c:pt idx="249">
                  <c:v>9.375</c:v>
                </c:pt>
                <c:pt idx="250">
                  <c:v>9.4749999999999996</c:v>
                </c:pt>
                <c:pt idx="251">
                  <c:v>9.625</c:v>
                </c:pt>
                <c:pt idx="252">
                  <c:v>10.4</c:v>
                </c:pt>
                <c:pt idx="253">
                  <c:v>11.4</c:v>
                </c:pt>
                <c:pt idx="254">
                  <c:v>11.65</c:v>
                </c:pt>
                <c:pt idx="255">
                  <c:v>11.725</c:v>
                </c:pt>
                <c:pt idx="256">
                  <c:v>11.7</c:v>
                </c:pt>
                <c:pt idx="257">
                  <c:v>11.225</c:v>
                </c:pt>
                <c:pt idx="258">
                  <c:v>11.225</c:v>
                </c:pt>
                <c:pt idx="259">
                  <c:v>11.025</c:v>
                </c:pt>
                <c:pt idx="260">
                  <c:v>11.2</c:v>
                </c:pt>
                <c:pt idx="261">
                  <c:v>11.930300000000001</c:v>
                </c:pt>
                <c:pt idx="262">
                  <c:v>12.225</c:v>
                </c:pt>
                <c:pt idx="263">
                  <c:v>12.1</c:v>
                </c:pt>
                <c:pt idx="264">
                  <c:v>12.275</c:v>
                </c:pt>
                <c:pt idx="265">
                  <c:v>12.574999999999999</c:v>
                </c:pt>
                <c:pt idx="266">
                  <c:v>13.15</c:v>
                </c:pt>
                <c:pt idx="267">
                  <c:v>13.001200000000001</c:v>
                </c:pt>
                <c:pt idx="268">
                  <c:v>12.45</c:v>
                </c:pt>
                <c:pt idx="269">
                  <c:v>11.6</c:v>
                </c:pt>
                <c:pt idx="270">
                  <c:v>12.45</c:v>
                </c:pt>
                <c:pt idx="271">
                  <c:v>11.835000000000001</c:v>
                </c:pt>
                <c:pt idx="272">
                  <c:v>11.725</c:v>
                </c:pt>
                <c:pt idx="273">
                  <c:v>11.824999999999999</c:v>
                </c:pt>
                <c:pt idx="274">
                  <c:v>11.5</c:v>
                </c:pt>
                <c:pt idx="275">
                  <c:v>10.85</c:v>
                </c:pt>
                <c:pt idx="276">
                  <c:v>10.775</c:v>
                </c:pt>
                <c:pt idx="277">
                  <c:v>11.15</c:v>
                </c:pt>
                <c:pt idx="278">
                  <c:v>11.225</c:v>
                </c:pt>
                <c:pt idx="279">
                  <c:v>10.775</c:v>
                </c:pt>
                <c:pt idx="280">
                  <c:v>11.225</c:v>
                </c:pt>
                <c:pt idx="281">
                  <c:v>10.975</c:v>
                </c:pt>
                <c:pt idx="282">
                  <c:v>10.75</c:v>
                </c:pt>
                <c:pt idx="283">
                  <c:v>10.3</c:v>
                </c:pt>
                <c:pt idx="284">
                  <c:v>10.475</c:v>
                </c:pt>
                <c:pt idx="285">
                  <c:v>10.45</c:v>
                </c:pt>
                <c:pt idx="286">
                  <c:v>10.475</c:v>
                </c:pt>
                <c:pt idx="287">
                  <c:v>10.35</c:v>
                </c:pt>
                <c:pt idx="288">
                  <c:v>10.675000000000001</c:v>
                </c:pt>
                <c:pt idx="289">
                  <c:v>10.225</c:v>
                </c:pt>
                <c:pt idx="290">
                  <c:v>10.025</c:v>
                </c:pt>
                <c:pt idx="291">
                  <c:v>10.574999999999999</c:v>
                </c:pt>
                <c:pt idx="292">
                  <c:v>11.05</c:v>
                </c:pt>
                <c:pt idx="293">
                  <c:v>12.25</c:v>
                </c:pt>
                <c:pt idx="294">
                  <c:v>13.5</c:v>
                </c:pt>
                <c:pt idx="295">
                  <c:v>12.891</c:v>
                </c:pt>
                <c:pt idx="296">
                  <c:v>12.225</c:v>
                </c:pt>
                <c:pt idx="297">
                  <c:v>12.8</c:v>
                </c:pt>
                <c:pt idx="298">
                  <c:v>13.525</c:v>
                </c:pt>
                <c:pt idx="299">
                  <c:v>13.3</c:v>
                </c:pt>
                <c:pt idx="300">
                  <c:v>12.65</c:v>
                </c:pt>
                <c:pt idx="301">
                  <c:v>12.75</c:v>
                </c:pt>
                <c:pt idx="302">
                  <c:v>14.5</c:v>
                </c:pt>
                <c:pt idx="303">
                  <c:v>14.55</c:v>
                </c:pt>
                <c:pt idx="304">
                  <c:v>14.55</c:v>
                </c:pt>
                <c:pt idx="305">
                  <c:v>15.4236</c:v>
                </c:pt>
                <c:pt idx="306">
                  <c:v>14.975</c:v>
                </c:pt>
                <c:pt idx="307">
                  <c:v>15.2569</c:v>
                </c:pt>
                <c:pt idx="308">
                  <c:v>14.164999999999999</c:v>
                </c:pt>
                <c:pt idx="309">
                  <c:v>13.95</c:v>
                </c:pt>
                <c:pt idx="310">
                  <c:v>14.845000000000001</c:v>
                </c:pt>
                <c:pt idx="311">
                  <c:v>14.404999999999999</c:v>
                </c:pt>
                <c:pt idx="312">
                  <c:v>14.53</c:v>
                </c:pt>
                <c:pt idx="313">
                  <c:v>14.94</c:v>
                </c:pt>
                <c:pt idx="314">
                  <c:v>13.914999999999999</c:v>
                </c:pt>
                <c:pt idx="315">
                  <c:v>13.4</c:v>
                </c:pt>
                <c:pt idx="316">
                  <c:v>13.51</c:v>
                </c:pt>
                <c:pt idx="317">
                  <c:v>13.4</c:v>
                </c:pt>
                <c:pt idx="318">
                  <c:v>12.602499999999999</c:v>
                </c:pt>
                <c:pt idx="319">
                  <c:v>12.512499999999999</c:v>
                </c:pt>
                <c:pt idx="320">
                  <c:v>12.6625</c:v>
                </c:pt>
                <c:pt idx="321">
                  <c:v>13.4825</c:v>
                </c:pt>
                <c:pt idx="322">
                  <c:v>13.8575</c:v>
                </c:pt>
                <c:pt idx="323">
                  <c:v>14.1175</c:v>
                </c:pt>
                <c:pt idx="324">
                  <c:v>13.835000000000001</c:v>
                </c:pt>
                <c:pt idx="325">
                  <c:v>13.692500000000001</c:v>
                </c:pt>
                <c:pt idx="326">
                  <c:v>13.08</c:v>
                </c:pt>
                <c:pt idx="327">
                  <c:v>12.47</c:v>
                </c:pt>
                <c:pt idx="328">
                  <c:v>12.71</c:v>
                </c:pt>
                <c:pt idx="329">
                  <c:v>12.72</c:v>
                </c:pt>
                <c:pt idx="330">
                  <c:v>12.39</c:v>
                </c:pt>
                <c:pt idx="331">
                  <c:v>12.095000000000001</c:v>
                </c:pt>
                <c:pt idx="332">
                  <c:v>11.875</c:v>
                </c:pt>
                <c:pt idx="333">
                  <c:v>11.605</c:v>
                </c:pt>
                <c:pt idx="334">
                  <c:v>11.69</c:v>
                </c:pt>
                <c:pt idx="335">
                  <c:v>11.69</c:v>
                </c:pt>
                <c:pt idx="336">
                  <c:v>11.69</c:v>
                </c:pt>
                <c:pt idx="337">
                  <c:v>10.76</c:v>
                </c:pt>
                <c:pt idx="338">
                  <c:v>10.657500000000001</c:v>
                </c:pt>
                <c:pt idx="339">
                  <c:v>10.845000000000001</c:v>
                </c:pt>
                <c:pt idx="340">
                  <c:v>10.72</c:v>
                </c:pt>
                <c:pt idx="341">
                  <c:v>11.4575</c:v>
                </c:pt>
                <c:pt idx="342">
                  <c:v>12.145</c:v>
                </c:pt>
                <c:pt idx="343">
                  <c:v>11.8125</c:v>
                </c:pt>
                <c:pt idx="344">
                  <c:v>11.244999999999999</c:v>
                </c:pt>
                <c:pt idx="345">
                  <c:v>10.82</c:v>
                </c:pt>
                <c:pt idx="346">
                  <c:v>10.7425</c:v>
                </c:pt>
                <c:pt idx="347">
                  <c:v>10.91</c:v>
                </c:pt>
                <c:pt idx="348">
                  <c:v>11.025</c:v>
                </c:pt>
                <c:pt idx="349">
                  <c:v>11.37</c:v>
                </c:pt>
                <c:pt idx="350">
                  <c:v>11.762499999999999</c:v>
                </c:pt>
                <c:pt idx="351">
                  <c:v>11.637499999999999</c:v>
                </c:pt>
                <c:pt idx="352">
                  <c:v>11.637499999999999</c:v>
                </c:pt>
                <c:pt idx="353">
                  <c:v>11.47</c:v>
                </c:pt>
                <c:pt idx="354">
                  <c:v>11.06</c:v>
                </c:pt>
                <c:pt idx="355">
                  <c:v>10.817500000000001</c:v>
                </c:pt>
                <c:pt idx="356">
                  <c:v>10.7075</c:v>
                </c:pt>
                <c:pt idx="357">
                  <c:v>11.005000000000001</c:v>
                </c:pt>
                <c:pt idx="358">
                  <c:v>11.182499999999999</c:v>
                </c:pt>
                <c:pt idx="359">
                  <c:v>11.1425</c:v>
                </c:pt>
                <c:pt idx="360">
                  <c:v>11.0175</c:v>
                </c:pt>
                <c:pt idx="361">
                  <c:v>11.07</c:v>
                </c:pt>
                <c:pt idx="362">
                  <c:v>11.505000000000001</c:v>
                </c:pt>
                <c:pt idx="363">
                  <c:v>11.547499999999999</c:v>
                </c:pt>
                <c:pt idx="364">
                  <c:v>11.452500000000001</c:v>
                </c:pt>
                <c:pt idx="365">
                  <c:v>11.32</c:v>
                </c:pt>
                <c:pt idx="366">
                  <c:v>11.0625</c:v>
                </c:pt>
                <c:pt idx="367">
                  <c:v>10.805</c:v>
                </c:pt>
                <c:pt idx="368">
                  <c:v>10.45</c:v>
                </c:pt>
                <c:pt idx="369">
                  <c:v>10.297499999999999</c:v>
                </c:pt>
                <c:pt idx="370">
                  <c:v>10.272500000000001</c:v>
                </c:pt>
                <c:pt idx="371">
                  <c:v>10.664999999999999</c:v>
                </c:pt>
                <c:pt idx="372">
                  <c:v>10.57</c:v>
                </c:pt>
                <c:pt idx="373">
                  <c:v>10.48</c:v>
                </c:pt>
                <c:pt idx="374">
                  <c:v>10.4375</c:v>
                </c:pt>
                <c:pt idx="375">
                  <c:v>10.7125</c:v>
                </c:pt>
                <c:pt idx="376">
                  <c:v>11.2075</c:v>
                </c:pt>
                <c:pt idx="377">
                  <c:v>11.6325</c:v>
                </c:pt>
                <c:pt idx="378">
                  <c:v>11.6625</c:v>
                </c:pt>
                <c:pt idx="379">
                  <c:v>11.477499999999999</c:v>
                </c:pt>
                <c:pt idx="380">
                  <c:v>10.952500000000001</c:v>
                </c:pt>
                <c:pt idx="381">
                  <c:v>10.48</c:v>
                </c:pt>
                <c:pt idx="382">
                  <c:v>10.577500000000001</c:v>
                </c:pt>
                <c:pt idx="383">
                  <c:v>10.467499999999999</c:v>
                </c:pt>
                <c:pt idx="384">
                  <c:v>10.505000000000001</c:v>
                </c:pt>
                <c:pt idx="385">
                  <c:v>10.657500000000001</c:v>
                </c:pt>
                <c:pt idx="386">
                  <c:v>10.935</c:v>
                </c:pt>
                <c:pt idx="387">
                  <c:v>12.0425</c:v>
                </c:pt>
                <c:pt idx="388">
                  <c:v>12.227499999999999</c:v>
                </c:pt>
                <c:pt idx="389">
                  <c:v>11.725</c:v>
                </c:pt>
                <c:pt idx="390">
                  <c:v>11.2525</c:v>
                </c:pt>
                <c:pt idx="391">
                  <c:v>11.185</c:v>
                </c:pt>
                <c:pt idx="392">
                  <c:v>11.215</c:v>
                </c:pt>
                <c:pt idx="393">
                  <c:v>10.7925</c:v>
                </c:pt>
                <c:pt idx="394">
                  <c:v>10.7925</c:v>
                </c:pt>
                <c:pt idx="395">
                  <c:v>10.797499999999999</c:v>
                </c:pt>
                <c:pt idx="396">
                  <c:v>10.6075</c:v>
                </c:pt>
                <c:pt idx="397">
                  <c:v>10.422499999999999</c:v>
                </c:pt>
                <c:pt idx="398">
                  <c:v>10.255000000000001</c:v>
                </c:pt>
                <c:pt idx="399">
                  <c:v>10.27</c:v>
                </c:pt>
                <c:pt idx="400">
                  <c:v>10.2225</c:v>
                </c:pt>
                <c:pt idx="401">
                  <c:v>10.1525</c:v>
                </c:pt>
                <c:pt idx="402">
                  <c:v>10.18</c:v>
                </c:pt>
                <c:pt idx="403">
                  <c:v>9.8725000000000005</c:v>
                </c:pt>
                <c:pt idx="404">
                  <c:v>9.74</c:v>
                </c:pt>
                <c:pt idx="405">
                  <c:v>9.8224999999999998</c:v>
                </c:pt>
                <c:pt idx="406">
                  <c:v>9.9574999999999996</c:v>
                </c:pt>
                <c:pt idx="407">
                  <c:v>9.98</c:v>
                </c:pt>
                <c:pt idx="408">
                  <c:v>10.6625</c:v>
                </c:pt>
                <c:pt idx="409">
                  <c:v>10.422499999999999</c:v>
                </c:pt>
                <c:pt idx="410">
                  <c:v>10.047499999999999</c:v>
                </c:pt>
                <c:pt idx="411">
                  <c:v>9.8925000000000001</c:v>
                </c:pt>
                <c:pt idx="412">
                  <c:v>10.029999999999999</c:v>
                </c:pt>
                <c:pt idx="413">
                  <c:v>9.9600000000000009</c:v>
                </c:pt>
                <c:pt idx="414">
                  <c:v>10.5175</c:v>
                </c:pt>
                <c:pt idx="415">
                  <c:v>9.9975000000000005</c:v>
                </c:pt>
                <c:pt idx="416">
                  <c:v>10.112500000000001</c:v>
                </c:pt>
                <c:pt idx="417">
                  <c:v>10.1625</c:v>
                </c:pt>
                <c:pt idx="418">
                  <c:v>10.1975</c:v>
                </c:pt>
                <c:pt idx="419">
                  <c:v>10.2475</c:v>
                </c:pt>
                <c:pt idx="420">
                  <c:v>10.4025</c:v>
                </c:pt>
                <c:pt idx="421">
                  <c:v>10.385</c:v>
                </c:pt>
                <c:pt idx="422">
                  <c:v>10.43</c:v>
                </c:pt>
                <c:pt idx="423">
                  <c:v>10.8775</c:v>
                </c:pt>
                <c:pt idx="424">
                  <c:v>11.9175</c:v>
                </c:pt>
                <c:pt idx="425">
                  <c:v>10.907500000000001</c:v>
                </c:pt>
                <c:pt idx="426">
                  <c:v>11.56</c:v>
                </c:pt>
                <c:pt idx="427">
                  <c:v>11.3</c:v>
                </c:pt>
                <c:pt idx="428">
                  <c:v>11.895</c:v>
                </c:pt>
                <c:pt idx="429">
                  <c:v>11.435</c:v>
                </c:pt>
                <c:pt idx="430">
                  <c:v>14.09</c:v>
                </c:pt>
                <c:pt idx="431">
                  <c:v>14.345000000000001</c:v>
                </c:pt>
                <c:pt idx="432">
                  <c:v>13.897500000000001</c:v>
                </c:pt>
                <c:pt idx="433">
                  <c:v>14.935</c:v>
                </c:pt>
                <c:pt idx="434">
                  <c:v>13.535</c:v>
                </c:pt>
                <c:pt idx="435">
                  <c:v>13.805</c:v>
                </c:pt>
                <c:pt idx="436">
                  <c:v>14.195</c:v>
                </c:pt>
                <c:pt idx="437">
                  <c:v>13.54</c:v>
                </c:pt>
                <c:pt idx="438">
                  <c:v>13.61</c:v>
                </c:pt>
                <c:pt idx="439">
                  <c:v>14.505000000000001</c:v>
                </c:pt>
                <c:pt idx="440">
                  <c:v>14.695</c:v>
                </c:pt>
                <c:pt idx="441">
                  <c:v>14.765000000000001</c:v>
                </c:pt>
                <c:pt idx="442">
                  <c:v>14.045</c:v>
                </c:pt>
                <c:pt idx="443">
                  <c:v>14.535</c:v>
                </c:pt>
                <c:pt idx="444">
                  <c:v>13.975</c:v>
                </c:pt>
                <c:pt idx="445">
                  <c:v>17.745000000000001</c:v>
                </c:pt>
                <c:pt idx="446">
                  <c:v>16.822500000000002</c:v>
                </c:pt>
                <c:pt idx="447">
                  <c:v>18.9175</c:v>
                </c:pt>
                <c:pt idx="448">
                  <c:v>17.204999999999998</c:v>
                </c:pt>
                <c:pt idx="449">
                  <c:v>21.077500000000001</c:v>
                </c:pt>
                <c:pt idx="450">
                  <c:v>18.1875</c:v>
                </c:pt>
                <c:pt idx="451">
                  <c:v>15.852499999999999</c:v>
                </c:pt>
                <c:pt idx="452">
                  <c:v>18.057500000000001</c:v>
                </c:pt>
                <c:pt idx="453">
                  <c:v>18.5975</c:v>
                </c:pt>
                <c:pt idx="454">
                  <c:v>16.9025</c:v>
                </c:pt>
                <c:pt idx="455">
                  <c:v>15.217499999999999</c:v>
                </c:pt>
                <c:pt idx="456">
                  <c:v>15.705</c:v>
                </c:pt>
                <c:pt idx="457">
                  <c:v>18.66</c:v>
                </c:pt>
                <c:pt idx="458">
                  <c:v>21.385000000000002</c:v>
                </c:pt>
                <c:pt idx="459">
                  <c:v>24.822500000000002</c:v>
                </c:pt>
                <c:pt idx="460">
                  <c:v>27.387499999999999</c:v>
                </c:pt>
                <c:pt idx="461">
                  <c:v>24.295000000000002</c:v>
                </c:pt>
                <c:pt idx="462">
                  <c:v>23.8325</c:v>
                </c:pt>
                <c:pt idx="463">
                  <c:v>23.0625</c:v>
                </c:pt>
                <c:pt idx="464">
                  <c:v>23.305</c:v>
                </c:pt>
                <c:pt idx="465">
                  <c:v>21.967500000000001</c:v>
                </c:pt>
                <c:pt idx="466">
                  <c:v>18.977499999999999</c:v>
                </c:pt>
                <c:pt idx="467">
                  <c:v>19.64</c:v>
                </c:pt>
                <c:pt idx="468">
                  <c:v>20.752500000000001</c:v>
                </c:pt>
                <c:pt idx="469">
                  <c:v>20.237500000000001</c:v>
                </c:pt>
                <c:pt idx="470">
                  <c:v>19.55</c:v>
                </c:pt>
                <c:pt idx="471">
                  <c:v>20.462499999999999</c:v>
                </c:pt>
                <c:pt idx="472">
                  <c:v>22.114999999999998</c:v>
                </c:pt>
                <c:pt idx="473">
                  <c:v>22.53</c:v>
                </c:pt>
                <c:pt idx="474">
                  <c:v>21.61</c:v>
                </c:pt>
                <c:pt idx="475">
                  <c:v>21.32</c:v>
                </c:pt>
                <c:pt idx="476">
                  <c:v>20.502500000000001</c:v>
                </c:pt>
                <c:pt idx="477">
                  <c:v>20.105</c:v>
                </c:pt>
                <c:pt idx="478">
                  <c:v>21.647500000000001</c:v>
                </c:pt>
                <c:pt idx="479">
                  <c:v>20.22</c:v>
                </c:pt>
                <c:pt idx="480">
                  <c:v>19.63</c:v>
                </c:pt>
                <c:pt idx="481">
                  <c:v>19.212499999999999</c:v>
                </c:pt>
                <c:pt idx="482">
                  <c:v>19.057500000000001</c:v>
                </c:pt>
                <c:pt idx="483">
                  <c:v>18.067499999999999</c:v>
                </c:pt>
                <c:pt idx="484">
                  <c:v>19.625</c:v>
                </c:pt>
                <c:pt idx="485">
                  <c:v>20.502500000000001</c:v>
                </c:pt>
                <c:pt idx="486">
                  <c:v>20.734999999999999</c:v>
                </c:pt>
                <c:pt idx="487">
                  <c:v>20.7775</c:v>
                </c:pt>
                <c:pt idx="488">
                  <c:v>20.545000000000002</c:v>
                </c:pt>
                <c:pt idx="489">
                  <c:v>19.572500000000002</c:v>
                </c:pt>
                <c:pt idx="490">
                  <c:v>19.094999999999999</c:v>
                </c:pt>
                <c:pt idx="491">
                  <c:v>18.282499999999999</c:v>
                </c:pt>
                <c:pt idx="492">
                  <c:v>18.3</c:v>
                </c:pt>
                <c:pt idx="493">
                  <c:v>20.017499999999998</c:v>
                </c:pt>
                <c:pt idx="494">
                  <c:v>19.922499999999999</c:v>
                </c:pt>
                <c:pt idx="495">
                  <c:v>20.432500000000001</c:v>
                </c:pt>
                <c:pt idx="496">
                  <c:v>21.1325</c:v>
                </c:pt>
                <c:pt idx="497">
                  <c:v>19.842500000000001</c:v>
                </c:pt>
                <c:pt idx="498">
                  <c:v>19.072500000000002</c:v>
                </c:pt>
                <c:pt idx="499">
                  <c:v>18.225000000000001</c:v>
                </c:pt>
                <c:pt idx="500">
                  <c:v>17.88</c:v>
                </c:pt>
                <c:pt idx="501">
                  <c:v>17.635000000000002</c:v>
                </c:pt>
                <c:pt idx="502">
                  <c:v>17.594999999999999</c:v>
                </c:pt>
                <c:pt idx="503">
                  <c:v>17.664999999999999</c:v>
                </c:pt>
                <c:pt idx="504">
                  <c:v>17.772500000000001</c:v>
                </c:pt>
                <c:pt idx="505">
                  <c:v>17.752500000000001</c:v>
                </c:pt>
                <c:pt idx="506">
                  <c:v>17.852499999999999</c:v>
                </c:pt>
                <c:pt idx="507">
                  <c:v>17.5075</c:v>
                </c:pt>
                <c:pt idx="508">
                  <c:v>17.192499999999999</c:v>
                </c:pt>
                <c:pt idx="509">
                  <c:v>17.274999999999999</c:v>
                </c:pt>
                <c:pt idx="510">
                  <c:v>18.234999999999999</c:v>
                </c:pt>
                <c:pt idx="511">
                  <c:v>18.067499999999999</c:v>
                </c:pt>
                <c:pt idx="512">
                  <c:v>18.3675</c:v>
                </c:pt>
                <c:pt idx="513">
                  <c:v>18.252500000000001</c:v>
                </c:pt>
                <c:pt idx="514">
                  <c:v>18.7225</c:v>
                </c:pt>
                <c:pt idx="515">
                  <c:v>19.122499999999999</c:v>
                </c:pt>
                <c:pt idx="516">
                  <c:v>18.487500000000001</c:v>
                </c:pt>
                <c:pt idx="517">
                  <c:v>19.25</c:v>
                </c:pt>
                <c:pt idx="518">
                  <c:v>21.405000000000001</c:v>
                </c:pt>
                <c:pt idx="519">
                  <c:v>21.114999999999998</c:v>
                </c:pt>
                <c:pt idx="520">
                  <c:v>21.1</c:v>
                </c:pt>
                <c:pt idx="521">
                  <c:v>21.06</c:v>
                </c:pt>
                <c:pt idx="522">
                  <c:v>21.32</c:v>
                </c:pt>
                <c:pt idx="523">
                  <c:v>20.2075</c:v>
                </c:pt>
                <c:pt idx="524">
                  <c:v>19.897500000000001</c:v>
                </c:pt>
                <c:pt idx="525">
                  <c:v>20.46</c:v>
                </c:pt>
                <c:pt idx="526">
                  <c:v>20.7225</c:v>
                </c:pt>
                <c:pt idx="527">
                  <c:v>20.53</c:v>
                </c:pt>
                <c:pt idx="528">
                  <c:v>20.145</c:v>
                </c:pt>
                <c:pt idx="529">
                  <c:v>18.4175</c:v>
                </c:pt>
                <c:pt idx="530">
                  <c:v>17.4725</c:v>
                </c:pt>
                <c:pt idx="531">
                  <c:v>17.982500000000002</c:v>
                </c:pt>
                <c:pt idx="532">
                  <c:v>18.502500000000001</c:v>
                </c:pt>
                <c:pt idx="533">
                  <c:v>18.445</c:v>
                </c:pt>
                <c:pt idx="534">
                  <c:v>18.212499999999999</c:v>
                </c:pt>
                <c:pt idx="535">
                  <c:v>17.4375</c:v>
                </c:pt>
                <c:pt idx="536">
                  <c:v>17.149999999999999</c:v>
                </c:pt>
                <c:pt idx="537">
                  <c:v>16.642499999999998</c:v>
                </c:pt>
                <c:pt idx="538">
                  <c:v>16.175000000000001</c:v>
                </c:pt>
                <c:pt idx="539">
                  <c:v>16.555</c:v>
                </c:pt>
                <c:pt idx="540">
                  <c:v>17.362500000000001</c:v>
                </c:pt>
                <c:pt idx="541">
                  <c:v>17.14</c:v>
                </c:pt>
                <c:pt idx="542">
                  <c:v>16.672499999999999</c:v>
                </c:pt>
                <c:pt idx="543">
                  <c:v>16.545000000000002</c:v>
                </c:pt>
                <c:pt idx="544">
                  <c:v>17.344999999999999</c:v>
                </c:pt>
                <c:pt idx="545">
                  <c:v>17.344999999999999</c:v>
                </c:pt>
                <c:pt idx="546">
                  <c:v>17.36</c:v>
                </c:pt>
                <c:pt idx="547">
                  <c:v>16.425000000000001</c:v>
                </c:pt>
                <c:pt idx="548">
                  <c:v>16.572500000000002</c:v>
                </c:pt>
                <c:pt idx="549">
                  <c:v>17.197500000000002</c:v>
                </c:pt>
                <c:pt idx="550">
                  <c:v>16.807500000000001</c:v>
                </c:pt>
                <c:pt idx="551">
                  <c:v>17.0425</c:v>
                </c:pt>
                <c:pt idx="552">
                  <c:v>17.285</c:v>
                </c:pt>
                <c:pt idx="553">
                  <c:v>17.795000000000002</c:v>
                </c:pt>
                <c:pt idx="554">
                  <c:v>17.36</c:v>
                </c:pt>
                <c:pt idx="555">
                  <c:v>17.335000000000001</c:v>
                </c:pt>
                <c:pt idx="556">
                  <c:v>16.7075</c:v>
                </c:pt>
                <c:pt idx="557">
                  <c:v>17.135000000000002</c:v>
                </c:pt>
                <c:pt idx="558">
                  <c:v>18.829999999999998</c:v>
                </c:pt>
                <c:pt idx="559">
                  <c:v>17.715</c:v>
                </c:pt>
                <c:pt idx="560">
                  <c:v>17.225000000000001</c:v>
                </c:pt>
                <c:pt idx="561">
                  <c:v>16.302499999999998</c:v>
                </c:pt>
                <c:pt idx="562">
                  <c:v>16.71</c:v>
                </c:pt>
                <c:pt idx="563">
                  <c:v>16.592500000000001</c:v>
                </c:pt>
                <c:pt idx="564">
                  <c:v>16.622499999999999</c:v>
                </c:pt>
                <c:pt idx="565">
                  <c:v>17.012499999999999</c:v>
                </c:pt>
                <c:pt idx="566">
                  <c:v>16.420000000000002</c:v>
                </c:pt>
                <c:pt idx="567">
                  <c:v>16.445</c:v>
                </c:pt>
                <c:pt idx="568">
                  <c:v>16.352499999999999</c:v>
                </c:pt>
                <c:pt idx="569">
                  <c:v>16.13</c:v>
                </c:pt>
                <c:pt idx="570">
                  <c:v>15.1325</c:v>
                </c:pt>
                <c:pt idx="571">
                  <c:v>14.95</c:v>
                </c:pt>
                <c:pt idx="572">
                  <c:v>15.255000000000001</c:v>
                </c:pt>
                <c:pt idx="573">
                  <c:v>15.125</c:v>
                </c:pt>
                <c:pt idx="574">
                  <c:v>14.97</c:v>
                </c:pt>
                <c:pt idx="575">
                  <c:v>15.2</c:v>
                </c:pt>
                <c:pt idx="576">
                  <c:v>14.9275</c:v>
                </c:pt>
                <c:pt idx="577">
                  <c:v>14.887499999999999</c:v>
                </c:pt>
                <c:pt idx="578">
                  <c:v>14.41</c:v>
                </c:pt>
                <c:pt idx="579">
                  <c:v>14.7225</c:v>
                </c:pt>
                <c:pt idx="580">
                  <c:v>14.57</c:v>
                </c:pt>
                <c:pt idx="581">
                  <c:v>14.505000000000001</c:v>
                </c:pt>
                <c:pt idx="582">
                  <c:v>14.34</c:v>
                </c:pt>
                <c:pt idx="583">
                  <c:v>14.994999999999999</c:v>
                </c:pt>
                <c:pt idx="584">
                  <c:v>14.9825</c:v>
                </c:pt>
                <c:pt idx="585">
                  <c:v>15.005000000000001</c:v>
                </c:pt>
                <c:pt idx="586">
                  <c:v>14.51</c:v>
                </c:pt>
                <c:pt idx="587">
                  <c:v>14.195</c:v>
                </c:pt>
                <c:pt idx="588">
                  <c:v>13.535</c:v>
                </c:pt>
                <c:pt idx="589">
                  <c:v>13.307499999999999</c:v>
                </c:pt>
                <c:pt idx="590">
                  <c:v>13.1675</c:v>
                </c:pt>
                <c:pt idx="591">
                  <c:v>13.21</c:v>
                </c:pt>
                <c:pt idx="592">
                  <c:v>12.91</c:v>
                </c:pt>
                <c:pt idx="593">
                  <c:v>12.365</c:v>
                </c:pt>
                <c:pt idx="594">
                  <c:v>12.9625</c:v>
                </c:pt>
                <c:pt idx="595">
                  <c:v>14.005000000000001</c:v>
                </c:pt>
                <c:pt idx="596">
                  <c:v>14.32</c:v>
                </c:pt>
                <c:pt idx="597">
                  <c:v>14.217499999999999</c:v>
                </c:pt>
                <c:pt idx="598">
                  <c:v>14.2675</c:v>
                </c:pt>
                <c:pt idx="599">
                  <c:v>14.0075</c:v>
                </c:pt>
                <c:pt idx="600">
                  <c:v>13.69</c:v>
                </c:pt>
                <c:pt idx="601">
                  <c:v>13.94</c:v>
                </c:pt>
                <c:pt idx="602">
                  <c:v>14.395</c:v>
                </c:pt>
                <c:pt idx="603">
                  <c:v>15.1675</c:v>
                </c:pt>
                <c:pt idx="604">
                  <c:v>14.9175</c:v>
                </c:pt>
                <c:pt idx="605">
                  <c:v>14.795</c:v>
                </c:pt>
                <c:pt idx="606">
                  <c:v>14.45</c:v>
                </c:pt>
                <c:pt idx="607">
                  <c:v>14.7075</c:v>
                </c:pt>
                <c:pt idx="608">
                  <c:v>15.012499999999999</c:v>
                </c:pt>
                <c:pt idx="609">
                  <c:v>15.2425</c:v>
                </c:pt>
                <c:pt idx="610">
                  <c:v>15.407500000000001</c:v>
                </c:pt>
                <c:pt idx="611">
                  <c:v>15.15</c:v>
                </c:pt>
                <c:pt idx="612">
                  <c:v>14.5525</c:v>
                </c:pt>
                <c:pt idx="613">
                  <c:v>14.855</c:v>
                </c:pt>
                <c:pt idx="614">
                  <c:v>15.18</c:v>
                </c:pt>
                <c:pt idx="615">
                  <c:v>14.935</c:v>
                </c:pt>
                <c:pt idx="616">
                  <c:v>14.932499999999999</c:v>
                </c:pt>
                <c:pt idx="617">
                  <c:v>14.33</c:v>
                </c:pt>
                <c:pt idx="618">
                  <c:v>14.175000000000001</c:v>
                </c:pt>
                <c:pt idx="619">
                  <c:v>14.5525</c:v>
                </c:pt>
                <c:pt idx="620">
                  <c:v>15.317500000000001</c:v>
                </c:pt>
                <c:pt idx="621">
                  <c:v>15.045</c:v>
                </c:pt>
                <c:pt idx="622">
                  <c:v>14.612500000000001</c:v>
                </c:pt>
                <c:pt idx="623">
                  <c:v>15.112500000000001</c:v>
                </c:pt>
                <c:pt idx="624">
                  <c:v>15.63</c:v>
                </c:pt>
                <c:pt idx="625">
                  <c:v>15.442500000000001</c:v>
                </c:pt>
                <c:pt idx="626">
                  <c:v>14.705</c:v>
                </c:pt>
                <c:pt idx="627">
                  <c:v>14.64</c:v>
                </c:pt>
                <c:pt idx="628">
                  <c:v>14.324999999999999</c:v>
                </c:pt>
                <c:pt idx="629">
                  <c:v>13.6775</c:v>
                </c:pt>
                <c:pt idx="630">
                  <c:v>13.2525</c:v>
                </c:pt>
                <c:pt idx="631">
                  <c:v>13.395</c:v>
                </c:pt>
                <c:pt idx="632">
                  <c:v>13.83</c:v>
                </c:pt>
                <c:pt idx="633">
                  <c:v>13.715</c:v>
                </c:pt>
                <c:pt idx="634">
                  <c:v>15.05</c:v>
                </c:pt>
                <c:pt idx="635">
                  <c:v>15.045</c:v>
                </c:pt>
                <c:pt idx="636">
                  <c:v>15.31</c:v>
                </c:pt>
                <c:pt idx="637">
                  <c:v>15.45</c:v>
                </c:pt>
                <c:pt idx="638">
                  <c:v>14.9825</c:v>
                </c:pt>
                <c:pt idx="639">
                  <c:v>14.574999999999999</c:v>
                </c:pt>
                <c:pt idx="640">
                  <c:v>14.425000000000001</c:v>
                </c:pt>
                <c:pt idx="641">
                  <c:v>14.53</c:v>
                </c:pt>
                <c:pt idx="642">
                  <c:v>14.38</c:v>
                </c:pt>
                <c:pt idx="643">
                  <c:v>14.675000000000001</c:v>
                </c:pt>
                <c:pt idx="644">
                  <c:v>14.74</c:v>
                </c:pt>
                <c:pt idx="645">
                  <c:v>14.164999999999999</c:v>
                </c:pt>
                <c:pt idx="646">
                  <c:v>14.0025</c:v>
                </c:pt>
                <c:pt idx="647">
                  <c:v>13.775</c:v>
                </c:pt>
                <c:pt idx="648">
                  <c:v>13.98</c:v>
                </c:pt>
                <c:pt idx="649">
                  <c:v>14.08</c:v>
                </c:pt>
                <c:pt idx="650">
                  <c:v>13.88</c:v>
                </c:pt>
                <c:pt idx="651">
                  <c:v>13.9375</c:v>
                </c:pt>
                <c:pt idx="652">
                  <c:v>14.085000000000001</c:v>
                </c:pt>
                <c:pt idx="653">
                  <c:v>14.18</c:v>
                </c:pt>
                <c:pt idx="654">
                  <c:v>14.31</c:v>
                </c:pt>
                <c:pt idx="655">
                  <c:v>14.342499999999999</c:v>
                </c:pt>
                <c:pt idx="656">
                  <c:v>14.335000000000001</c:v>
                </c:pt>
                <c:pt idx="657">
                  <c:v>14.305</c:v>
                </c:pt>
                <c:pt idx="658">
                  <c:v>14.585000000000001</c:v>
                </c:pt>
                <c:pt idx="659">
                  <c:v>14.824999999999999</c:v>
                </c:pt>
                <c:pt idx="660">
                  <c:v>14.475</c:v>
                </c:pt>
                <c:pt idx="661">
                  <c:v>14.702500000000001</c:v>
                </c:pt>
                <c:pt idx="662">
                  <c:v>14.98</c:v>
                </c:pt>
                <c:pt idx="663">
                  <c:v>14.4375</c:v>
                </c:pt>
                <c:pt idx="664">
                  <c:v>14.61</c:v>
                </c:pt>
                <c:pt idx="665">
                  <c:v>14.045</c:v>
                </c:pt>
                <c:pt idx="666">
                  <c:v>14.06</c:v>
                </c:pt>
                <c:pt idx="667">
                  <c:v>13.69</c:v>
                </c:pt>
                <c:pt idx="668">
                  <c:v>13.852499999999999</c:v>
                </c:pt>
                <c:pt idx="669">
                  <c:v>13.78</c:v>
                </c:pt>
                <c:pt idx="670">
                  <c:v>14</c:v>
                </c:pt>
                <c:pt idx="671">
                  <c:v>13.93</c:v>
                </c:pt>
                <c:pt idx="672">
                  <c:v>14.3</c:v>
                </c:pt>
                <c:pt idx="673">
                  <c:v>14.18</c:v>
                </c:pt>
                <c:pt idx="674">
                  <c:v>14.324999999999999</c:v>
                </c:pt>
                <c:pt idx="675">
                  <c:v>14.324999999999999</c:v>
                </c:pt>
                <c:pt idx="676">
                  <c:v>13.785</c:v>
                </c:pt>
                <c:pt idx="677">
                  <c:v>13.525</c:v>
                </c:pt>
                <c:pt idx="678">
                  <c:v>13.585000000000001</c:v>
                </c:pt>
                <c:pt idx="679">
                  <c:v>13.664999999999999</c:v>
                </c:pt>
                <c:pt idx="680">
                  <c:v>14.31</c:v>
                </c:pt>
                <c:pt idx="681">
                  <c:v>14.17</c:v>
                </c:pt>
                <c:pt idx="682">
                  <c:v>13.99</c:v>
                </c:pt>
                <c:pt idx="683">
                  <c:v>14.1175</c:v>
                </c:pt>
                <c:pt idx="684">
                  <c:v>13.99</c:v>
                </c:pt>
                <c:pt idx="685">
                  <c:v>13.98</c:v>
                </c:pt>
                <c:pt idx="686">
                  <c:v>13.84</c:v>
                </c:pt>
                <c:pt idx="687">
                  <c:v>13.83</c:v>
                </c:pt>
                <c:pt idx="688">
                  <c:v>13.595000000000001</c:v>
                </c:pt>
                <c:pt idx="689">
                  <c:v>13.5175</c:v>
                </c:pt>
                <c:pt idx="690">
                  <c:v>13.925000000000001</c:v>
                </c:pt>
                <c:pt idx="691">
                  <c:v>14.5375</c:v>
                </c:pt>
                <c:pt idx="692">
                  <c:v>13.984999999999999</c:v>
                </c:pt>
                <c:pt idx="693">
                  <c:v>14.16</c:v>
                </c:pt>
                <c:pt idx="694">
                  <c:v>13.827500000000001</c:v>
                </c:pt>
                <c:pt idx="695">
                  <c:v>13.93</c:v>
                </c:pt>
                <c:pt idx="696">
                  <c:v>13.6325</c:v>
                </c:pt>
                <c:pt idx="697">
                  <c:v>13.9</c:v>
                </c:pt>
                <c:pt idx="698">
                  <c:v>14.154999999999999</c:v>
                </c:pt>
                <c:pt idx="699">
                  <c:v>14.2</c:v>
                </c:pt>
                <c:pt idx="700">
                  <c:v>13.765000000000001</c:v>
                </c:pt>
                <c:pt idx="701">
                  <c:v>13.77</c:v>
                </c:pt>
                <c:pt idx="702">
                  <c:v>13.73</c:v>
                </c:pt>
                <c:pt idx="703">
                  <c:v>13.92</c:v>
                </c:pt>
                <c:pt idx="704">
                  <c:v>13.9</c:v>
                </c:pt>
                <c:pt idx="705">
                  <c:v>13.875</c:v>
                </c:pt>
                <c:pt idx="706">
                  <c:v>13.96</c:v>
                </c:pt>
                <c:pt idx="707">
                  <c:v>14.015000000000001</c:v>
                </c:pt>
                <c:pt idx="708">
                  <c:v>13.81</c:v>
                </c:pt>
                <c:pt idx="709">
                  <c:v>13.705</c:v>
                </c:pt>
                <c:pt idx="710">
                  <c:v>13.365</c:v>
                </c:pt>
                <c:pt idx="711">
                  <c:v>13.494999999999999</c:v>
                </c:pt>
                <c:pt idx="712">
                  <c:v>13.515000000000001</c:v>
                </c:pt>
                <c:pt idx="713">
                  <c:v>13.984999999999999</c:v>
                </c:pt>
                <c:pt idx="714">
                  <c:v>13.945</c:v>
                </c:pt>
                <c:pt idx="715">
                  <c:v>13.7875</c:v>
                </c:pt>
                <c:pt idx="716">
                  <c:v>14.0375</c:v>
                </c:pt>
                <c:pt idx="717">
                  <c:v>14.315</c:v>
                </c:pt>
                <c:pt idx="718">
                  <c:v>14.125</c:v>
                </c:pt>
                <c:pt idx="719">
                  <c:v>13.8775</c:v>
                </c:pt>
                <c:pt idx="720">
                  <c:v>13.52</c:v>
                </c:pt>
                <c:pt idx="721">
                  <c:v>13.31</c:v>
                </c:pt>
                <c:pt idx="722">
                  <c:v>13.06</c:v>
                </c:pt>
                <c:pt idx="723">
                  <c:v>13.04</c:v>
                </c:pt>
                <c:pt idx="724">
                  <c:v>12.705</c:v>
                </c:pt>
                <c:pt idx="725">
                  <c:v>12.55</c:v>
                </c:pt>
                <c:pt idx="726">
                  <c:v>12.54</c:v>
                </c:pt>
                <c:pt idx="727">
                  <c:v>12.535</c:v>
                </c:pt>
                <c:pt idx="728">
                  <c:v>12.2775</c:v>
                </c:pt>
                <c:pt idx="729">
                  <c:v>12.185</c:v>
                </c:pt>
                <c:pt idx="730">
                  <c:v>12.324999999999999</c:v>
                </c:pt>
                <c:pt idx="731">
                  <c:v>12.202500000000001</c:v>
                </c:pt>
                <c:pt idx="732">
                  <c:v>12.244999999999999</c:v>
                </c:pt>
                <c:pt idx="733">
                  <c:v>12.78</c:v>
                </c:pt>
                <c:pt idx="734">
                  <c:v>14.512499999999999</c:v>
                </c:pt>
                <c:pt idx="735">
                  <c:v>14.365</c:v>
                </c:pt>
                <c:pt idx="736">
                  <c:v>13.765000000000001</c:v>
                </c:pt>
                <c:pt idx="737">
                  <c:v>13.41</c:v>
                </c:pt>
                <c:pt idx="738">
                  <c:v>13.425000000000001</c:v>
                </c:pt>
                <c:pt idx="739">
                  <c:v>13.515000000000001</c:v>
                </c:pt>
                <c:pt idx="740">
                  <c:v>13.654999999999999</c:v>
                </c:pt>
                <c:pt idx="741">
                  <c:v>14.05</c:v>
                </c:pt>
                <c:pt idx="742">
                  <c:v>14.54</c:v>
                </c:pt>
                <c:pt idx="743">
                  <c:v>14.36</c:v>
                </c:pt>
                <c:pt idx="744">
                  <c:v>13.945</c:v>
                </c:pt>
                <c:pt idx="745">
                  <c:v>14.15</c:v>
                </c:pt>
                <c:pt idx="746">
                  <c:v>14.2425</c:v>
                </c:pt>
                <c:pt idx="747">
                  <c:v>14.26</c:v>
                </c:pt>
                <c:pt idx="748">
                  <c:v>14.355</c:v>
                </c:pt>
                <c:pt idx="749">
                  <c:v>14.505000000000001</c:v>
                </c:pt>
                <c:pt idx="750">
                  <c:v>14.505000000000001</c:v>
                </c:pt>
                <c:pt idx="751">
                  <c:v>14.645</c:v>
                </c:pt>
                <c:pt idx="752">
                  <c:v>14.845000000000001</c:v>
                </c:pt>
                <c:pt idx="753">
                  <c:v>14.885</c:v>
                </c:pt>
                <c:pt idx="754">
                  <c:v>14.914999999999999</c:v>
                </c:pt>
                <c:pt idx="755">
                  <c:v>14.94</c:v>
                </c:pt>
                <c:pt idx="756">
                  <c:v>14.645</c:v>
                </c:pt>
                <c:pt idx="757">
                  <c:v>14.58</c:v>
                </c:pt>
                <c:pt idx="758">
                  <c:v>14.36</c:v>
                </c:pt>
                <c:pt idx="759">
                  <c:v>13.815</c:v>
                </c:pt>
                <c:pt idx="760">
                  <c:v>13.307499999999999</c:v>
                </c:pt>
                <c:pt idx="761">
                  <c:v>13.3375</c:v>
                </c:pt>
                <c:pt idx="762">
                  <c:v>13.195</c:v>
                </c:pt>
                <c:pt idx="763">
                  <c:v>12.965</c:v>
                </c:pt>
                <c:pt idx="764">
                  <c:v>13.175000000000001</c:v>
                </c:pt>
                <c:pt idx="765">
                  <c:v>13.125</c:v>
                </c:pt>
                <c:pt idx="766">
                  <c:v>12.7475</c:v>
                </c:pt>
                <c:pt idx="767">
                  <c:v>13.045</c:v>
                </c:pt>
                <c:pt idx="768">
                  <c:v>12.775</c:v>
                </c:pt>
                <c:pt idx="769">
                  <c:v>12.67</c:v>
                </c:pt>
                <c:pt idx="770">
                  <c:v>12.84</c:v>
                </c:pt>
                <c:pt idx="771">
                  <c:v>13.35</c:v>
                </c:pt>
                <c:pt idx="772">
                  <c:v>13.225</c:v>
                </c:pt>
                <c:pt idx="773">
                  <c:v>13.46</c:v>
                </c:pt>
                <c:pt idx="774">
                  <c:v>13.5725</c:v>
                </c:pt>
                <c:pt idx="775">
                  <c:v>13.2775</c:v>
                </c:pt>
                <c:pt idx="776">
                  <c:v>13.255000000000001</c:v>
                </c:pt>
                <c:pt idx="777">
                  <c:v>13.2</c:v>
                </c:pt>
                <c:pt idx="778">
                  <c:v>12.8675</c:v>
                </c:pt>
                <c:pt idx="779">
                  <c:v>12.595000000000001</c:v>
                </c:pt>
                <c:pt idx="780">
                  <c:v>13.145</c:v>
                </c:pt>
                <c:pt idx="781">
                  <c:v>13.62</c:v>
                </c:pt>
                <c:pt idx="782">
                  <c:v>13.45</c:v>
                </c:pt>
                <c:pt idx="783">
                  <c:v>13.0175</c:v>
                </c:pt>
                <c:pt idx="784">
                  <c:v>12.92</c:v>
                </c:pt>
                <c:pt idx="785">
                  <c:v>12.775</c:v>
                </c:pt>
                <c:pt idx="786">
                  <c:v>12.715</c:v>
                </c:pt>
                <c:pt idx="787">
                  <c:v>12.445</c:v>
                </c:pt>
                <c:pt idx="788">
                  <c:v>12.244999999999999</c:v>
                </c:pt>
                <c:pt idx="789">
                  <c:v>12.215</c:v>
                </c:pt>
                <c:pt idx="790">
                  <c:v>12.25</c:v>
                </c:pt>
                <c:pt idx="791">
                  <c:v>12.295</c:v>
                </c:pt>
                <c:pt idx="792">
                  <c:v>12.345000000000001</c:v>
                </c:pt>
                <c:pt idx="793">
                  <c:v>12.215</c:v>
                </c:pt>
                <c:pt idx="794">
                  <c:v>12.585000000000001</c:v>
                </c:pt>
                <c:pt idx="795">
                  <c:v>12.23</c:v>
                </c:pt>
                <c:pt idx="796">
                  <c:v>12.175000000000001</c:v>
                </c:pt>
                <c:pt idx="797">
                  <c:v>12.035</c:v>
                </c:pt>
                <c:pt idx="798">
                  <c:v>12.09</c:v>
                </c:pt>
                <c:pt idx="799">
                  <c:v>12.205</c:v>
                </c:pt>
                <c:pt idx="800">
                  <c:v>12.025</c:v>
                </c:pt>
                <c:pt idx="801">
                  <c:v>12.125</c:v>
                </c:pt>
                <c:pt idx="802">
                  <c:v>12.1</c:v>
                </c:pt>
                <c:pt idx="803">
                  <c:v>11.895</c:v>
                </c:pt>
                <c:pt idx="804">
                  <c:v>11.682499999999999</c:v>
                </c:pt>
                <c:pt idx="805">
                  <c:v>11.6075</c:v>
                </c:pt>
                <c:pt idx="806">
                  <c:v>11.545</c:v>
                </c:pt>
                <c:pt idx="807">
                  <c:v>11.404999999999999</c:v>
                </c:pt>
                <c:pt idx="808">
                  <c:v>11.157500000000001</c:v>
                </c:pt>
                <c:pt idx="809">
                  <c:v>10.85</c:v>
                </c:pt>
                <c:pt idx="810">
                  <c:v>10.7</c:v>
                </c:pt>
                <c:pt idx="811">
                  <c:v>11.27</c:v>
                </c:pt>
                <c:pt idx="812">
                  <c:v>11.185</c:v>
                </c:pt>
                <c:pt idx="813">
                  <c:v>11.455</c:v>
                </c:pt>
                <c:pt idx="814">
                  <c:v>11.65</c:v>
                </c:pt>
                <c:pt idx="815">
                  <c:v>11.37</c:v>
                </c:pt>
                <c:pt idx="816">
                  <c:v>11.46</c:v>
                </c:pt>
                <c:pt idx="817">
                  <c:v>11.827500000000001</c:v>
                </c:pt>
                <c:pt idx="818">
                  <c:v>11.65</c:v>
                </c:pt>
                <c:pt idx="819">
                  <c:v>11.75</c:v>
                </c:pt>
                <c:pt idx="820">
                  <c:v>11.47</c:v>
                </c:pt>
                <c:pt idx="821">
                  <c:v>11.86</c:v>
                </c:pt>
                <c:pt idx="822">
                  <c:v>11.657500000000001</c:v>
                </c:pt>
                <c:pt idx="823">
                  <c:v>11.744999999999999</c:v>
                </c:pt>
                <c:pt idx="824">
                  <c:v>11.59</c:v>
                </c:pt>
                <c:pt idx="825">
                  <c:v>11.255000000000001</c:v>
                </c:pt>
                <c:pt idx="826">
                  <c:v>11.345000000000001</c:v>
                </c:pt>
                <c:pt idx="827">
                  <c:v>11.092499999999999</c:v>
                </c:pt>
                <c:pt idx="828">
                  <c:v>11.022500000000001</c:v>
                </c:pt>
                <c:pt idx="829">
                  <c:v>11.16</c:v>
                </c:pt>
                <c:pt idx="830">
                  <c:v>11.3225</c:v>
                </c:pt>
                <c:pt idx="831">
                  <c:v>11.0025</c:v>
                </c:pt>
                <c:pt idx="832">
                  <c:v>10.904999999999999</c:v>
                </c:pt>
                <c:pt idx="833">
                  <c:v>10.925000000000001</c:v>
                </c:pt>
                <c:pt idx="834">
                  <c:v>10.96</c:v>
                </c:pt>
                <c:pt idx="835">
                  <c:v>10.91</c:v>
                </c:pt>
                <c:pt idx="836">
                  <c:v>11.15</c:v>
                </c:pt>
                <c:pt idx="837">
                  <c:v>11.315</c:v>
                </c:pt>
                <c:pt idx="838">
                  <c:v>10.96</c:v>
                </c:pt>
                <c:pt idx="839">
                  <c:v>10.887499999999999</c:v>
                </c:pt>
                <c:pt idx="840">
                  <c:v>10.984999999999999</c:v>
                </c:pt>
                <c:pt idx="841">
                  <c:v>11.27</c:v>
                </c:pt>
                <c:pt idx="842">
                  <c:v>11.895</c:v>
                </c:pt>
                <c:pt idx="843">
                  <c:v>14.02</c:v>
                </c:pt>
                <c:pt idx="844">
                  <c:v>14.305</c:v>
                </c:pt>
                <c:pt idx="845">
                  <c:v>13.41</c:v>
                </c:pt>
                <c:pt idx="846">
                  <c:v>13.532500000000001</c:v>
                </c:pt>
                <c:pt idx="847">
                  <c:v>12.885</c:v>
                </c:pt>
                <c:pt idx="848">
                  <c:v>12.315</c:v>
                </c:pt>
                <c:pt idx="849">
                  <c:v>12.47</c:v>
                </c:pt>
                <c:pt idx="850">
                  <c:v>13.0375</c:v>
                </c:pt>
                <c:pt idx="851">
                  <c:v>12.795</c:v>
                </c:pt>
                <c:pt idx="852">
                  <c:v>13.57</c:v>
                </c:pt>
                <c:pt idx="853">
                  <c:v>15.975</c:v>
                </c:pt>
                <c:pt idx="854">
                  <c:v>15.975</c:v>
                </c:pt>
                <c:pt idx="855">
                  <c:v>14.487500000000001</c:v>
                </c:pt>
                <c:pt idx="856">
                  <c:v>15.31</c:v>
                </c:pt>
                <c:pt idx="857">
                  <c:v>14.285</c:v>
                </c:pt>
                <c:pt idx="858">
                  <c:v>13.6175</c:v>
                </c:pt>
                <c:pt idx="859">
                  <c:v>13.362500000000001</c:v>
                </c:pt>
                <c:pt idx="860">
                  <c:v>13.5975</c:v>
                </c:pt>
                <c:pt idx="861">
                  <c:v>13.385</c:v>
                </c:pt>
                <c:pt idx="862">
                  <c:v>13.25</c:v>
                </c:pt>
                <c:pt idx="863">
                  <c:v>13.4475</c:v>
                </c:pt>
                <c:pt idx="864">
                  <c:v>13.654999999999999</c:v>
                </c:pt>
                <c:pt idx="865">
                  <c:v>13.8</c:v>
                </c:pt>
                <c:pt idx="866">
                  <c:v>13.43</c:v>
                </c:pt>
                <c:pt idx="867">
                  <c:v>13.375</c:v>
                </c:pt>
                <c:pt idx="868">
                  <c:v>12.67</c:v>
                </c:pt>
                <c:pt idx="869">
                  <c:v>12.465</c:v>
                </c:pt>
                <c:pt idx="870">
                  <c:v>12.48</c:v>
                </c:pt>
                <c:pt idx="871">
                  <c:v>12.39</c:v>
                </c:pt>
                <c:pt idx="872">
                  <c:v>12.414999999999999</c:v>
                </c:pt>
                <c:pt idx="873">
                  <c:v>11.99</c:v>
                </c:pt>
                <c:pt idx="874">
                  <c:v>11.984999999999999</c:v>
                </c:pt>
                <c:pt idx="875">
                  <c:v>11.88</c:v>
                </c:pt>
                <c:pt idx="876">
                  <c:v>12.035</c:v>
                </c:pt>
                <c:pt idx="877">
                  <c:v>12.6</c:v>
                </c:pt>
                <c:pt idx="878">
                  <c:v>12.605</c:v>
                </c:pt>
                <c:pt idx="879">
                  <c:v>12.315</c:v>
                </c:pt>
                <c:pt idx="880">
                  <c:v>13.07</c:v>
                </c:pt>
                <c:pt idx="881">
                  <c:v>12.852499999999999</c:v>
                </c:pt>
                <c:pt idx="882">
                  <c:v>13.547499999999999</c:v>
                </c:pt>
                <c:pt idx="883">
                  <c:v>13.04</c:v>
                </c:pt>
                <c:pt idx="884">
                  <c:v>12.234999999999999</c:v>
                </c:pt>
                <c:pt idx="885">
                  <c:v>12.244999999999999</c:v>
                </c:pt>
                <c:pt idx="886">
                  <c:v>11.695</c:v>
                </c:pt>
                <c:pt idx="887">
                  <c:v>11.555</c:v>
                </c:pt>
                <c:pt idx="888">
                  <c:v>11.477499999999999</c:v>
                </c:pt>
                <c:pt idx="889">
                  <c:v>11.442500000000001</c:v>
                </c:pt>
                <c:pt idx="890">
                  <c:v>11.324999999999999</c:v>
                </c:pt>
                <c:pt idx="891">
                  <c:v>11.775</c:v>
                </c:pt>
                <c:pt idx="892">
                  <c:v>12.57</c:v>
                </c:pt>
                <c:pt idx="893">
                  <c:v>12.467499999999999</c:v>
                </c:pt>
                <c:pt idx="894">
                  <c:v>12.295</c:v>
                </c:pt>
                <c:pt idx="895">
                  <c:v>12.147500000000001</c:v>
                </c:pt>
                <c:pt idx="896">
                  <c:v>12.2125</c:v>
                </c:pt>
                <c:pt idx="897">
                  <c:v>11.64</c:v>
                </c:pt>
                <c:pt idx="898">
                  <c:v>11.555</c:v>
                </c:pt>
                <c:pt idx="899">
                  <c:v>11.365</c:v>
                </c:pt>
                <c:pt idx="900">
                  <c:v>11.237500000000001</c:v>
                </c:pt>
                <c:pt idx="901">
                  <c:v>11.407500000000001</c:v>
                </c:pt>
                <c:pt idx="902">
                  <c:v>11.63</c:v>
                </c:pt>
                <c:pt idx="903">
                  <c:v>11.315</c:v>
                </c:pt>
                <c:pt idx="904">
                  <c:v>11.44</c:v>
                </c:pt>
                <c:pt idx="905">
                  <c:v>11.71</c:v>
                </c:pt>
                <c:pt idx="906">
                  <c:v>11.805</c:v>
                </c:pt>
                <c:pt idx="907">
                  <c:v>11.765000000000001</c:v>
                </c:pt>
                <c:pt idx="908">
                  <c:v>11.695</c:v>
                </c:pt>
                <c:pt idx="909">
                  <c:v>11.715</c:v>
                </c:pt>
                <c:pt idx="910">
                  <c:v>11.99</c:v>
                </c:pt>
                <c:pt idx="911">
                  <c:v>11.8575</c:v>
                </c:pt>
                <c:pt idx="912">
                  <c:v>11.7525</c:v>
                </c:pt>
                <c:pt idx="913">
                  <c:v>11.8825</c:v>
                </c:pt>
                <c:pt idx="914">
                  <c:v>11.74</c:v>
                </c:pt>
                <c:pt idx="915">
                  <c:v>11.585000000000001</c:v>
                </c:pt>
                <c:pt idx="916">
                  <c:v>11.77</c:v>
                </c:pt>
                <c:pt idx="917">
                  <c:v>11.695</c:v>
                </c:pt>
                <c:pt idx="918">
                  <c:v>11.53</c:v>
                </c:pt>
                <c:pt idx="919">
                  <c:v>12.305</c:v>
                </c:pt>
                <c:pt idx="920">
                  <c:v>12.21</c:v>
                </c:pt>
                <c:pt idx="921">
                  <c:v>12.01</c:v>
                </c:pt>
                <c:pt idx="922">
                  <c:v>12.22</c:v>
                </c:pt>
                <c:pt idx="923">
                  <c:v>12.23</c:v>
                </c:pt>
                <c:pt idx="924">
                  <c:v>12.404999999999999</c:v>
                </c:pt>
                <c:pt idx="925">
                  <c:v>12.39</c:v>
                </c:pt>
                <c:pt idx="926">
                  <c:v>12.61</c:v>
                </c:pt>
                <c:pt idx="927">
                  <c:v>12.32</c:v>
                </c:pt>
                <c:pt idx="928">
                  <c:v>12.824999999999999</c:v>
                </c:pt>
                <c:pt idx="929">
                  <c:v>13.035</c:v>
                </c:pt>
                <c:pt idx="930">
                  <c:v>12.72</c:v>
                </c:pt>
                <c:pt idx="931">
                  <c:v>12.455</c:v>
                </c:pt>
                <c:pt idx="932">
                  <c:v>12.3</c:v>
                </c:pt>
                <c:pt idx="933">
                  <c:v>12.585000000000001</c:v>
                </c:pt>
                <c:pt idx="934">
                  <c:v>12.07</c:v>
                </c:pt>
                <c:pt idx="935">
                  <c:v>11.525</c:v>
                </c:pt>
                <c:pt idx="936">
                  <c:v>11.265000000000001</c:v>
                </c:pt>
                <c:pt idx="937">
                  <c:v>11.285</c:v>
                </c:pt>
                <c:pt idx="938">
                  <c:v>11.244999999999999</c:v>
                </c:pt>
                <c:pt idx="939">
                  <c:v>11.414999999999999</c:v>
                </c:pt>
                <c:pt idx="940">
                  <c:v>11.43</c:v>
                </c:pt>
                <c:pt idx="941">
                  <c:v>11.414999999999999</c:v>
                </c:pt>
                <c:pt idx="942">
                  <c:v>11.23</c:v>
                </c:pt>
                <c:pt idx="943">
                  <c:v>11.295</c:v>
                </c:pt>
                <c:pt idx="944">
                  <c:v>11.445</c:v>
                </c:pt>
                <c:pt idx="945">
                  <c:v>11.47</c:v>
                </c:pt>
              </c:numCache>
            </c:numRef>
          </c:val>
          <c:smooth val="0"/>
          <c:extLst>
            <c:ext xmlns:c16="http://schemas.microsoft.com/office/drawing/2014/chart" uri="{C3380CC4-5D6E-409C-BE32-E72D297353CC}">
              <c16:uniqueId val="{00000001-7A6C-4EC2-BE29-5421BCA454A4}"/>
            </c:ext>
          </c:extLst>
        </c:ser>
        <c:ser>
          <c:idx val="2"/>
          <c:order val="2"/>
          <c:tx>
            <c:strRef>
              <c:f>'2.1.8-график'!$E$4</c:f>
              <c:strCache>
                <c:ptCount val="1"/>
                <c:pt idx="0">
                  <c:v>EUR/USD болжамды құбылмалылығы</c:v>
                </c:pt>
              </c:strCache>
            </c:strRef>
          </c:tx>
          <c:spPr>
            <a:ln w="12700">
              <a:solidFill>
                <a:srgbClr val="333333"/>
              </a:solidFill>
              <a:prstDash val="solid"/>
            </a:ln>
          </c:spPr>
          <c:marker>
            <c:symbol val="none"/>
          </c:marker>
          <c:cat>
            <c:numRef>
              <c:f>'2.1.8-график'!$B$5:$B$950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'2.1.8-график'!$E$5:$E$950</c:f>
              <c:numCache>
                <c:formatCode>General</c:formatCode>
                <c:ptCount val="946"/>
                <c:pt idx="0">
                  <c:v>6.85</c:v>
                </c:pt>
                <c:pt idx="1">
                  <c:v>7</c:v>
                </c:pt>
                <c:pt idx="2">
                  <c:v>7.05</c:v>
                </c:pt>
                <c:pt idx="3">
                  <c:v>6.8</c:v>
                </c:pt>
                <c:pt idx="4">
                  <c:v>6.6</c:v>
                </c:pt>
                <c:pt idx="5">
                  <c:v>6.4749999999999996</c:v>
                </c:pt>
                <c:pt idx="6">
                  <c:v>6.3</c:v>
                </c:pt>
                <c:pt idx="7">
                  <c:v>6.25</c:v>
                </c:pt>
                <c:pt idx="8">
                  <c:v>6.35</c:v>
                </c:pt>
                <c:pt idx="9">
                  <c:v>6.35</c:v>
                </c:pt>
                <c:pt idx="10">
                  <c:v>6.5</c:v>
                </c:pt>
                <c:pt idx="11">
                  <c:v>6.4249999999999998</c:v>
                </c:pt>
                <c:pt idx="12">
                  <c:v>6.3</c:v>
                </c:pt>
                <c:pt idx="13">
                  <c:v>6.1</c:v>
                </c:pt>
                <c:pt idx="14">
                  <c:v>6.05</c:v>
                </c:pt>
                <c:pt idx="15">
                  <c:v>6.1749999999999998</c:v>
                </c:pt>
                <c:pt idx="16">
                  <c:v>6.15</c:v>
                </c:pt>
                <c:pt idx="17">
                  <c:v>6.2249999999999996</c:v>
                </c:pt>
                <c:pt idx="18">
                  <c:v>6.2</c:v>
                </c:pt>
                <c:pt idx="19">
                  <c:v>6.1749999999999998</c:v>
                </c:pt>
                <c:pt idx="20">
                  <c:v>6.1</c:v>
                </c:pt>
                <c:pt idx="21">
                  <c:v>6.15</c:v>
                </c:pt>
                <c:pt idx="22">
                  <c:v>6.3250000000000002</c:v>
                </c:pt>
                <c:pt idx="23">
                  <c:v>6.15</c:v>
                </c:pt>
                <c:pt idx="24">
                  <c:v>6</c:v>
                </c:pt>
                <c:pt idx="25">
                  <c:v>6.05</c:v>
                </c:pt>
                <c:pt idx="26">
                  <c:v>6.05</c:v>
                </c:pt>
                <c:pt idx="27">
                  <c:v>6.0250000000000004</c:v>
                </c:pt>
                <c:pt idx="28">
                  <c:v>6.0250000000000004</c:v>
                </c:pt>
                <c:pt idx="29">
                  <c:v>5.9749999999999996</c:v>
                </c:pt>
                <c:pt idx="30">
                  <c:v>5.9</c:v>
                </c:pt>
                <c:pt idx="31">
                  <c:v>6</c:v>
                </c:pt>
                <c:pt idx="32">
                  <c:v>5.95</c:v>
                </c:pt>
                <c:pt idx="33">
                  <c:v>5.9</c:v>
                </c:pt>
                <c:pt idx="34">
                  <c:v>5.8505000000000003</c:v>
                </c:pt>
                <c:pt idx="35">
                  <c:v>5.55</c:v>
                </c:pt>
                <c:pt idx="36">
                  <c:v>5.5750000000000002</c:v>
                </c:pt>
                <c:pt idx="37">
                  <c:v>5.6</c:v>
                </c:pt>
                <c:pt idx="38">
                  <c:v>5.75</c:v>
                </c:pt>
                <c:pt idx="39">
                  <c:v>6.0694999999999997</c:v>
                </c:pt>
                <c:pt idx="40">
                  <c:v>6.05</c:v>
                </c:pt>
                <c:pt idx="41">
                  <c:v>6.0505000000000004</c:v>
                </c:pt>
                <c:pt idx="42">
                  <c:v>6</c:v>
                </c:pt>
                <c:pt idx="43">
                  <c:v>6.3</c:v>
                </c:pt>
                <c:pt idx="44">
                  <c:v>6.1</c:v>
                </c:pt>
                <c:pt idx="45">
                  <c:v>5.95</c:v>
                </c:pt>
                <c:pt idx="46">
                  <c:v>6.05</c:v>
                </c:pt>
                <c:pt idx="47">
                  <c:v>5.8250000000000002</c:v>
                </c:pt>
                <c:pt idx="48">
                  <c:v>5.9249999999999998</c:v>
                </c:pt>
                <c:pt idx="49">
                  <c:v>6.15</c:v>
                </c:pt>
                <c:pt idx="50">
                  <c:v>6.25</c:v>
                </c:pt>
                <c:pt idx="51">
                  <c:v>6.3250000000000002</c:v>
                </c:pt>
                <c:pt idx="52">
                  <c:v>6.65</c:v>
                </c:pt>
                <c:pt idx="53">
                  <c:v>6.6</c:v>
                </c:pt>
                <c:pt idx="54">
                  <c:v>6.35</c:v>
                </c:pt>
                <c:pt idx="55">
                  <c:v>6.25</c:v>
                </c:pt>
                <c:pt idx="56">
                  <c:v>6.4</c:v>
                </c:pt>
                <c:pt idx="57">
                  <c:v>6.1749999999999998</c:v>
                </c:pt>
                <c:pt idx="58">
                  <c:v>6.05</c:v>
                </c:pt>
                <c:pt idx="59">
                  <c:v>6</c:v>
                </c:pt>
                <c:pt idx="60">
                  <c:v>6.125</c:v>
                </c:pt>
                <c:pt idx="61">
                  <c:v>6.1</c:v>
                </c:pt>
                <c:pt idx="62">
                  <c:v>6</c:v>
                </c:pt>
                <c:pt idx="63">
                  <c:v>6.15</c:v>
                </c:pt>
                <c:pt idx="64">
                  <c:v>6.05</c:v>
                </c:pt>
                <c:pt idx="65">
                  <c:v>5.9749999999999996</c:v>
                </c:pt>
                <c:pt idx="66">
                  <c:v>6</c:v>
                </c:pt>
                <c:pt idx="67">
                  <c:v>6</c:v>
                </c:pt>
                <c:pt idx="68">
                  <c:v>6</c:v>
                </c:pt>
                <c:pt idx="69">
                  <c:v>5.9749999999999996</c:v>
                </c:pt>
                <c:pt idx="70">
                  <c:v>6.0250000000000004</c:v>
                </c:pt>
                <c:pt idx="71">
                  <c:v>6.125</c:v>
                </c:pt>
                <c:pt idx="72">
                  <c:v>6.05</c:v>
                </c:pt>
                <c:pt idx="73">
                  <c:v>6.1</c:v>
                </c:pt>
                <c:pt idx="74">
                  <c:v>6.125</c:v>
                </c:pt>
                <c:pt idx="75">
                  <c:v>6.125</c:v>
                </c:pt>
                <c:pt idx="76">
                  <c:v>5.9249999999999998</c:v>
                </c:pt>
                <c:pt idx="77">
                  <c:v>5.75</c:v>
                </c:pt>
                <c:pt idx="78">
                  <c:v>5.625</c:v>
                </c:pt>
                <c:pt idx="79">
                  <c:v>5.8</c:v>
                </c:pt>
                <c:pt idx="80">
                  <c:v>5.75</c:v>
                </c:pt>
                <c:pt idx="81">
                  <c:v>5.6</c:v>
                </c:pt>
                <c:pt idx="82">
                  <c:v>5.6</c:v>
                </c:pt>
                <c:pt idx="83">
                  <c:v>5.7001999999999997</c:v>
                </c:pt>
                <c:pt idx="84">
                  <c:v>5.65</c:v>
                </c:pt>
                <c:pt idx="85">
                  <c:v>5.6</c:v>
                </c:pt>
                <c:pt idx="86">
                  <c:v>5.5</c:v>
                </c:pt>
                <c:pt idx="87">
                  <c:v>5.45</c:v>
                </c:pt>
                <c:pt idx="88">
                  <c:v>5.35</c:v>
                </c:pt>
                <c:pt idx="89">
                  <c:v>5.4</c:v>
                </c:pt>
                <c:pt idx="90">
                  <c:v>5.4</c:v>
                </c:pt>
                <c:pt idx="91">
                  <c:v>5.4</c:v>
                </c:pt>
                <c:pt idx="92">
                  <c:v>5.375</c:v>
                </c:pt>
                <c:pt idx="93">
                  <c:v>5.4</c:v>
                </c:pt>
                <c:pt idx="94">
                  <c:v>5.4</c:v>
                </c:pt>
                <c:pt idx="95">
                  <c:v>5.3250000000000002</c:v>
                </c:pt>
                <c:pt idx="96">
                  <c:v>5.45</c:v>
                </c:pt>
                <c:pt idx="97">
                  <c:v>5.4249999999999998</c:v>
                </c:pt>
                <c:pt idx="98">
                  <c:v>5.55</c:v>
                </c:pt>
                <c:pt idx="99">
                  <c:v>5.5250000000000004</c:v>
                </c:pt>
                <c:pt idx="100">
                  <c:v>5.3253000000000004</c:v>
                </c:pt>
                <c:pt idx="101">
                  <c:v>5.25</c:v>
                </c:pt>
                <c:pt idx="102">
                  <c:v>5.2</c:v>
                </c:pt>
                <c:pt idx="103">
                  <c:v>5.3</c:v>
                </c:pt>
                <c:pt idx="104">
                  <c:v>5.3250000000000002</c:v>
                </c:pt>
                <c:pt idx="105">
                  <c:v>5.0999999999999996</c:v>
                </c:pt>
                <c:pt idx="106">
                  <c:v>5</c:v>
                </c:pt>
                <c:pt idx="107">
                  <c:v>5.1253000000000002</c:v>
                </c:pt>
                <c:pt idx="108">
                  <c:v>5.05</c:v>
                </c:pt>
                <c:pt idx="109">
                  <c:v>5.0750000000000002</c:v>
                </c:pt>
                <c:pt idx="110">
                  <c:v>5.3</c:v>
                </c:pt>
                <c:pt idx="111">
                  <c:v>5.3</c:v>
                </c:pt>
                <c:pt idx="112">
                  <c:v>5.2</c:v>
                </c:pt>
                <c:pt idx="113">
                  <c:v>5.4749999999999996</c:v>
                </c:pt>
                <c:pt idx="114">
                  <c:v>5.2</c:v>
                </c:pt>
                <c:pt idx="115">
                  <c:v>5</c:v>
                </c:pt>
                <c:pt idx="116">
                  <c:v>5.05</c:v>
                </c:pt>
                <c:pt idx="117">
                  <c:v>5.1002999999999998</c:v>
                </c:pt>
                <c:pt idx="118">
                  <c:v>5.05</c:v>
                </c:pt>
                <c:pt idx="119">
                  <c:v>5.05</c:v>
                </c:pt>
                <c:pt idx="120">
                  <c:v>5.05</c:v>
                </c:pt>
                <c:pt idx="121">
                  <c:v>5.125</c:v>
                </c:pt>
                <c:pt idx="122">
                  <c:v>5.15</c:v>
                </c:pt>
                <c:pt idx="123">
                  <c:v>5.25</c:v>
                </c:pt>
                <c:pt idx="124">
                  <c:v>5.15</c:v>
                </c:pt>
                <c:pt idx="125">
                  <c:v>5.05</c:v>
                </c:pt>
                <c:pt idx="126">
                  <c:v>5.35</c:v>
                </c:pt>
                <c:pt idx="127">
                  <c:v>5.3250000000000002</c:v>
                </c:pt>
                <c:pt idx="128">
                  <c:v>5.4249999999999998</c:v>
                </c:pt>
                <c:pt idx="129">
                  <c:v>5.25</c:v>
                </c:pt>
                <c:pt idx="130">
                  <c:v>5.2</c:v>
                </c:pt>
                <c:pt idx="131">
                  <c:v>5.4749999999999996</c:v>
                </c:pt>
                <c:pt idx="132">
                  <c:v>5.7249999999999996</c:v>
                </c:pt>
                <c:pt idx="133">
                  <c:v>5.7750000000000004</c:v>
                </c:pt>
                <c:pt idx="134">
                  <c:v>5.6</c:v>
                </c:pt>
                <c:pt idx="135">
                  <c:v>5.6</c:v>
                </c:pt>
                <c:pt idx="136">
                  <c:v>5.4</c:v>
                </c:pt>
                <c:pt idx="137">
                  <c:v>5.45</c:v>
                </c:pt>
                <c:pt idx="138">
                  <c:v>5.5</c:v>
                </c:pt>
                <c:pt idx="139">
                  <c:v>5.45</c:v>
                </c:pt>
                <c:pt idx="140">
                  <c:v>5.375</c:v>
                </c:pt>
                <c:pt idx="141">
                  <c:v>5.45</c:v>
                </c:pt>
                <c:pt idx="142">
                  <c:v>5.45</c:v>
                </c:pt>
                <c:pt idx="143">
                  <c:v>5.6</c:v>
                </c:pt>
                <c:pt idx="144">
                  <c:v>5.875</c:v>
                </c:pt>
                <c:pt idx="145">
                  <c:v>5.95</c:v>
                </c:pt>
                <c:pt idx="146">
                  <c:v>5.75</c:v>
                </c:pt>
                <c:pt idx="147">
                  <c:v>5.95</c:v>
                </c:pt>
                <c:pt idx="148">
                  <c:v>5.9249999999999998</c:v>
                </c:pt>
                <c:pt idx="149">
                  <c:v>5.7249999999999996</c:v>
                </c:pt>
                <c:pt idx="150">
                  <c:v>6.2</c:v>
                </c:pt>
                <c:pt idx="151">
                  <c:v>6.0503</c:v>
                </c:pt>
                <c:pt idx="152">
                  <c:v>6.05</c:v>
                </c:pt>
                <c:pt idx="153">
                  <c:v>6.25</c:v>
                </c:pt>
                <c:pt idx="154">
                  <c:v>6.6749999999999998</c:v>
                </c:pt>
                <c:pt idx="155">
                  <c:v>6.6</c:v>
                </c:pt>
                <c:pt idx="156">
                  <c:v>6.7249999999999996</c:v>
                </c:pt>
                <c:pt idx="157">
                  <c:v>7.3</c:v>
                </c:pt>
                <c:pt idx="158">
                  <c:v>8.4</c:v>
                </c:pt>
                <c:pt idx="159">
                  <c:v>6.8</c:v>
                </c:pt>
                <c:pt idx="160">
                  <c:v>6.95</c:v>
                </c:pt>
                <c:pt idx="161">
                  <c:v>7.3</c:v>
                </c:pt>
                <c:pt idx="162">
                  <c:v>6.65</c:v>
                </c:pt>
                <c:pt idx="163">
                  <c:v>6.1749999999999998</c:v>
                </c:pt>
                <c:pt idx="164">
                  <c:v>6.2</c:v>
                </c:pt>
                <c:pt idx="165">
                  <c:v>6.2</c:v>
                </c:pt>
                <c:pt idx="166">
                  <c:v>6.35</c:v>
                </c:pt>
                <c:pt idx="167">
                  <c:v>6.6</c:v>
                </c:pt>
                <c:pt idx="168">
                  <c:v>6.6749999999999998</c:v>
                </c:pt>
                <c:pt idx="169">
                  <c:v>6.65</c:v>
                </c:pt>
                <c:pt idx="170">
                  <c:v>6.85</c:v>
                </c:pt>
                <c:pt idx="171">
                  <c:v>6.7</c:v>
                </c:pt>
                <c:pt idx="172">
                  <c:v>6.75</c:v>
                </c:pt>
                <c:pt idx="173">
                  <c:v>6.875</c:v>
                </c:pt>
                <c:pt idx="174">
                  <c:v>7.15</c:v>
                </c:pt>
                <c:pt idx="175">
                  <c:v>7</c:v>
                </c:pt>
                <c:pt idx="176">
                  <c:v>7.125</c:v>
                </c:pt>
                <c:pt idx="177">
                  <c:v>7</c:v>
                </c:pt>
                <c:pt idx="178">
                  <c:v>6.8</c:v>
                </c:pt>
                <c:pt idx="179">
                  <c:v>6.65</c:v>
                </c:pt>
                <c:pt idx="180">
                  <c:v>6.625</c:v>
                </c:pt>
                <c:pt idx="181">
                  <c:v>6.625</c:v>
                </c:pt>
                <c:pt idx="182">
                  <c:v>6.85</c:v>
                </c:pt>
                <c:pt idx="183">
                  <c:v>6.85</c:v>
                </c:pt>
                <c:pt idx="184">
                  <c:v>6.6749999999999998</c:v>
                </c:pt>
                <c:pt idx="185">
                  <c:v>6.6749999999999998</c:v>
                </c:pt>
                <c:pt idx="186">
                  <c:v>6.5</c:v>
                </c:pt>
                <c:pt idx="187">
                  <c:v>6.55</c:v>
                </c:pt>
                <c:pt idx="188">
                  <c:v>6.85</c:v>
                </c:pt>
                <c:pt idx="189">
                  <c:v>6.8250000000000002</c:v>
                </c:pt>
                <c:pt idx="190">
                  <c:v>6.7750000000000004</c:v>
                </c:pt>
                <c:pt idx="191">
                  <c:v>6.8</c:v>
                </c:pt>
                <c:pt idx="192">
                  <c:v>6.75</c:v>
                </c:pt>
                <c:pt idx="193">
                  <c:v>6.5750000000000002</c:v>
                </c:pt>
                <c:pt idx="194">
                  <c:v>6.4749999999999996</c:v>
                </c:pt>
                <c:pt idx="195">
                  <c:v>6.5</c:v>
                </c:pt>
                <c:pt idx="196">
                  <c:v>6.4749999999999996</c:v>
                </c:pt>
                <c:pt idx="197">
                  <c:v>6.5250000000000004</c:v>
                </c:pt>
                <c:pt idx="198">
                  <c:v>6.2750000000000004</c:v>
                </c:pt>
                <c:pt idx="199">
                  <c:v>6.3250000000000002</c:v>
                </c:pt>
                <c:pt idx="200">
                  <c:v>6.45</c:v>
                </c:pt>
                <c:pt idx="201">
                  <c:v>6.4249999999999998</c:v>
                </c:pt>
                <c:pt idx="202">
                  <c:v>6.625</c:v>
                </c:pt>
                <c:pt idx="203">
                  <c:v>6.6616999999999997</c:v>
                </c:pt>
                <c:pt idx="204">
                  <c:v>6.9127000000000001</c:v>
                </c:pt>
                <c:pt idx="205">
                  <c:v>6.8380000000000001</c:v>
                </c:pt>
                <c:pt idx="206">
                  <c:v>7.0374999999999996</c:v>
                </c:pt>
                <c:pt idx="207">
                  <c:v>7.05</c:v>
                </c:pt>
                <c:pt idx="208">
                  <c:v>7.1</c:v>
                </c:pt>
                <c:pt idx="209">
                  <c:v>7.1749999999999998</c:v>
                </c:pt>
                <c:pt idx="210">
                  <c:v>7.05</c:v>
                </c:pt>
                <c:pt idx="211">
                  <c:v>7.25</c:v>
                </c:pt>
                <c:pt idx="212">
                  <c:v>7.125</c:v>
                </c:pt>
                <c:pt idx="213">
                  <c:v>7</c:v>
                </c:pt>
                <c:pt idx="214">
                  <c:v>7.15</c:v>
                </c:pt>
                <c:pt idx="215">
                  <c:v>7.1749999999999998</c:v>
                </c:pt>
                <c:pt idx="216">
                  <c:v>8.25</c:v>
                </c:pt>
                <c:pt idx="217">
                  <c:v>8.4499999999999993</c:v>
                </c:pt>
                <c:pt idx="218">
                  <c:v>8.6999999999999993</c:v>
                </c:pt>
                <c:pt idx="219">
                  <c:v>9.15</c:v>
                </c:pt>
                <c:pt idx="220">
                  <c:v>8.0250000000000004</c:v>
                </c:pt>
                <c:pt idx="221">
                  <c:v>7.8</c:v>
                </c:pt>
                <c:pt idx="222">
                  <c:v>8.0250000000000004</c:v>
                </c:pt>
                <c:pt idx="223">
                  <c:v>8.0350999999999999</c:v>
                </c:pt>
                <c:pt idx="224">
                  <c:v>7.9249999999999998</c:v>
                </c:pt>
                <c:pt idx="225">
                  <c:v>8.4</c:v>
                </c:pt>
                <c:pt idx="226">
                  <c:v>8.75</c:v>
                </c:pt>
                <c:pt idx="227">
                  <c:v>8.75</c:v>
                </c:pt>
                <c:pt idx="228">
                  <c:v>8.65</c:v>
                </c:pt>
                <c:pt idx="229">
                  <c:v>8.7249999999999996</c:v>
                </c:pt>
                <c:pt idx="230">
                  <c:v>8.8773999999999997</c:v>
                </c:pt>
                <c:pt idx="231">
                  <c:v>9.0006000000000004</c:v>
                </c:pt>
                <c:pt idx="232">
                  <c:v>8.4499999999999993</c:v>
                </c:pt>
                <c:pt idx="233">
                  <c:v>8.4749999999999996</c:v>
                </c:pt>
                <c:pt idx="234">
                  <c:v>8.4749999999999996</c:v>
                </c:pt>
                <c:pt idx="235">
                  <c:v>8.7769999999999992</c:v>
                </c:pt>
                <c:pt idx="236">
                  <c:v>8.8249999999999993</c:v>
                </c:pt>
                <c:pt idx="237">
                  <c:v>8.6</c:v>
                </c:pt>
                <c:pt idx="238">
                  <c:v>8.1750000000000007</c:v>
                </c:pt>
                <c:pt idx="239">
                  <c:v>8.2249999999999996</c:v>
                </c:pt>
                <c:pt idx="240">
                  <c:v>8.1750000000000007</c:v>
                </c:pt>
                <c:pt idx="241">
                  <c:v>7.95</c:v>
                </c:pt>
                <c:pt idx="242">
                  <c:v>8.3000000000000007</c:v>
                </c:pt>
                <c:pt idx="243">
                  <c:v>8.9749999999999996</c:v>
                </c:pt>
                <c:pt idx="244">
                  <c:v>8.8000000000000007</c:v>
                </c:pt>
                <c:pt idx="245">
                  <c:v>8.8249999999999993</c:v>
                </c:pt>
                <c:pt idx="246">
                  <c:v>8.9977</c:v>
                </c:pt>
                <c:pt idx="247">
                  <c:v>8.9499999999999993</c:v>
                </c:pt>
                <c:pt idx="248">
                  <c:v>8.6750000000000007</c:v>
                </c:pt>
                <c:pt idx="249">
                  <c:v>8.8249999999999993</c:v>
                </c:pt>
                <c:pt idx="250">
                  <c:v>8.875</c:v>
                </c:pt>
                <c:pt idx="251">
                  <c:v>8.875</c:v>
                </c:pt>
                <c:pt idx="252">
                  <c:v>8.9499999999999993</c:v>
                </c:pt>
                <c:pt idx="253">
                  <c:v>9.0500000000000007</c:v>
                </c:pt>
                <c:pt idx="254">
                  <c:v>9.2249999999999996</c:v>
                </c:pt>
                <c:pt idx="255">
                  <c:v>9.0500000000000007</c:v>
                </c:pt>
                <c:pt idx="256">
                  <c:v>9.1750000000000007</c:v>
                </c:pt>
                <c:pt idx="257">
                  <c:v>8.8249999999999993</c:v>
                </c:pt>
                <c:pt idx="258">
                  <c:v>8.875</c:v>
                </c:pt>
                <c:pt idx="259">
                  <c:v>8.875</c:v>
                </c:pt>
                <c:pt idx="260">
                  <c:v>8.875</c:v>
                </c:pt>
                <c:pt idx="261">
                  <c:v>9.0749999999999993</c:v>
                </c:pt>
                <c:pt idx="262">
                  <c:v>9.1</c:v>
                </c:pt>
                <c:pt idx="263">
                  <c:v>9.2249999999999996</c:v>
                </c:pt>
                <c:pt idx="264">
                  <c:v>9.3000000000000007</c:v>
                </c:pt>
                <c:pt idx="265">
                  <c:v>9.3000000000000007</c:v>
                </c:pt>
                <c:pt idx="266">
                  <c:v>9.4</c:v>
                </c:pt>
                <c:pt idx="267">
                  <c:v>9.3000000000000007</c:v>
                </c:pt>
                <c:pt idx="268">
                  <c:v>9.2249999999999996</c:v>
                </c:pt>
                <c:pt idx="269">
                  <c:v>8.8249999999999993</c:v>
                </c:pt>
                <c:pt idx="270">
                  <c:v>8.9749999999999996</c:v>
                </c:pt>
                <c:pt idx="271">
                  <c:v>8.7750000000000004</c:v>
                </c:pt>
                <c:pt idx="272">
                  <c:v>8.75</c:v>
                </c:pt>
                <c:pt idx="273">
                  <c:v>8.875</c:v>
                </c:pt>
                <c:pt idx="274">
                  <c:v>8.8000000000000007</c:v>
                </c:pt>
                <c:pt idx="275">
                  <c:v>8.9</c:v>
                </c:pt>
                <c:pt idx="276">
                  <c:v>9.1750000000000007</c:v>
                </c:pt>
                <c:pt idx="277">
                  <c:v>9.3249999999999993</c:v>
                </c:pt>
                <c:pt idx="278">
                  <c:v>9.5</c:v>
                </c:pt>
                <c:pt idx="279">
                  <c:v>9.4749999999999996</c:v>
                </c:pt>
                <c:pt idx="280">
                  <c:v>9.6750000000000007</c:v>
                </c:pt>
                <c:pt idx="281">
                  <c:v>9.35</c:v>
                </c:pt>
                <c:pt idx="282">
                  <c:v>9.0250000000000004</c:v>
                </c:pt>
                <c:pt idx="283">
                  <c:v>8.85</c:v>
                </c:pt>
                <c:pt idx="284">
                  <c:v>8.9</c:v>
                </c:pt>
                <c:pt idx="285">
                  <c:v>8.9250000000000007</c:v>
                </c:pt>
                <c:pt idx="286">
                  <c:v>9</c:v>
                </c:pt>
                <c:pt idx="287">
                  <c:v>8.875</c:v>
                </c:pt>
                <c:pt idx="288">
                  <c:v>8.8249999999999993</c:v>
                </c:pt>
                <c:pt idx="289">
                  <c:v>8.7249999999999996</c:v>
                </c:pt>
                <c:pt idx="290">
                  <c:v>8.6</c:v>
                </c:pt>
                <c:pt idx="291">
                  <c:v>9.125</c:v>
                </c:pt>
                <c:pt idx="292">
                  <c:v>9.4</c:v>
                </c:pt>
                <c:pt idx="293">
                  <c:v>9.4499999999999993</c:v>
                </c:pt>
                <c:pt idx="294">
                  <c:v>9.4749999999999996</c:v>
                </c:pt>
                <c:pt idx="295">
                  <c:v>9.5250000000000004</c:v>
                </c:pt>
                <c:pt idx="296">
                  <c:v>9.6242999999999999</c:v>
                </c:pt>
                <c:pt idx="297">
                  <c:v>9.8000000000000007</c:v>
                </c:pt>
                <c:pt idx="298">
                  <c:v>10.25</c:v>
                </c:pt>
                <c:pt idx="299">
                  <c:v>9.9749999999999996</c:v>
                </c:pt>
                <c:pt idx="300">
                  <c:v>9.9</c:v>
                </c:pt>
                <c:pt idx="301">
                  <c:v>10.125</c:v>
                </c:pt>
                <c:pt idx="302">
                  <c:v>10.375</c:v>
                </c:pt>
                <c:pt idx="303">
                  <c:v>10.6</c:v>
                </c:pt>
                <c:pt idx="304">
                  <c:v>11.725</c:v>
                </c:pt>
                <c:pt idx="305">
                  <c:v>11.046099999999999</c:v>
                </c:pt>
                <c:pt idx="306">
                  <c:v>11.411200000000001</c:v>
                </c:pt>
                <c:pt idx="307">
                  <c:v>11.547000000000001</c:v>
                </c:pt>
                <c:pt idx="308">
                  <c:v>11.3575</c:v>
                </c:pt>
                <c:pt idx="309">
                  <c:v>10.99</c:v>
                </c:pt>
                <c:pt idx="310">
                  <c:v>11.244999999999999</c:v>
                </c:pt>
                <c:pt idx="311">
                  <c:v>11.227499999999999</c:v>
                </c:pt>
                <c:pt idx="312">
                  <c:v>11.0875</c:v>
                </c:pt>
                <c:pt idx="313">
                  <c:v>11.07</c:v>
                </c:pt>
                <c:pt idx="314">
                  <c:v>11.1875</c:v>
                </c:pt>
                <c:pt idx="315">
                  <c:v>10.6775</c:v>
                </c:pt>
                <c:pt idx="316">
                  <c:v>10.6175</c:v>
                </c:pt>
                <c:pt idx="317">
                  <c:v>10.199999999999999</c:v>
                </c:pt>
                <c:pt idx="318">
                  <c:v>10.0025</c:v>
                </c:pt>
                <c:pt idx="319">
                  <c:v>10.045</c:v>
                </c:pt>
                <c:pt idx="320">
                  <c:v>10.1975</c:v>
                </c:pt>
                <c:pt idx="321">
                  <c:v>10.48</c:v>
                </c:pt>
                <c:pt idx="322">
                  <c:v>10.65</c:v>
                </c:pt>
                <c:pt idx="323">
                  <c:v>10.365</c:v>
                </c:pt>
                <c:pt idx="324">
                  <c:v>10.3675</c:v>
                </c:pt>
                <c:pt idx="325">
                  <c:v>10.4575</c:v>
                </c:pt>
                <c:pt idx="326">
                  <c:v>10.59</c:v>
                </c:pt>
                <c:pt idx="327">
                  <c:v>10.6425</c:v>
                </c:pt>
                <c:pt idx="328">
                  <c:v>10.535</c:v>
                </c:pt>
                <c:pt idx="329">
                  <c:v>10.5875</c:v>
                </c:pt>
                <c:pt idx="330">
                  <c:v>10.3825</c:v>
                </c:pt>
                <c:pt idx="331">
                  <c:v>10.4575</c:v>
                </c:pt>
                <c:pt idx="332">
                  <c:v>10.395</c:v>
                </c:pt>
                <c:pt idx="333">
                  <c:v>10.09</c:v>
                </c:pt>
                <c:pt idx="334">
                  <c:v>10.1225</c:v>
                </c:pt>
                <c:pt idx="335">
                  <c:v>10.305</c:v>
                </c:pt>
                <c:pt idx="336">
                  <c:v>10.39</c:v>
                </c:pt>
                <c:pt idx="337">
                  <c:v>9.9975000000000005</c:v>
                </c:pt>
                <c:pt idx="338">
                  <c:v>9.9700000000000006</c:v>
                </c:pt>
                <c:pt idx="339">
                  <c:v>9.9149999999999991</c:v>
                </c:pt>
                <c:pt idx="340">
                  <c:v>10.137499999999999</c:v>
                </c:pt>
                <c:pt idx="341">
                  <c:v>10.225</c:v>
                </c:pt>
                <c:pt idx="342">
                  <c:v>10.24</c:v>
                </c:pt>
                <c:pt idx="343">
                  <c:v>10.2525</c:v>
                </c:pt>
                <c:pt idx="344">
                  <c:v>10.154999999999999</c:v>
                </c:pt>
                <c:pt idx="345">
                  <c:v>9.9525000000000006</c:v>
                </c:pt>
                <c:pt idx="346">
                  <c:v>9.7375000000000007</c:v>
                </c:pt>
                <c:pt idx="347">
                  <c:v>9.4525000000000006</c:v>
                </c:pt>
                <c:pt idx="348">
                  <c:v>9.4574999999999996</c:v>
                </c:pt>
                <c:pt idx="349">
                  <c:v>9.6925000000000008</c:v>
                </c:pt>
                <c:pt idx="350">
                  <c:v>10.077500000000001</c:v>
                </c:pt>
                <c:pt idx="351">
                  <c:v>9.8074999999999992</c:v>
                </c:pt>
                <c:pt idx="352">
                  <c:v>9.68</c:v>
                </c:pt>
                <c:pt idx="353">
                  <c:v>9.7100000000000009</c:v>
                </c:pt>
                <c:pt idx="354">
                  <c:v>9.6875</c:v>
                </c:pt>
                <c:pt idx="355">
                  <c:v>9.6950000000000003</c:v>
                </c:pt>
                <c:pt idx="356">
                  <c:v>9.4824999999999999</c:v>
                </c:pt>
                <c:pt idx="357">
                  <c:v>9.5225000000000009</c:v>
                </c:pt>
                <c:pt idx="358">
                  <c:v>9.6649999999999991</c:v>
                </c:pt>
                <c:pt idx="359">
                  <c:v>9.7125000000000004</c:v>
                </c:pt>
                <c:pt idx="360">
                  <c:v>9.7750000000000004</c:v>
                </c:pt>
                <c:pt idx="361">
                  <c:v>9.875</c:v>
                </c:pt>
                <c:pt idx="362">
                  <c:v>10.41</c:v>
                </c:pt>
                <c:pt idx="363">
                  <c:v>10.63</c:v>
                </c:pt>
                <c:pt idx="364">
                  <c:v>10.3925</c:v>
                </c:pt>
                <c:pt idx="365">
                  <c:v>10.5425</c:v>
                </c:pt>
                <c:pt idx="366">
                  <c:v>10.7475</c:v>
                </c:pt>
                <c:pt idx="367">
                  <c:v>10.43</c:v>
                </c:pt>
                <c:pt idx="368">
                  <c:v>10.182499999999999</c:v>
                </c:pt>
                <c:pt idx="369">
                  <c:v>10.032500000000001</c:v>
                </c:pt>
                <c:pt idx="370">
                  <c:v>9.9324999999999992</c:v>
                </c:pt>
                <c:pt idx="371">
                  <c:v>9.8249999999999993</c:v>
                </c:pt>
                <c:pt idx="372">
                  <c:v>9.9600000000000009</c:v>
                </c:pt>
                <c:pt idx="373">
                  <c:v>9.8424999999999994</c:v>
                </c:pt>
                <c:pt idx="374">
                  <c:v>9.7149999999999999</c:v>
                </c:pt>
                <c:pt idx="375">
                  <c:v>9.9499999999999993</c:v>
                </c:pt>
                <c:pt idx="376">
                  <c:v>10</c:v>
                </c:pt>
                <c:pt idx="377">
                  <c:v>10.105</c:v>
                </c:pt>
                <c:pt idx="378">
                  <c:v>10.119999999999999</c:v>
                </c:pt>
                <c:pt idx="379">
                  <c:v>10.385</c:v>
                </c:pt>
                <c:pt idx="380">
                  <c:v>10.0275</c:v>
                </c:pt>
                <c:pt idx="381">
                  <c:v>9.6549999999999994</c:v>
                </c:pt>
                <c:pt idx="382">
                  <c:v>9.8350000000000009</c:v>
                </c:pt>
                <c:pt idx="383">
                  <c:v>9.8324999999999996</c:v>
                </c:pt>
                <c:pt idx="384">
                  <c:v>9.9024999999999999</c:v>
                </c:pt>
                <c:pt idx="385">
                  <c:v>10.0525</c:v>
                </c:pt>
                <c:pt idx="386">
                  <c:v>10.272500000000001</c:v>
                </c:pt>
                <c:pt idx="387">
                  <c:v>10.81</c:v>
                </c:pt>
                <c:pt idx="388">
                  <c:v>10.55</c:v>
                </c:pt>
                <c:pt idx="389">
                  <c:v>10.18</c:v>
                </c:pt>
                <c:pt idx="390">
                  <c:v>9.7949999999999999</c:v>
                </c:pt>
                <c:pt idx="391">
                  <c:v>9.7349999999999994</c:v>
                </c:pt>
                <c:pt idx="392">
                  <c:v>9.8375000000000004</c:v>
                </c:pt>
                <c:pt idx="393">
                  <c:v>9.5824999999999996</c:v>
                </c:pt>
                <c:pt idx="394">
                  <c:v>9.39</c:v>
                </c:pt>
                <c:pt idx="395">
                  <c:v>9.26</c:v>
                </c:pt>
                <c:pt idx="396">
                  <c:v>9.1850000000000005</c:v>
                </c:pt>
                <c:pt idx="397">
                  <c:v>9.0775000000000006</c:v>
                </c:pt>
                <c:pt idx="398">
                  <c:v>9.1199999999999992</c:v>
                </c:pt>
                <c:pt idx="399">
                  <c:v>9.0150000000000006</c:v>
                </c:pt>
                <c:pt idx="400">
                  <c:v>8.94</c:v>
                </c:pt>
                <c:pt idx="401">
                  <c:v>8.8800000000000008</c:v>
                </c:pt>
                <c:pt idx="402">
                  <c:v>9.0350000000000001</c:v>
                </c:pt>
                <c:pt idx="403">
                  <c:v>9.1050000000000004</c:v>
                </c:pt>
                <c:pt idx="404">
                  <c:v>9.35</c:v>
                </c:pt>
                <c:pt idx="405">
                  <c:v>10.512499999999999</c:v>
                </c:pt>
                <c:pt idx="406">
                  <c:v>10.647500000000001</c:v>
                </c:pt>
                <c:pt idx="407">
                  <c:v>10.442500000000001</c:v>
                </c:pt>
                <c:pt idx="408">
                  <c:v>10.55</c:v>
                </c:pt>
                <c:pt idx="409">
                  <c:v>10.395</c:v>
                </c:pt>
                <c:pt idx="410">
                  <c:v>10.5175</c:v>
                </c:pt>
                <c:pt idx="411">
                  <c:v>10.297499999999999</c:v>
                </c:pt>
                <c:pt idx="412">
                  <c:v>10.3225</c:v>
                </c:pt>
                <c:pt idx="413">
                  <c:v>10.220000000000001</c:v>
                </c:pt>
                <c:pt idx="414">
                  <c:v>10.327500000000001</c:v>
                </c:pt>
                <c:pt idx="415">
                  <c:v>10.08</c:v>
                </c:pt>
                <c:pt idx="416">
                  <c:v>10.225</c:v>
                </c:pt>
                <c:pt idx="417">
                  <c:v>10.395</c:v>
                </c:pt>
                <c:pt idx="418">
                  <c:v>10.3375</c:v>
                </c:pt>
                <c:pt idx="419">
                  <c:v>10.3775</c:v>
                </c:pt>
                <c:pt idx="420">
                  <c:v>10.2675</c:v>
                </c:pt>
                <c:pt idx="421">
                  <c:v>10.68</c:v>
                </c:pt>
                <c:pt idx="422">
                  <c:v>10.782500000000001</c:v>
                </c:pt>
                <c:pt idx="423">
                  <c:v>10.84</c:v>
                </c:pt>
                <c:pt idx="424">
                  <c:v>11.317500000000001</c:v>
                </c:pt>
                <c:pt idx="425">
                  <c:v>11.685</c:v>
                </c:pt>
                <c:pt idx="426">
                  <c:v>11.55</c:v>
                </c:pt>
                <c:pt idx="427">
                  <c:v>11.44</c:v>
                </c:pt>
                <c:pt idx="428">
                  <c:v>11.78</c:v>
                </c:pt>
                <c:pt idx="429">
                  <c:v>11.455</c:v>
                </c:pt>
                <c:pt idx="430">
                  <c:v>12.46</c:v>
                </c:pt>
                <c:pt idx="431">
                  <c:v>12.387499999999999</c:v>
                </c:pt>
                <c:pt idx="432">
                  <c:v>12.484999999999999</c:v>
                </c:pt>
                <c:pt idx="433">
                  <c:v>13.0875</c:v>
                </c:pt>
                <c:pt idx="434">
                  <c:v>12.762499999999999</c:v>
                </c:pt>
                <c:pt idx="435">
                  <c:v>13.0525</c:v>
                </c:pt>
                <c:pt idx="436">
                  <c:v>13.0275</c:v>
                </c:pt>
                <c:pt idx="437">
                  <c:v>12.637499999999999</c:v>
                </c:pt>
                <c:pt idx="438">
                  <c:v>12.922499999999999</c:v>
                </c:pt>
                <c:pt idx="439">
                  <c:v>12.9975</c:v>
                </c:pt>
                <c:pt idx="440">
                  <c:v>13.862500000000001</c:v>
                </c:pt>
                <c:pt idx="441">
                  <c:v>14.525</c:v>
                </c:pt>
                <c:pt idx="442">
                  <c:v>14.525</c:v>
                </c:pt>
                <c:pt idx="443">
                  <c:v>15.3125</c:v>
                </c:pt>
                <c:pt idx="444">
                  <c:v>14.9275</c:v>
                </c:pt>
                <c:pt idx="445">
                  <c:v>16.855</c:v>
                </c:pt>
                <c:pt idx="446">
                  <c:v>16.717500000000001</c:v>
                </c:pt>
                <c:pt idx="447">
                  <c:v>17.1525</c:v>
                </c:pt>
                <c:pt idx="448">
                  <c:v>16.395</c:v>
                </c:pt>
                <c:pt idx="449">
                  <c:v>19.272500000000001</c:v>
                </c:pt>
                <c:pt idx="450">
                  <c:v>17.545000000000002</c:v>
                </c:pt>
                <c:pt idx="451">
                  <c:v>15.25</c:v>
                </c:pt>
                <c:pt idx="452">
                  <c:v>15.432499999999999</c:v>
                </c:pt>
                <c:pt idx="453">
                  <c:v>16.585000000000001</c:v>
                </c:pt>
                <c:pt idx="454">
                  <c:v>15.61</c:v>
                </c:pt>
                <c:pt idx="455">
                  <c:v>14.97</c:v>
                </c:pt>
                <c:pt idx="456">
                  <c:v>16.274999999999999</c:v>
                </c:pt>
                <c:pt idx="457">
                  <c:v>18.695</c:v>
                </c:pt>
                <c:pt idx="458">
                  <c:v>18.055</c:v>
                </c:pt>
                <c:pt idx="459">
                  <c:v>20.852499999999999</c:v>
                </c:pt>
                <c:pt idx="460">
                  <c:v>23.692499999999999</c:v>
                </c:pt>
                <c:pt idx="461">
                  <c:v>21.434999999999999</c:v>
                </c:pt>
                <c:pt idx="462">
                  <c:v>21.504999999999999</c:v>
                </c:pt>
                <c:pt idx="463">
                  <c:v>23.754999999999999</c:v>
                </c:pt>
                <c:pt idx="464">
                  <c:v>23.37</c:v>
                </c:pt>
                <c:pt idx="465">
                  <c:v>22.024999999999999</c:v>
                </c:pt>
                <c:pt idx="466">
                  <c:v>20.572500000000002</c:v>
                </c:pt>
                <c:pt idx="467">
                  <c:v>20.302499999999998</c:v>
                </c:pt>
                <c:pt idx="468">
                  <c:v>21.49</c:v>
                </c:pt>
                <c:pt idx="469">
                  <c:v>20.772500000000001</c:v>
                </c:pt>
                <c:pt idx="470">
                  <c:v>19.5975</c:v>
                </c:pt>
                <c:pt idx="471">
                  <c:v>20.997499999999999</c:v>
                </c:pt>
                <c:pt idx="472">
                  <c:v>21.774999999999999</c:v>
                </c:pt>
                <c:pt idx="473">
                  <c:v>21.734999999999999</c:v>
                </c:pt>
                <c:pt idx="474">
                  <c:v>21.465</c:v>
                </c:pt>
                <c:pt idx="475">
                  <c:v>20.81</c:v>
                </c:pt>
                <c:pt idx="476">
                  <c:v>19.835000000000001</c:v>
                </c:pt>
                <c:pt idx="477">
                  <c:v>19.36</c:v>
                </c:pt>
                <c:pt idx="478">
                  <c:v>19.98</c:v>
                </c:pt>
                <c:pt idx="479">
                  <c:v>20.672499999999999</c:v>
                </c:pt>
                <c:pt idx="480">
                  <c:v>20.672499999999999</c:v>
                </c:pt>
                <c:pt idx="481">
                  <c:v>21.414999999999999</c:v>
                </c:pt>
                <c:pt idx="482">
                  <c:v>21.605</c:v>
                </c:pt>
                <c:pt idx="483">
                  <c:v>21.125</c:v>
                </c:pt>
                <c:pt idx="484">
                  <c:v>22.2</c:v>
                </c:pt>
                <c:pt idx="485">
                  <c:v>22.33</c:v>
                </c:pt>
                <c:pt idx="486">
                  <c:v>21.925000000000001</c:v>
                </c:pt>
                <c:pt idx="487">
                  <c:v>20.78</c:v>
                </c:pt>
                <c:pt idx="488">
                  <c:v>19.295000000000002</c:v>
                </c:pt>
                <c:pt idx="489">
                  <c:v>19.155000000000001</c:v>
                </c:pt>
                <c:pt idx="490">
                  <c:v>18.64</c:v>
                </c:pt>
                <c:pt idx="491">
                  <c:v>17.739999999999998</c:v>
                </c:pt>
                <c:pt idx="492">
                  <c:v>18.68</c:v>
                </c:pt>
                <c:pt idx="493">
                  <c:v>19.704999999999998</c:v>
                </c:pt>
                <c:pt idx="494">
                  <c:v>22.13</c:v>
                </c:pt>
                <c:pt idx="495">
                  <c:v>22.21</c:v>
                </c:pt>
                <c:pt idx="496">
                  <c:v>24.51</c:v>
                </c:pt>
                <c:pt idx="497">
                  <c:v>24.6525</c:v>
                </c:pt>
                <c:pt idx="498">
                  <c:v>24.315000000000001</c:v>
                </c:pt>
                <c:pt idx="499">
                  <c:v>23.585000000000001</c:v>
                </c:pt>
                <c:pt idx="500">
                  <c:v>22.26</c:v>
                </c:pt>
                <c:pt idx="501">
                  <c:v>22.035</c:v>
                </c:pt>
                <c:pt idx="502">
                  <c:v>22.114999999999998</c:v>
                </c:pt>
                <c:pt idx="503">
                  <c:v>22.715</c:v>
                </c:pt>
                <c:pt idx="504">
                  <c:v>23.055</c:v>
                </c:pt>
                <c:pt idx="505">
                  <c:v>22.92</c:v>
                </c:pt>
                <c:pt idx="506">
                  <c:v>22.855</c:v>
                </c:pt>
                <c:pt idx="507">
                  <c:v>23.197500000000002</c:v>
                </c:pt>
                <c:pt idx="508">
                  <c:v>22.547499999999999</c:v>
                </c:pt>
                <c:pt idx="509">
                  <c:v>22.067499999999999</c:v>
                </c:pt>
                <c:pt idx="510">
                  <c:v>21.454999999999998</c:v>
                </c:pt>
                <c:pt idx="511">
                  <c:v>20.725000000000001</c:v>
                </c:pt>
                <c:pt idx="512">
                  <c:v>20.2075</c:v>
                </c:pt>
                <c:pt idx="513">
                  <c:v>20.502500000000001</c:v>
                </c:pt>
                <c:pt idx="514">
                  <c:v>20.824999999999999</c:v>
                </c:pt>
                <c:pt idx="515">
                  <c:v>20.282499999999999</c:v>
                </c:pt>
                <c:pt idx="516">
                  <c:v>19.612500000000001</c:v>
                </c:pt>
                <c:pt idx="517">
                  <c:v>20.99</c:v>
                </c:pt>
                <c:pt idx="518">
                  <c:v>20.69</c:v>
                </c:pt>
                <c:pt idx="519">
                  <c:v>19.899999999999999</c:v>
                </c:pt>
                <c:pt idx="520">
                  <c:v>20.112500000000001</c:v>
                </c:pt>
                <c:pt idx="521">
                  <c:v>20.265000000000001</c:v>
                </c:pt>
                <c:pt idx="522">
                  <c:v>19.892499999999998</c:v>
                </c:pt>
                <c:pt idx="523">
                  <c:v>19.565000000000001</c:v>
                </c:pt>
                <c:pt idx="524">
                  <c:v>19.454999999999998</c:v>
                </c:pt>
                <c:pt idx="525">
                  <c:v>19.605</c:v>
                </c:pt>
                <c:pt idx="526">
                  <c:v>19.73</c:v>
                </c:pt>
                <c:pt idx="527">
                  <c:v>19.692499999999999</c:v>
                </c:pt>
                <c:pt idx="528">
                  <c:v>19.22</c:v>
                </c:pt>
                <c:pt idx="529">
                  <c:v>18.7075</c:v>
                </c:pt>
                <c:pt idx="530">
                  <c:v>18.114999999999998</c:v>
                </c:pt>
                <c:pt idx="531">
                  <c:v>18.079999999999998</c:v>
                </c:pt>
                <c:pt idx="532">
                  <c:v>18.7425</c:v>
                </c:pt>
                <c:pt idx="533">
                  <c:v>18.752500000000001</c:v>
                </c:pt>
                <c:pt idx="534">
                  <c:v>18.887499999999999</c:v>
                </c:pt>
                <c:pt idx="535">
                  <c:v>18.442499999999999</c:v>
                </c:pt>
                <c:pt idx="536">
                  <c:v>19.512499999999999</c:v>
                </c:pt>
                <c:pt idx="537">
                  <c:v>19.225000000000001</c:v>
                </c:pt>
                <c:pt idx="538">
                  <c:v>18.510000000000002</c:v>
                </c:pt>
                <c:pt idx="539">
                  <c:v>18.66</c:v>
                </c:pt>
                <c:pt idx="540">
                  <c:v>18.982500000000002</c:v>
                </c:pt>
                <c:pt idx="541">
                  <c:v>18.797499999999999</c:v>
                </c:pt>
                <c:pt idx="542">
                  <c:v>18.342500000000001</c:v>
                </c:pt>
                <c:pt idx="543">
                  <c:v>17.762499999999999</c:v>
                </c:pt>
                <c:pt idx="544">
                  <c:v>17.767499999999998</c:v>
                </c:pt>
                <c:pt idx="545">
                  <c:v>17.602499999999999</c:v>
                </c:pt>
                <c:pt idx="546">
                  <c:v>17.32</c:v>
                </c:pt>
                <c:pt idx="547">
                  <c:v>16.887499999999999</c:v>
                </c:pt>
                <c:pt idx="548">
                  <c:v>16.8675</c:v>
                </c:pt>
                <c:pt idx="549">
                  <c:v>16.475000000000001</c:v>
                </c:pt>
                <c:pt idx="550">
                  <c:v>16.0825</c:v>
                </c:pt>
                <c:pt idx="551">
                  <c:v>16.002500000000001</c:v>
                </c:pt>
                <c:pt idx="552">
                  <c:v>16.105</c:v>
                </c:pt>
                <c:pt idx="553">
                  <c:v>16.245000000000001</c:v>
                </c:pt>
                <c:pt idx="554">
                  <c:v>16.5</c:v>
                </c:pt>
                <c:pt idx="555">
                  <c:v>16.7075</c:v>
                </c:pt>
                <c:pt idx="556">
                  <c:v>16.440000000000001</c:v>
                </c:pt>
                <c:pt idx="557">
                  <c:v>17.32</c:v>
                </c:pt>
                <c:pt idx="558">
                  <c:v>18.052499999999998</c:v>
                </c:pt>
                <c:pt idx="559">
                  <c:v>17.88</c:v>
                </c:pt>
                <c:pt idx="560">
                  <c:v>17.91</c:v>
                </c:pt>
                <c:pt idx="561">
                  <c:v>17.602499999999999</c:v>
                </c:pt>
                <c:pt idx="562">
                  <c:v>17.702500000000001</c:v>
                </c:pt>
                <c:pt idx="563">
                  <c:v>17.852499999999999</c:v>
                </c:pt>
                <c:pt idx="564">
                  <c:v>17.8325</c:v>
                </c:pt>
                <c:pt idx="565">
                  <c:v>18.085000000000001</c:v>
                </c:pt>
                <c:pt idx="566">
                  <c:v>17.9725</c:v>
                </c:pt>
                <c:pt idx="567">
                  <c:v>17.71</c:v>
                </c:pt>
                <c:pt idx="568">
                  <c:v>17.5425</c:v>
                </c:pt>
                <c:pt idx="569">
                  <c:v>16.545000000000002</c:v>
                </c:pt>
                <c:pt idx="570">
                  <c:v>16.02</c:v>
                </c:pt>
                <c:pt idx="571">
                  <c:v>15.77</c:v>
                </c:pt>
                <c:pt idx="572">
                  <c:v>15.535</c:v>
                </c:pt>
                <c:pt idx="573">
                  <c:v>15.324999999999999</c:v>
                </c:pt>
                <c:pt idx="574">
                  <c:v>15.484999999999999</c:v>
                </c:pt>
                <c:pt idx="575">
                  <c:v>15.41</c:v>
                </c:pt>
                <c:pt idx="576">
                  <c:v>14.895</c:v>
                </c:pt>
                <c:pt idx="577">
                  <c:v>14.255000000000001</c:v>
                </c:pt>
                <c:pt idx="578">
                  <c:v>14.13</c:v>
                </c:pt>
                <c:pt idx="579">
                  <c:v>14.35</c:v>
                </c:pt>
                <c:pt idx="580">
                  <c:v>14.225</c:v>
                </c:pt>
                <c:pt idx="581">
                  <c:v>13.914999999999999</c:v>
                </c:pt>
                <c:pt idx="582">
                  <c:v>13.435</c:v>
                </c:pt>
                <c:pt idx="583">
                  <c:v>13.815</c:v>
                </c:pt>
                <c:pt idx="584">
                  <c:v>13.675000000000001</c:v>
                </c:pt>
                <c:pt idx="585">
                  <c:v>13.545</c:v>
                </c:pt>
                <c:pt idx="586">
                  <c:v>13.942500000000001</c:v>
                </c:pt>
                <c:pt idx="587">
                  <c:v>13.744999999999999</c:v>
                </c:pt>
                <c:pt idx="588">
                  <c:v>13.762499999999999</c:v>
                </c:pt>
                <c:pt idx="589">
                  <c:v>13.91</c:v>
                </c:pt>
                <c:pt idx="590">
                  <c:v>13.99</c:v>
                </c:pt>
                <c:pt idx="591">
                  <c:v>13.994999999999999</c:v>
                </c:pt>
                <c:pt idx="592">
                  <c:v>13.94</c:v>
                </c:pt>
                <c:pt idx="593">
                  <c:v>13.727499999999999</c:v>
                </c:pt>
                <c:pt idx="594">
                  <c:v>13.977499999999999</c:v>
                </c:pt>
                <c:pt idx="595">
                  <c:v>14.2075</c:v>
                </c:pt>
                <c:pt idx="596">
                  <c:v>14.2875</c:v>
                </c:pt>
                <c:pt idx="597">
                  <c:v>14.057499999999999</c:v>
                </c:pt>
                <c:pt idx="598">
                  <c:v>13.592499999999999</c:v>
                </c:pt>
                <c:pt idx="599">
                  <c:v>13.295</c:v>
                </c:pt>
                <c:pt idx="600">
                  <c:v>13.352499999999999</c:v>
                </c:pt>
                <c:pt idx="601">
                  <c:v>13.5975</c:v>
                </c:pt>
                <c:pt idx="602">
                  <c:v>14.112500000000001</c:v>
                </c:pt>
                <c:pt idx="603">
                  <c:v>15.1175</c:v>
                </c:pt>
                <c:pt idx="604">
                  <c:v>14.9625</c:v>
                </c:pt>
                <c:pt idx="605">
                  <c:v>14.7525</c:v>
                </c:pt>
                <c:pt idx="606">
                  <c:v>14.76</c:v>
                </c:pt>
                <c:pt idx="607">
                  <c:v>15.145</c:v>
                </c:pt>
                <c:pt idx="608">
                  <c:v>15.5</c:v>
                </c:pt>
                <c:pt idx="609">
                  <c:v>15.755000000000001</c:v>
                </c:pt>
                <c:pt idx="610">
                  <c:v>16.035</c:v>
                </c:pt>
                <c:pt idx="611">
                  <c:v>15.56</c:v>
                </c:pt>
                <c:pt idx="612">
                  <c:v>15.145</c:v>
                </c:pt>
                <c:pt idx="613">
                  <c:v>15.085000000000001</c:v>
                </c:pt>
                <c:pt idx="614">
                  <c:v>14.975</c:v>
                </c:pt>
                <c:pt idx="615">
                  <c:v>14.805</c:v>
                </c:pt>
                <c:pt idx="616">
                  <c:v>14.49</c:v>
                </c:pt>
                <c:pt idx="617">
                  <c:v>13.87</c:v>
                </c:pt>
                <c:pt idx="618">
                  <c:v>13.88</c:v>
                </c:pt>
                <c:pt idx="619">
                  <c:v>14.03</c:v>
                </c:pt>
                <c:pt idx="620">
                  <c:v>13.9625</c:v>
                </c:pt>
                <c:pt idx="621">
                  <c:v>14.0975</c:v>
                </c:pt>
                <c:pt idx="622">
                  <c:v>13.6325</c:v>
                </c:pt>
                <c:pt idx="623">
                  <c:v>13.895</c:v>
                </c:pt>
                <c:pt idx="624">
                  <c:v>14.445</c:v>
                </c:pt>
                <c:pt idx="625">
                  <c:v>14.1325</c:v>
                </c:pt>
                <c:pt idx="626">
                  <c:v>13.7525</c:v>
                </c:pt>
                <c:pt idx="627">
                  <c:v>13.602499999999999</c:v>
                </c:pt>
                <c:pt idx="628">
                  <c:v>13.5275</c:v>
                </c:pt>
                <c:pt idx="629">
                  <c:v>13.272500000000001</c:v>
                </c:pt>
                <c:pt idx="630">
                  <c:v>13.327500000000001</c:v>
                </c:pt>
                <c:pt idx="631">
                  <c:v>13.074999999999999</c:v>
                </c:pt>
                <c:pt idx="632">
                  <c:v>12.98</c:v>
                </c:pt>
                <c:pt idx="633">
                  <c:v>12.852499999999999</c:v>
                </c:pt>
                <c:pt idx="634">
                  <c:v>13.2675</c:v>
                </c:pt>
                <c:pt idx="635">
                  <c:v>12.94</c:v>
                </c:pt>
                <c:pt idx="636">
                  <c:v>12.965</c:v>
                </c:pt>
                <c:pt idx="637">
                  <c:v>12.925000000000001</c:v>
                </c:pt>
                <c:pt idx="638">
                  <c:v>12.62</c:v>
                </c:pt>
                <c:pt idx="639">
                  <c:v>12.59</c:v>
                </c:pt>
                <c:pt idx="640">
                  <c:v>12.6425</c:v>
                </c:pt>
                <c:pt idx="641">
                  <c:v>12.475</c:v>
                </c:pt>
                <c:pt idx="642">
                  <c:v>12.7125</c:v>
                </c:pt>
                <c:pt idx="643">
                  <c:v>12.935</c:v>
                </c:pt>
                <c:pt idx="644">
                  <c:v>12.815</c:v>
                </c:pt>
                <c:pt idx="645">
                  <c:v>12.755000000000001</c:v>
                </c:pt>
                <c:pt idx="646">
                  <c:v>12.467499999999999</c:v>
                </c:pt>
                <c:pt idx="647">
                  <c:v>12.295</c:v>
                </c:pt>
                <c:pt idx="648">
                  <c:v>12.225</c:v>
                </c:pt>
                <c:pt idx="649">
                  <c:v>12.324999999999999</c:v>
                </c:pt>
                <c:pt idx="650">
                  <c:v>12.05</c:v>
                </c:pt>
                <c:pt idx="651">
                  <c:v>11.9275</c:v>
                </c:pt>
                <c:pt idx="652">
                  <c:v>12.54</c:v>
                </c:pt>
                <c:pt idx="653">
                  <c:v>12.58</c:v>
                </c:pt>
                <c:pt idx="654">
                  <c:v>12.76</c:v>
                </c:pt>
                <c:pt idx="655">
                  <c:v>12.7475</c:v>
                </c:pt>
                <c:pt idx="656">
                  <c:v>12.494999999999999</c:v>
                </c:pt>
                <c:pt idx="657">
                  <c:v>12.4925</c:v>
                </c:pt>
                <c:pt idx="658">
                  <c:v>12.592499999999999</c:v>
                </c:pt>
                <c:pt idx="659">
                  <c:v>12.654999999999999</c:v>
                </c:pt>
                <c:pt idx="660">
                  <c:v>12.3575</c:v>
                </c:pt>
                <c:pt idx="661">
                  <c:v>11.98</c:v>
                </c:pt>
                <c:pt idx="662">
                  <c:v>12.32</c:v>
                </c:pt>
                <c:pt idx="663">
                  <c:v>12.164999999999999</c:v>
                </c:pt>
                <c:pt idx="664">
                  <c:v>12.22</c:v>
                </c:pt>
                <c:pt idx="665">
                  <c:v>11.99</c:v>
                </c:pt>
                <c:pt idx="666">
                  <c:v>11.94</c:v>
                </c:pt>
                <c:pt idx="667">
                  <c:v>11.78</c:v>
                </c:pt>
                <c:pt idx="668">
                  <c:v>11.75</c:v>
                </c:pt>
                <c:pt idx="669">
                  <c:v>11.595000000000001</c:v>
                </c:pt>
                <c:pt idx="670">
                  <c:v>11.5525</c:v>
                </c:pt>
                <c:pt idx="671">
                  <c:v>11.585000000000001</c:v>
                </c:pt>
                <c:pt idx="672">
                  <c:v>11.512499999999999</c:v>
                </c:pt>
                <c:pt idx="673">
                  <c:v>11.615</c:v>
                </c:pt>
                <c:pt idx="674">
                  <c:v>11.9175</c:v>
                </c:pt>
                <c:pt idx="675">
                  <c:v>11.835000000000001</c:v>
                </c:pt>
                <c:pt idx="676">
                  <c:v>11.625</c:v>
                </c:pt>
                <c:pt idx="677">
                  <c:v>11.9</c:v>
                </c:pt>
                <c:pt idx="678">
                  <c:v>12.1325</c:v>
                </c:pt>
                <c:pt idx="679">
                  <c:v>11.9375</c:v>
                </c:pt>
                <c:pt idx="680">
                  <c:v>11.885</c:v>
                </c:pt>
                <c:pt idx="681">
                  <c:v>12.01</c:v>
                </c:pt>
                <c:pt idx="682">
                  <c:v>11.695</c:v>
                </c:pt>
                <c:pt idx="683">
                  <c:v>11.755000000000001</c:v>
                </c:pt>
                <c:pt idx="684">
                  <c:v>11.637499999999999</c:v>
                </c:pt>
                <c:pt idx="685">
                  <c:v>11.4625</c:v>
                </c:pt>
                <c:pt idx="686">
                  <c:v>11.234999999999999</c:v>
                </c:pt>
                <c:pt idx="687">
                  <c:v>11.35</c:v>
                </c:pt>
                <c:pt idx="688">
                  <c:v>10.96</c:v>
                </c:pt>
                <c:pt idx="689">
                  <c:v>10.8825</c:v>
                </c:pt>
                <c:pt idx="690">
                  <c:v>10.932499999999999</c:v>
                </c:pt>
                <c:pt idx="691">
                  <c:v>11.035</c:v>
                </c:pt>
                <c:pt idx="692">
                  <c:v>11.295</c:v>
                </c:pt>
                <c:pt idx="693">
                  <c:v>11.0725</c:v>
                </c:pt>
                <c:pt idx="694">
                  <c:v>10.98</c:v>
                </c:pt>
                <c:pt idx="695">
                  <c:v>11.07</c:v>
                </c:pt>
                <c:pt idx="696">
                  <c:v>10.94</c:v>
                </c:pt>
                <c:pt idx="697">
                  <c:v>10.92</c:v>
                </c:pt>
                <c:pt idx="698">
                  <c:v>10.855</c:v>
                </c:pt>
                <c:pt idx="699">
                  <c:v>10.795</c:v>
                </c:pt>
                <c:pt idx="700">
                  <c:v>10.91</c:v>
                </c:pt>
                <c:pt idx="701">
                  <c:v>11.077500000000001</c:v>
                </c:pt>
                <c:pt idx="702">
                  <c:v>11.505000000000001</c:v>
                </c:pt>
                <c:pt idx="703">
                  <c:v>12.387499999999999</c:v>
                </c:pt>
                <c:pt idx="704">
                  <c:v>11.94</c:v>
                </c:pt>
                <c:pt idx="705">
                  <c:v>11.79</c:v>
                </c:pt>
                <c:pt idx="706">
                  <c:v>11.86</c:v>
                </c:pt>
                <c:pt idx="707">
                  <c:v>11.71</c:v>
                </c:pt>
                <c:pt idx="708">
                  <c:v>11.4625</c:v>
                </c:pt>
                <c:pt idx="709">
                  <c:v>11.43</c:v>
                </c:pt>
                <c:pt idx="710">
                  <c:v>11.24</c:v>
                </c:pt>
                <c:pt idx="711">
                  <c:v>11.282500000000001</c:v>
                </c:pt>
                <c:pt idx="712">
                  <c:v>11.63</c:v>
                </c:pt>
                <c:pt idx="713">
                  <c:v>12.01</c:v>
                </c:pt>
                <c:pt idx="714">
                  <c:v>12.057499999999999</c:v>
                </c:pt>
                <c:pt idx="715">
                  <c:v>12.2</c:v>
                </c:pt>
                <c:pt idx="716">
                  <c:v>12.4725</c:v>
                </c:pt>
                <c:pt idx="717">
                  <c:v>13.4275</c:v>
                </c:pt>
                <c:pt idx="718">
                  <c:v>12.775</c:v>
                </c:pt>
                <c:pt idx="719">
                  <c:v>12.205</c:v>
                </c:pt>
                <c:pt idx="720">
                  <c:v>11.9025</c:v>
                </c:pt>
                <c:pt idx="721">
                  <c:v>12.005000000000001</c:v>
                </c:pt>
                <c:pt idx="722">
                  <c:v>11.977499999999999</c:v>
                </c:pt>
                <c:pt idx="723">
                  <c:v>11.875</c:v>
                </c:pt>
                <c:pt idx="724">
                  <c:v>12.217499999999999</c:v>
                </c:pt>
                <c:pt idx="725">
                  <c:v>11.865</c:v>
                </c:pt>
                <c:pt idx="726">
                  <c:v>11.647500000000001</c:v>
                </c:pt>
                <c:pt idx="727">
                  <c:v>11.805</c:v>
                </c:pt>
                <c:pt idx="728">
                  <c:v>11.9375</c:v>
                </c:pt>
                <c:pt idx="729">
                  <c:v>12.4175</c:v>
                </c:pt>
                <c:pt idx="730">
                  <c:v>12.494999999999999</c:v>
                </c:pt>
                <c:pt idx="731">
                  <c:v>12.237500000000001</c:v>
                </c:pt>
                <c:pt idx="732">
                  <c:v>12.215</c:v>
                </c:pt>
                <c:pt idx="733">
                  <c:v>12.234999999999999</c:v>
                </c:pt>
                <c:pt idx="734">
                  <c:v>13.1175</c:v>
                </c:pt>
                <c:pt idx="735">
                  <c:v>13.04</c:v>
                </c:pt>
                <c:pt idx="736">
                  <c:v>12.375</c:v>
                </c:pt>
                <c:pt idx="737">
                  <c:v>12.047499999999999</c:v>
                </c:pt>
                <c:pt idx="738">
                  <c:v>11.887499999999999</c:v>
                </c:pt>
                <c:pt idx="739">
                  <c:v>11.9025</c:v>
                </c:pt>
                <c:pt idx="740">
                  <c:v>12.065</c:v>
                </c:pt>
                <c:pt idx="741">
                  <c:v>12.1625</c:v>
                </c:pt>
                <c:pt idx="742">
                  <c:v>12.205</c:v>
                </c:pt>
                <c:pt idx="743">
                  <c:v>11.57</c:v>
                </c:pt>
                <c:pt idx="744">
                  <c:v>11.775</c:v>
                </c:pt>
                <c:pt idx="745">
                  <c:v>11.8125</c:v>
                </c:pt>
                <c:pt idx="746">
                  <c:v>11.994999999999999</c:v>
                </c:pt>
                <c:pt idx="747">
                  <c:v>11.6975</c:v>
                </c:pt>
                <c:pt idx="748">
                  <c:v>12.154999999999999</c:v>
                </c:pt>
                <c:pt idx="749">
                  <c:v>11.9725</c:v>
                </c:pt>
                <c:pt idx="750">
                  <c:v>12.0725</c:v>
                </c:pt>
                <c:pt idx="751">
                  <c:v>12.42</c:v>
                </c:pt>
                <c:pt idx="752">
                  <c:v>12.49</c:v>
                </c:pt>
                <c:pt idx="753">
                  <c:v>12.44</c:v>
                </c:pt>
                <c:pt idx="754">
                  <c:v>12.3675</c:v>
                </c:pt>
                <c:pt idx="755">
                  <c:v>12.42</c:v>
                </c:pt>
                <c:pt idx="756">
                  <c:v>12.39</c:v>
                </c:pt>
                <c:pt idx="757">
                  <c:v>12.375</c:v>
                </c:pt>
                <c:pt idx="758">
                  <c:v>12</c:v>
                </c:pt>
                <c:pt idx="759">
                  <c:v>11.442500000000001</c:v>
                </c:pt>
                <c:pt idx="760">
                  <c:v>11.38</c:v>
                </c:pt>
                <c:pt idx="761">
                  <c:v>11.365</c:v>
                </c:pt>
                <c:pt idx="762">
                  <c:v>11.185</c:v>
                </c:pt>
                <c:pt idx="763">
                  <c:v>10.885</c:v>
                </c:pt>
                <c:pt idx="764">
                  <c:v>10.68</c:v>
                </c:pt>
                <c:pt idx="765">
                  <c:v>10.5375</c:v>
                </c:pt>
                <c:pt idx="766">
                  <c:v>10.33</c:v>
                </c:pt>
                <c:pt idx="767">
                  <c:v>10.8</c:v>
                </c:pt>
                <c:pt idx="768">
                  <c:v>10.82</c:v>
                </c:pt>
                <c:pt idx="769">
                  <c:v>11.41</c:v>
                </c:pt>
                <c:pt idx="770">
                  <c:v>11.36</c:v>
                </c:pt>
                <c:pt idx="771">
                  <c:v>11.16</c:v>
                </c:pt>
                <c:pt idx="772">
                  <c:v>11.225</c:v>
                </c:pt>
                <c:pt idx="773">
                  <c:v>11.404999999999999</c:v>
                </c:pt>
                <c:pt idx="774">
                  <c:v>11.335000000000001</c:v>
                </c:pt>
                <c:pt idx="775">
                  <c:v>11.244999999999999</c:v>
                </c:pt>
                <c:pt idx="776">
                  <c:v>11.53</c:v>
                </c:pt>
                <c:pt idx="777">
                  <c:v>11.335000000000001</c:v>
                </c:pt>
                <c:pt idx="778">
                  <c:v>11.06</c:v>
                </c:pt>
                <c:pt idx="779">
                  <c:v>11.105</c:v>
                </c:pt>
                <c:pt idx="780">
                  <c:v>12.205</c:v>
                </c:pt>
                <c:pt idx="781">
                  <c:v>12.78</c:v>
                </c:pt>
                <c:pt idx="782">
                  <c:v>12.44</c:v>
                </c:pt>
                <c:pt idx="783">
                  <c:v>12.09</c:v>
                </c:pt>
                <c:pt idx="784">
                  <c:v>11.955</c:v>
                </c:pt>
                <c:pt idx="785">
                  <c:v>11.865</c:v>
                </c:pt>
                <c:pt idx="786">
                  <c:v>11.965</c:v>
                </c:pt>
                <c:pt idx="787">
                  <c:v>11.6225</c:v>
                </c:pt>
                <c:pt idx="788">
                  <c:v>11.645</c:v>
                </c:pt>
                <c:pt idx="789">
                  <c:v>11.81</c:v>
                </c:pt>
                <c:pt idx="790">
                  <c:v>11.77</c:v>
                </c:pt>
                <c:pt idx="791">
                  <c:v>11.61</c:v>
                </c:pt>
                <c:pt idx="792">
                  <c:v>11.88</c:v>
                </c:pt>
                <c:pt idx="793">
                  <c:v>11.77</c:v>
                </c:pt>
                <c:pt idx="794">
                  <c:v>11.92</c:v>
                </c:pt>
                <c:pt idx="795">
                  <c:v>11.465</c:v>
                </c:pt>
                <c:pt idx="796">
                  <c:v>11.565</c:v>
                </c:pt>
                <c:pt idx="797">
                  <c:v>11.535</c:v>
                </c:pt>
                <c:pt idx="798">
                  <c:v>11.29</c:v>
                </c:pt>
                <c:pt idx="799">
                  <c:v>11.52</c:v>
                </c:pt>
                <c:pt idx="800">
                  <c:v>11.335000000000001</c:v>
                </c:pt>
                <c:pt idx="801">
                  <c:v>11.19</c:v>
                </c:pt>
                <c:pt idx="802">
                  <c:v>11.115</c:v>
                </c:pt>
                <c:pt idx="803">
                  <c:v>10.885</c:v>
                </c:pt>
                <c:pt idx="804">
                  <c:v>10.565</c:v>
                </c:pt>
                <c:pt idx="805">
                  <c:v>10.445</c:v>
                </c:pt>
                <c:pt idx="806">
                  <c:v>10.46</c:v>
                </c:pt>
                <c:pt idx="807">
                  <c:v>10.34</c:v>
                </c:pt>
                <c:pt idx="808">
                  <c:v>10.06</c:v>
                </c:pt>
                <c:pt idx="809">
                  <c:v>10.375</c:v>
                </c:pt>
                <c:pt idx="810">
                  <c:v>10.6</c:v>
                </c:pt>
                <c:pt idx="811">
                  <c:v>10.9</c:v>
                </c:pt>
                <c:pt idx="812">
                  <c:v>10.805</c:v>
                </c:pt>
                <c:pt idx="813">
                  <c:v>11.56</c:v>
                </c:pt>
                <c:pt idx="814">
                  <c:v>11.58</c:v>
                </c:pt>
                <c:pt idx="815">
                  <c:v>11.43</c:v>
                </c:pt>
                <c:pt idx="816">
                  <c:v>11.154999999999999</c:v>
                </c:pt>
                <c:pt idx="817">
                  <c:v>11.08</c:v>
                </c:pt>
                <c:pt idx="818">
                  <c:v>11.164999999999999</c:v>
                </c:pt>
                <c:pt idx="819">
                  <c:v>10.955</c:v>
                </c:pt>
                <c:pt idx="820">
                  <c:v>10.8025</c:v>
                </c:pt>
                <c:pt idx="821">
                  <c:v>10.81</c:v>
                </c:pt>
                <c:pt idx="822">
                  <c:v>10.895</c:v>
                </c:pt>
                <c:pt idx="823">
                  <c:v>10.975</c:v>
                </c:pt>
                <c:pt idx="824">
                  <c:v>10.8</c:v>
                </c:pt>
                <c:pt idx="825">
                  <c:v>10.525</c:v>
                </c:pt>
                <c:pt idx="826">
                  <c:v>10.234999999999999</c:v>
                </c:pt>
                <c:pt idx="827">
                  <c:v>10.275</c:v>
                </c:pt>
                <c:pt idx="828">
                  <c:v>10.385</c:v>
                </c:pt>
                <c:pt idx="829">
                  <c:v>10.795</c:v>
                </c:pt>
                <c:pt idx="830">
                  <c:v>10.775</c:v>
                </c:pt>
                <c:pt idx="831">
                  <c:v>10.58</c:v>
                </c:pt>
                <c:pt idx="832">
                  <c:v>10.67</c:v>
                </c:pt>
                <c:pt idx="833">
                  <c:v>11.425000000000001</c:v>
                </c:pt>
                <c:pt idx="834">
                  <c:v>11.4575</c:v>
                </c:pt>
                <c:pt idx="835">
                  <c:v>11.355</c:v>
                </c:pt>
                <c:pt idx="836">
                  <c:v>12.305</c:v>
                </c:pt>
                <c:pt idx="837">
                  <c:v>12.4</c:v>
                </c:pt>
                <c:pt idx="838">
                  <c:v>11.86</c:v>
                </c:pt>
                <c:pt idx="839">
                  <c:v>11.664999999999999</c:v>
                </c:pt>
                <c:pt idx="840">
                  <c:v>11.75</c:v>
                </c:pt>
                <c:pt idx="841">
                  <c:v>12.6175</c:v>
                </c:pt>
                <c:pt idx="842">
                  <c:v>13.445</c:v>
                </c:pt>
                <c:pt idx="843">
                  <c:v>15.567500000000001</c:v>
                </c:pt>
                <c:pt idx="844">
                  <c:v>14.97</c:v>
                </c:pt>
                <c:pt idx="845">
                  <c:v>14.02</c:v>
                </c:pt>
                <c:pt idx="846">
                  <c:v>14.31</c:v>
                </c:pt>
                <c:pt idx="847">
                  <c:v>13.53</c:v>
                </c:pt>
                <c:pt idx="848">
                  <c:v>13.1175</c:v>
                </c:pt>
                <c:pt idx="849">
                  <c:v>14.3725</c:v>
                </c:pt>
                <c:pt idx="850">
                  <c:v>14.45</c:v>
                </c:pt>
                <c:pt idx="851">
                  <c:v>14.852499999999999</c:v>
                </c:pt>
                <c:pt idx="852">
                  <c:v>15.414999999999999</c:v>
                </c:pt>
                <c:pt idx="853">
                  <c:v>16.515000000000001</c:v>
                </c:pt>
                <c:pt idx="854">
                  <c:v>15.375</c:v>
                </c:pt>
                <c:pt idx="855">
                  <c:v>14.91</c:v>
                </c:pt>
                <c:pt idx="856">
                  <c:v>15.45</c:v>
                </c:pt>
                <c:pt idx="857">
                  <c:v>15.72</c:v>
                </c:pt>
                <c:pt idx="858">
                  <c:v>15.387499999999999</c:v>
                </c:pt>
                <c:pt idx="859">
                  <c:v>15.244999999999999</c:v>
                </c:pt>
                <c:pt idx="860">
                  <c:v>15.45</c:v>
                </c:pt>
                <c:pt idx="861">
                  <c:v>15.535</c:v>
                </c:pt>
                <c:pt idx="862">
                  <c:v>15.5275</c:v>
                </c:pt>
                <c:pt idx="863">
                  <c:v>15.967499999999999</c:v>
                </c:pt>
                <c:pt idx="864">
                  <c:v>16.254999999999999</c:v>
                </c:pt>
                <c:pt idx="865">
                  <c:v>16.100000000000001</c:v>
                </c:pt>
                <c:pt idx="866">
                  <c:v>15.435</c:v>
                </c:pt>
                <c:pt idx="867">
                  <c:v>14.817500000000001</c:v>
                </c:pt>
                <c:pt idx="868">
                  <c:v>14.2875</c:v>
                </c:pt>
                <c:pt idx="869">
                  <c:v>13.8</c:v>
                </c:pt>
                <c:pt idx="870">
                  <c:v>13.78</c:v>
                </c:pt>
                <c:pt idx="871">
                  <c:v>13.8375</c:v>
                </c:pt>
                <c:pt idx="872">
                  <c:v>13.81</c:v>
                </c:pt>
                <c:pt idx="873">
                  <c:v>13.625</c:v>
                </c:pt>
                <c:pt idx="874">
                  <c:v>13.4625</c:v>
                </c:pt>
                <c:pt idx="875">
                  <c:v>13.67</c:v>
                </c:pt>
                <c:pt idx="876">
                  <c:v>13.755000000000001</c:v>
                </c:pt>
                <c:pt idx="877">
                  <c:v>13.935</c:v>
                </c:pt>
                <c:pt idx="878">
                  <c:v>14.015000000000001</c:v>
                </c:pt>
                <c:pt idx="879">
                  <c:v>13.895</c:v>
                </c:pt>
                <c:pt idx="880">
                  <c:v>14.64</c:v>
                </c:pt>
                <c:pt idx="881">
                  <c:v>14.365</c:v>
                </c:pt>
                <c:pt idx="882">
                  <c:v>14.317500000000001</c:v>
                </c:pt>
                <c:pt idx="883">
                  <c:v>13.855</c:v>
                </c:pt>
                <c:pt idx="884">
                  <c:v>13.297499999999999</c:v>
                </c:pt>
                <c:pt idx="885">
                  <c:v>13.2325</c:v>
                </c:pt>
                <c:pt idx="886">
                  <c:v>13.01</c:v>
                </c:pt>
                <c:pt idx="887">
                  <c:v>12.702500000000001</c:v>
                </c:pt>
                <c:pt idx="888">
                  <c:v>12.61</c:v>
                </c:pt>
                <c:pt idx="889">
                  <c:v>12.4575</c:v>
                </c:pt>
                <c:pt idx="890">
                  <c:v>12.272500000000001</c:v>
                </c:pt>
                <c:pt idx="891">
                  <c:v>12.0975</c:v>
                </c:pt>
                <c:pt idx="892">
                  <c:v>12.2</c:v>
                </c:pt>
                <c:pt idx="893">
                  <c:v>12.755000000000001</c:v>
                </c:pt>
                <c:pt idx="894">
                  <c:v>12.817500000000001</c:v>
                </c:pt>
                <c:pt idx="895">
                  <c:v>12.922499999999999</c:v>
                </c:pt>
                <c:pt idx="896">
                  <c:v>13.015000000000001</c:v>
                </c:pt>
                <c:pt idx="897">
                  <c:v>12.5525</c:v>
                </c:pt>
                <c:pt idx="898">
                  <c:v>12.074999999999999</c:v>
                </c:pt>
                <c:pt idx="899">
                  <c:v>11.815</c:v>
                </c:pt>
                <c:pt idx="900">
                  <c:v>11.205</c:v>
                </c:pt>
                <c:pt idx="901">
                  <c:v>11.22</c:v>
                </c:pt>
                <c:pt idx="902">
                  <c:v>11.227499999999999</c:v>
                </c:pt>
                <c:pt idx="903">
                  <c:v>11.055</c:v>
                </c:pt>
                <c:pt idx="904">
                  <c:v>11.13</c:v>
                </c:pt>
                <c:pt idx="905">
                  <c:v>11.52</c:v>
                </c:pt>
                <c:pt idx="906">
                  <c:v>11.7675</c:v>
                </c:pt>
                <c:pt idx="907">
                  <c:v>11.4</c:v>
                </c:pt>
                <c:pt idx="908">
                  <c:v>11.5625</c:v>
                </c:pt>
                <c:pt idx="909">
                  <c:v>11.4825</c:v>
                </c:pt>
                <c:pt idx="910">
                  <c:v>12.535</c:v>
                </c:pt>
                <c:pt idx="911">
                  <c:v>12.775</c:v>
                </c:pt>
                <c:pt idx="912">
                  <c:v>12.475</c:v>
                </c:pt>
                <c:pt idx="913">
                  <c:v>12.535</c:v>
                </c:pt>
                <c:pt idx="914">
                  <c:v>12.2425</c:v>
                </c:pt>
                <c:pt idx="915">
                  <c:v>12.025</c:v>
                </c:pt>
                <c:pt idx="916">
                  <c:v>12.07</c:v>
                </c:pt>
                <c:pt idx="917">
                  <c:v>12.387499999999999</c:v>
                </c:pt>
                <c:pt idx="918">
                  <c:v>12.59</c:v>
                </c:pt>
                <c:pt idx="919">
                  <c:v>12.8775</c:v>
                </c:pt>
                <c:pt idx="920">
                  <c:v>12.9125</c:v>
                </c:pt>
                <c:pt idx="921">
                  <c:v>12.6325</c:v>
                </c:pt>
                <c:pt idx="922">
                  <c:v>12.5875</c:v>
                </c:pt>
                <c:pt idx="923">
                  <c:v>12.4575</c:v>
                </c:pt>
                <c:pt idx="924">
                  <c:v>12.7225</c:v>
                </c:pt>
                <c:pt idx="925">
                  <c:v>12.484999999999999</c:v>
                </c:pt>
                <c:pt idx="926">
                  <c:v>12.295</c:v>
                </c:pt>
                <c:pt idx="927">
                  <c:v>11.7075</c:v>
                </c:pt>
                <c:pt idx="928">
                  <c:v>11.994999999999999</c:v>
                </c:pt>
                <c:pt idx="929">
                  <c:v>11.984999999999999</c:v>
                </c:pt>
                <c:pt idx="930">
                  <c:v>11.71</c:v>
                </c:pt>
                <c:pt idx="931">
                  <c:v>11.57</c:v>
                </c:pt>
                <c:pt idx="932">
                  <c:v>11.535</c:v>
                </c:pt>
                <c:pt idx="933">
                  <c:v>11.62</c:v>
                </c:pt>
                <c:pt idx="934">
                  <c:v>11.635</c:v>
                </c:pt>
                <c:pt idx="935">
                  <c:v>11.442500000000001</c:v>
                </c:pt>
                <c:pt idx="936">
                  <c:v>11.645</c:v>
                </c:pt>
                <c:pt idx="937">
                  <c:v>11.47</c:v>
                </c:pt>
                <c:pt idx="938">
                  <c:v>11.585000000000001</c:v>
                </c:pt>
                <c:pt idx="939">
                  <c:v>11.87</c:v>
                </c:pt>
                <c:pt idx="940">
                  <c:v>12.205</c:v>
                </c:pt>
                <c:pt idx="941">
                  <c:v>12.25</c:v>
                </c:pt>
                <c:pt idx="942">
                  <c:v>12.135</c:v>
                </c:pt>
                <c:pt idx="943">
                  <c:v>12.484999999999999</c:v>
                </c:pt>
                <c:pt idx="944">
                  <c:v>12.565</c:v>
                </c:pt>
                <c:pt idx="945">
                  <c:v>12.51</c:v>
                </c:pt>
              </c:numCache>
            </c:numRef>
          </c:val>
          <c:smooth val="0"/>
          <c:extLst>
            <c:ext xmlns:c16="http://schemas.microsoft.com/office/drawing/2014/chart" uri="{C3380CC4-5D6E-409C-BE32-E72D297353CC}">
              <c16:uniqueId val="{00000002-7A6C-4EC2-BE29-5421BCA454A4}"/>
            </c:ext>
          </c:extLst>
        </c:ser>
        <c:dLbls>
          <c:showLegendKey val="0"/>
          <c:showVal val="0"/>
          <c:showCatName val="0"/>
          <c:showSerName val="0"/>
          <c:showPercent val="0"/>
          <c:showBubbleSize val="0"/>
        </c:dLbls>
        <c:marker val="1"/>
        <c:smooth val="0"/>
        <c:axId val="469850664"/>
        <c:axId val="1"/>
      </c:lineChart>
      <c:lineChart>
        <c:grouping val="standard"/>
        <c:varyColors val="0"/>
        <c:ser>
          <c:idx val="3"/>
          <c:order val="3"/>
          <c:tx>
            <c:strRef>
              <c:f>'2.1.8-график'!$F$4</c:f>
              <c:strCache>
                <c:ptCount val="1"/>
                <c:pt idx="0">
                  <c:v>Алтынның бағасы</c:v>
                </c:pt>
              </c:strCache>
            </c:strRef>
          </c:tx>
          <c:spPr>
            <a:ln w="12700">
              <a:solidFill>
                <a:srgbClr val="FFCC00"/>
              </a:solidFill>
              <a:prstDash val="solid"/>
            </a:ln>
          </c:spPr>
          <c:marker>
            <c:symbol val="none"/>
          </c:marker>
          <c:cat>
            <c:numRef>
              <c:f>'2.1.8-график'!$B$5:$B$950</c:f>
              <c:numCache>
                <c:formatCode>m/d/yyyy</c:formatCode>
                <c:ptCount val="946"/>
                <c:pt idx="0">
                  <c:v>39083</c:v>
                </c:pt>
                <c:pt idx="1">
                  <c:v>39084</c:v>
                </c:pt>
                <c:pt idx="2">
                  <c:v>39085</c:v>
                </c:pt>
                <c:pt idx="3">
                  <c:v>39086</c:v>
                </c:pt>
                <c:pt idx="4">
                  <c:v>39087</c:v>
                </c:pt>
                <c:pt idx="5">
                  <c:v>39090</c:v>
                </c:pt>
                <c:pt idx="6">
                  <c:v>39091</c:v>
                </c:pt>
                <c:pt idx="7">
                  <c:v>39092</c:v>
                </c:pt>
                <c:pt idx="8">
                  <c:v>39093</c:v>
                </c:pt>
                <c:pt idx="9">
                  <c:v>39094</c:v>
                </c:pt>
                <c:pt idx="10">
                  <c:v>39098</c:v>
                </c:pt>
                <c:pt idx="11">
                  <c:v>39099</c:v>
                </c:pt>
                <c:pt idx="12">
                  <c:v>39100</c:v>
                </c:pt>
                <c:pt idx="13">
                  <c:v>39101</c:v>
                </c:pt>
                <c:pt idx="14">
                  <c:v>39104</c:v>
                </c:pt>
                <c:pt idx="15">
                  <c:v>39105</c:v>
                </c:pt>
                <c:pt idx="16">
                  <c:v>39106</c:v>
                </c:pt>
                <c:pt idx="17">
                  <c:v>39107</c:v>
                </c:pt>
                <c:pt idx="18">
                  <c:v>39108</c:v>
                </c:pt>
                <c:pt idx="19">
                  <c:v>39111</c:v>
                </c:pt>
                <c:pt idx="20">
                  <c:v>39112</c:v>
                </c:pt>
                <c:pt idx="21">
                  <c:v>39113</c:v>
                </c:pt>
                <c:pt idx="22">
                  <c:v>39114</c:v>
                </c:pt>
                <c:pt idx="23">
                  <c:v>39115</c:v>
                </c:pt>
                <c:pt idx="24">
                  <c:v>39118</c:v>
                </c:pt>
                <c:pt idx="25">
                  <c:v>39119</c:v>
                </c:pt>
                <c:pt idx="26">
                  <c:v>39120</c:v>
                </c:pt>
                <c:pt idx="27">
                  <c:v>39121</c:v>
                </c:pt>
                <c:pt idx="28">
                  <c:v>39122</c:v>
                </c:pt>
                <c:pt idx="29">
                  <c:v>39125</c:v>
                </c:pt>
                <c:pt idx="30">
                  <c:v>39126</c:v>
                </c:pt>
                <c:pt idx="31">
                  <c:v>39127</c:v>
                </c:pt>
                <c:pt idx="32">
                  <c:v>39128</c:v>
                </c:pt>
                <c:pt idx="33">
                  <c:v>39129</c:v>
                </c:pt>
                <c:pt idx="34">
                  <c:v>39133</c:v>
                </c:pt>
                <c:pt idx="35">
                  <c:v>39134</c:v>
                </c:pt>
                <c:pt idx="36">
                  <c:v>39135</c:v>
                </c:pt>
                <c:pt idx="37">
                  <c:v>39136</c:v>
                </c:pt>
                <c:pt idx="38">
                  <c:v>39139</c:v>
                </c:pt>
                <c:pt idx="39">
                  <c:v>39140</c:v>
                </c:pt>
                <c:pt idx="40">
                  <c:v>39141</c:v>
                </c:pt>
                <c:pt idx="41">
                  <c:v>39142</c:v>
                </c:pt>
                <c:pt idx="42">
                  <c:v>39143</c:v>
                </c:pt>
                <c:pt idx="43">
                  <c:v>39146</c:v>
                </c:pt>
                <c:pt idx="44">
                  <c:v>39147</c:v>
                </c:pt>
                <c:pt idx="45">
                  <c:v>39148</c:v>
                </c:pt>
                <c:pt idx="46">
                  <c:v>39149</c:v>
                </c:pt>
                <c:pt idx="47">
                  <c:v>39150</c:v>
                </c:pt>
                <c:pt idx="48">
                  <c:v>39153</c:v>
                </c:pt>
                <c:pt idx="49">
                  <c:v>39154</c:v>
                </c:pt>
                <c:pt idx="50">
                  <c:v>39155</c:v>
                </c:pt>
                <c:pt idx="51">
                  <c:v>39156</c:v>
                </c:pt>
                <c:pt idx="52">
                  <c:v>39157</c:v>
                </c:pt>
                <c:pt idx="53">
                  <c:v>39160</c:v>
                </c:pt>
                <c:pt idx="54">
                  <c:v>39161</c:v>
                </c:pt>
                <c:pt idx="55">
                  <c:v>39162</c:v>
                </c:pt>
                <c:pt idx="56">
                  <c:v>39163</c:v>
                </c:pt>
                <c:pt idx="57">
                  <c:v>39164</c:v>
                </c:pt>
                <c:pt idx="58">
                  <c:v>39167</c:v>
                </c:pt>
                <c:pt idx="59">
                  <c:v>39168</c:v>
                </c:pt>
                <c:pt idx="60">
                  <c:v>39169</c:v>
                </c:pt>
                <c:pt idx="61">
                  <c:v>39170</c:v>
                </c:pt>
                <c:pt idx="62">
                  <c:v>39171</c:v>
                </c:pt>
                <c:pt idx="63">
                  <c:v>39174</c:v>
                </c:pt>
                <c:pt idx="64">
                  <c:v>39175</c:v>
                </c:pt>
                <c:pt idx="65">
                  <c:v>39176</c:v>
                </c:pt>
                <c:pt idx="66">
                  <c:v>39177</c:v>
                </c:pt>
                <c:pt idx="67">
                  <c:v>39181</c:v>
                </c:pt>
                <c:pt idx="68">
                  <c:v>39182</c:v>
                </c:pt>
                <c:pt idx="69">
                  <c:v>39183</c:v>
                </c:pt>
                <c:pt idx="70">
                  <c:v>39184</c:v>
                </c:pt>
                <c:pt idx="71">
                  <c:v>39185</c:v>
                </c:pt>
                <c:pt idx="72">
                  <c:v>39188</c:v>
                </c:pt>
                <c:pt idx="73">
                  <c:v>39189</c:v>
                </c:pt>
                <c:pt idx="74">
                  <c:v>39190</c:v>
                </c:pt>
                <c:pt idx="75">
                  <c:v>39191</c:v>
                </c:pt>
                <c:pt idx="76">
                  <c:v>39192</c:v>
                </c:pt>
                <c:pt idx="77">
                  <c:v>39195</c:v>
                </c:pt>
                <c:pt idx="78">
                  <c:v>39196</c:v>
                </c:pt>
                <c:pt idx="79">
                  <c:v>39197</c:v>
                </c:pt>
                <c:pt idx="80">
                  <c:v>39198</c:v>
                </c:pt>
                <c:pt idx="81">
                  <c:v>39199</c:v>
                </c:pt>
                <c:pt idx="82">
                  <c:v>39202</c:v>
                </c:pt>
                <c:pt idx="83">
                  <c:v>39203</c:v>
                </c:pt>
                <c:pt idx="84">
                  <c:v>39204</c:v>
                </c:pt>
                <c:pt idx="85">
                  <c:v>39205</c:v>
                </c:pt>
                <c:pt idx="86">
                  <c:v>39206</c:v>
                </c:pt>
                <c:pt idx="87">
                  <c:v>39209</c:v>
                </c:pt>
                <c:pt idx="88">
                  <c:v>39210</c:v>
                </c:pt>
                <c:pt idx="89">
                  <c:v>39211</c:v>
                </c:pt>
                <c:pt idx="90">
                  <c:v>39212</c:v>
                </c:pt>
                <c:pt idx="91">
                  <c:v>39213</c:v>
                </c:pt>
                <c:pt idx="92">
                  <c:v>39216</c:v>
                </c:pt>
                <c:pt idx="93">
                  <c:v>39217</c:v>
                </c:pt>
                <c:pt idx="94">
                  <c:v>39218</c:v>
                </c:pt>
                <c:pt idx="95">
                  <c:v>39219</c:v>
                </c:pt>
                <c:pt idx="96">
                  <c:v>39220</c:v>
                </c:pt>
                <c:pt idx="97">
                  <c:v>39223</c:v>
                </c:pt>
                <c:pt idx="98">
                  <c:v>39224</c:v>
                </c:pt>
                <c:pt idx="99">
                  <c:v>39225</c:v>
                </c:pt>
                <c:pt idx="100">
                  <c:v>39226</c:v>
                </c:pt>
                <c:pt idx="101">
                  <c:v>39227</c:v>
                </c:pt>
                <c:pt idx="102">
                  <c:v>39231</c:v>
                </c:pt>
                <c:pt idx="103">
                  <c:v>39232</c:v>
                </c:pt>
                <c:pt idx="104">
                  <c:v>39233</c:v>
                </c:pt>
                <c:pt idx="105">
                  <c:v>39234</c:v>
                </c:pt>
                <c:pt idx="106">
                  <c:v>39237</c:v>
                </c:pt>
                <c:pt idx="107">
                  <c:v>39238</c:v>
                </c:pt>
                <c:pt idx="108">
                  <c:v>39239</c:v>
                </c:pt>
                <c:pt idx="109">
                  <c:v>39240</c:v>
                </c:pt>
                <c:pt idx="110">
                  <c:v>39241</c:v>
                </c:pt>
                <c:pt idx="111">
                  <c:v>39244</c:v>
                </c:pt>
                <c:pt idx="112">
                  <c:v>39245</c:v>
                </c:pt>
                <c:pt idx="113">
                  <c:v>39246</c:v>
                </c:pt>
                <c:pt idx="114">
                  <c:v>39247</c:v>
                </c:pt>
                <c:pt idx="115">
                  <c:v>39248</c:v>
                </c:pt>
                <c:pt idx="116">
                  <c:v>39251</c:v>
                </c:pt>
                <c:pt idx="117">
                  <c:v>39252</c:v>
                </c:pt>
                <c:pt idx="118">
                  <c:v>39253</c:v>
                </c:pt>
                <c:pt idx="119">
                  <c:v>39254</c:v>
                </c:pt>
                <c:pt idx="120">
                  <c:v>39255</c:v>
                </c:pt>
                <c:pt idx="121">
                  <c:v>39258</c:v>
                </c:pt>
                <c:pt idx="122">
                  <c:v>39259</c:v>
                </c:pt>
                <c:pt idx="123">
                  <c:v>39260</c:v>
                </c:pt>
                <c:pt idx="124">
                  <c:v>39261</c:v>
                </c:pt>
                <c:pt idx="125">
                  <c:v>39262</c:v>
                </c:pt>
                <c:pt idx="126">
                  <c:v>39265</c:v>
                </c:pt>
                <c:pt idx="127">
                  <c:v>39266</c:v>
                </c:pt>
                <c:pt idx="128">
                  <c:v>39268</c:v>
                </c:pt>
                <c:pt idx="129">
                  <c:v>39269</c:v>
                </c:pt>
                <c:pt idx="130">
                  <c:v>39272</c:v>
                </c:pt>
                <c:pt idx="131">
                  <c:v>39273</c:v>
                </c:pt>
                <c:pt idx="132">
                  <c:v>39274</c:v>
                </c:pt>
                <c:pt idx="133">
                  <c:v>39275</c:v>
                </c:pt>
                <c:pt idx="134">
                  <c:v>39276</c:v>
                </c:pt>
                <c:pt idx="135">
                  <c:v>39279</c:v>
                </c:pt>
                <c:pt idx="136">
                  <c:v>39280</c:v>
                </c:pt>
                <c:pt idx="137">
                  <c:v>39281</c:v>
                </c:pt>
                <c:pt idx="138">
                  <c:v>39282</c:v>
                </c:pt>
                <c:pt idx="139">
                  <c:v>39283</c:v>
                </c:pt>
                <c:pt idx="140">
                  <c:v>39286</c:v>
                </c:pt>
                <c:pt idx="141">
                  <c:v>39287</c:v>
                </c:pt>
                <c:pt idx="142">
                  <c:v>39288</c:v>
                </c:pt>
                <c:pt idx="143">
                  <c:v>39289</c:v>
                </c:pt>
                <c:pt idx="144">
                  <c:v>39290</c:v>
                </c:pt>
                <c:pt idx="145">
                  <c:v>39293</c:v>
                </c:pt>
                <c:pt idx="146">
                  <c:v>39294</c:v>
                </c:pt>
                <c:pt idx="147">
                  <c:v>39295</c:v>
                </c:pt>
                <c:pt idx="148">
                  <c:v>39296</c:v>
                </c:pt>
                <c:pt idx="149">
                  <c:v>39297</c:v>
                </c:pt>
                <c:pt idx="150">
                  <c:v>39300</c:v>
                </c:pt>
                <c:pt idx="151">
                  <c:v>39301</c:v>
                </c:pt>
                <c:pt idx="152">
                  <c:v>39302</c:v>
                </c:pt>
                <c:pt idx="153">
                  <c:v>39303</c:v>
                </c:pt>
                <c:pt idx="154">
                  <c:v>39304</c:v>
                </c:pt>
                <c:pt idx="155">
                  <c:v>39307</c:v>
                </c:pt>
                <c:pt idx="156">
                  <c:v>39308</c:v>
                </c:pt>
                <c:pt idx="157">
                  <c:v>39309</c:v>
                </c:pt>
                <c:pt idx="158">
                  <c:v>39310</c:v>
                </c:pt>
                <c:pt idx="159">
                  <c:v>39311</c:v>
                </c:pt>
                <c:pt idx="160">
                  <c:v>39314</c:v>
                </c:pt>
                <c:pt idx="161">
                  <c:v>39315</c:v>
                </c:pt>
                <c:pt idx="162">
                  <c:v>39316</c:v>
                </c:pt>
                <c:pt idx="163">
                  <c:v>39317</c:v>
                </c:pt>
                <c:pt idx="164">
                  <c:v>39318</c:v>
                </c:pt>
                <c:pt idx="165">
                  <c:v>39321</c:v>
                </c:pt>
                <c:pt idx="166">
                  <c:v>39322</c:v>
                </c:pt>
                <c:pt idx="167">
                  <c:v>39323</c:v>
                </c:pt>
                <c:pt idx="168">
                  <c:v>39324</c:v>
                </c:pt>
                <c:pt idx="169">
                  <c:v>39325</c:v>
                </c:pt>
                <c:pt idx="170">
                  <c:v>39329</c:v>
                </c:pt>
                <c:pt idx="171">
                  <c:v>39330</c:v>
                </c:pt>
                <c:pt idx="172">
                  <c:v>39331</c:v>
                </c:pt>
                <c:pt idx="173">
                  <c:v>39332</c:v>
                </c:pt>
                <c:pt idx="174">
                  <c:v>39335</c:v>
                </c:pt>
                <c:pt idx="175">
                  <c:v>39336</c:v>
                </c:pt>
                <c:pt idx="176">
                  <c:v>39337</c:v>
                </c:pt>
                <c:pt idx="177">
                  <c:v>39338</c:v>
                </c:pt>
                <c:pt idx="178">
                  <c:v>39339</c:v>
                </c:pt>
                <c:pt idx="179">
                  <c:v>39342</c:v>
                </c:pt>
                <c:pt idx="180">
                  <c:v>39343</c:v>
                </c:pt>
                <c:pt idx="181">
                  <c:v>39344</c:v>
                </c:pt>
                <c:pt idx="182">
                  <c:v>39345</c:v>
                </c:pt>
                <c:pt idx="183">
                  <c:v>39346</c:v>
                </c:pt>
                <c:pt idx="184">
                  <c:v>39349</c:v>
                </c:pt>
                <c:pt idx="185">
                  <c:v>39350</c:v>
                </c:pt>
                <c:pt idx="186">
                  <c:v>39351</c:v>
                </c:pt>
                <c:pt idx="187">
                  <c:v>39352</c:v>
                </c:pt>
                <c:pt idx="188">
                  <c:v>39353</c:v>
                </c:pt>
                <c:pt idx="189">
                  <c:v>39356</c:v>
                </c:pt>
                <c:pt idx="190">
                  <c:v>39357</c:v>
                </c:pt>
                <c:pt idx="191">
                  <c:v>39358</c:v>
                </c:pt>
                <c:pt idx="192">
                  <c:v>39359</c:v>
                </c:pt>
                <c:pt idx="193">
                  <c:v>39360</c:v>
                </c:pt>
                <c:pt idx="194">
                  <c:v>39363</c:v>
                </c:pt>
                <c:pt idx="195">
                  <c:v>39364</c:v>
                </c:pt>
                <c:pt idx="196">
                  <c:v>39365</c:v>
                </c:pt>
                <c:pt idx="197">
                  <c:v>39366</c:v>
                </c:pt>
                <c:pt idx="198">
                  <c:v>39367</c:v>
                </c:pt>
                <c:pt idx="199">
                  <c:v>39370</c:v>
                </c:pt>
                <c:pt idx="200">
                  <c:v>39371</c:v>
                </c:pt>
                <c:pt idx="201">
                  <c:v>39372</c:v>
                </c:pt>
                <c:pt idx="202">
                  <c:v>39373</c:v>
                </c:pt>
                <c:pt idx="203">
                  <c:v>39374</c:v>
                </c:pt>
                <c:pt idx="204">
                  <c:v>39377</c:v>
                </c:pt>
                <c:pt idx="205">
                  <c:v>39378</c:v>
                </c:pt>
                <c:pt idx="206">
                  <c:v>39379</c:v>
                </c:pt>
                <c:pt idx="207">
                  <c:v>39380</c:v>
                </c:pt>
                <c:pt idx="208">
                  <c:v>39381</c:v>
                </c:pt>
                <c:pt idx="209">
                  <c:v>39384</c:v>
                </c:pt>
                <c:pt idx="210">
                  <c:v>39385</c:v>
                </c:pt>
                <c:pt idx="211">
                  <c:v>39386</c:v>
                </c:pt>
                <c:pt idx="212">
                  <c:v>39387</c:v>
                </c:pt>
                <c:pt idx="213">
                  <c:v>39388</c:v>
                </c:pt>
                <c:pt idx="214">
                  <c:v>39391</c:v>
                </c:pt>
                <c:pt idx="215">
                  <c:v>39392</c:v>
                </c:pt>
                <c:pt idx="216">
                  <c:v>39393</c:v>
                </c:pt>
                <c:pt idx="217">
                  <c:v>39394</c:v>
                </c:pt>
                <c:pt idx="218">
                  <c:v>39395</c:v>
                </c:pt>
                <c:pt idx="219">
                  <c:v>39398</c:v>
                </c:pt>
                <c:pt idx="220">
                  <c:v>39399</c:v>
                </c:pt>
                <c:pt idx="221">
                  <c:v>39400</c:v>
                </c:pt>
                <c:pt idx="222">
                  <c:v>39401</c:v>
                </c:pt>
                <c:pt idx="223">
                  <c:v>39402</c:v>
                </c:pt>
                <c:pt idx="224">
                  <c:v>39405</c:v>
                </c:pt>
                <c:pt idx="225">
                  <c:v>39406</c:v>
                </c:pt>
                <c:pt idx="226">
                  <c:v>39407</c:v>
                </c:pt>
                <c:pt idx="227">
                  <c:v>39409</c:v>
                </c:pt>
                <c:pt idx="228">
                  <c:v>39412</c:v>
                </c:pt>
                <c:pt idx="229">
                  <c:v>39413</c:v>
                </c:pt>
                <c:pt idx="230">
                  <c:v>39414</c:v>
                </c:pt>
                <c:pt idx="231">
                  <c:v>39415</c:v>
                </c:pt>
                <c:pt idx="232">
                  <c:v>39416</c:v>
                </c:pt>
                <c:pt idx="233">
                  <c:v>39419</c:v>
                </c:pt>
                <c:pt idx="234">
                  <c:v>39420</c:v>
                </c:pt>
                <c:pt idx="235">
                  <c:v>39421</c:v>
                </c:pt>
                <c:pt idx="236">
                  <c:v>39422</c:v>
                </c:pt>
                <c:pt idx="237">
                  <c:v>39423</c:v>
                </c:pt>
                <c:pt idx="238">
                  <c:v>39426</c:v>
                </c:pt>
                <c:pt idx="239">
                  <c:v>39427</c:v>
                </c:pt>
                <c:pt idx="240">
                  <c:v>39428</c:v>
                </c:pt>
                <c:pt idx="241">
                  <c:v>39429</c:v>
                </c:pt>
                <c:pt idx="242">
                  <c:v>39430</c:v>
                </c:pt>
                <c:pt idx="243">
                  <c:v>39433</c:v>
                </c:pt>
                <c:pt idx="244">
                  <c:v>39434</c:v>
                </c:pt>
                <c:pt idx="245">
                  <c:v>39435</c:v>
                </c:pt>
                <c:pt idx="246">
                  <c:v>39436</c:v>
                </c:pt>
                <c:pt idx="247">
                  <c:v>39437</c:v>
                </c:pt>
                <c:pt idx="248">
                  <c:v>39440</c:v>
                </c:pt>
                <c:pt idx="249">
                  <c:v>39442</c:v>
                </c:pt>
                <c:pt idx="250">
                  <c:v>39443</c:v>
                </c:pt>
                <c:pt idx="251">
                  <c:v>39444</c:v>
                </c:pt>
                <c:pt idx="252">
                  <c:v>39447</c:v>
                </c:pt>
                <c:pt idx="253">
                  <c:v>39449</c:v>
                </c:pt>
                <c:pt idx="254">
                  <c:v>39450</c:v>
                </c:pt>
                <c:pt idx="255">
                  <c:v>39451</c:v>
                </c:pt>
                <c:pt idx="256">
                  <c:v>39454</c:v>
                </c:pt>
                <c:pt idx="257">
                  <c:v>39455</c:v>
                </c:pt>
                <c:pt idx="258">
                  <c:v>39456</c:v>
                </c:pt>
                <c:pt idx="259">
                  <c:v>39457</c:v>
                </c:pt>
                <c:pt idx="260">
                  <c:v>39458</c:v>
                </c:pt>
                <c:pt idx="261">
                  <c:v>39461</c:v>
                </c:pt>
                <c:pt idx="262">
                  <c:v>39462</c:v>
                </c:pt>
                <c:pt idx="263">
                  <c:v>39463</c:v>
                </c:pt>
                <c:pt idx="264">
                  <c:v>39464</c:v>
                </c:pt>
                <c:pt idx="265">
                  <c:v>39465</c:v>
                </c:pt>
                <c:pt idx="266">
                  <c:v>39469</c:v>
                </c:pt>
                <c:pt idx="267">
                  <c:v>39470</c:v>
                </c:pt>
                <c:pt idx="268">
                  <c:v>39471</c:v>
                </c:pt>
                <c:pt idx="269">
                  <c:v>39472</c:v>
                </c:pt>
                <c:pt idx="270">
                  <c:v>39475</c:v>
                </c:pt>
                <c:pt idx="271">
                  <c:v>39476</c:v>
                </c:pt>
                <c:pt idx="272">
                  <c:v>39477</c:v>
                </c:pt>
                <c:pt idx="273">
                  <c:v>39478</c:v>
                </c:pt>
                <c:pt idx="274">
                  <c:v>39479</c:v>
                </c:pt>
                <c:pt idx="275">
                  <c:v>39482</c:v>
                </c:pt>
                <c:pt idx="276">
                  <c:v>39483</c:v>
                </c:pt>
                <c:pt idx="277">
                  <c:v>39484</c:v>
                </c:pt>
                <c:pt idx="278">
                  <c:v>39485</c:v>
                </c:pt>
                <c:pt idx="279">
                  <c:v>39486</c:v>
                </c:pt>
                <c:pt idx="280">
                  <c:v>39489</c:v>
                </c:pt>
                <c:pt idx="281">
                  <c:v>39490</c:v>
                </c:pt>
                <c:pt idx="282">
                  <c:v>39491</c:v>
                </c:pt>
                <c:pt idx="283">
                  <c:v>39492</c:v>
                </c:pt>
                <c:pt idx="284">
                  <c:v>39493</c:v>
                </c:pt>
                <c:pt idx="285">
                  <c:v>39497</c:v>
                </c:pt>
                <c:pt idx="286">
                  <c:v>39498</c:v>
                </c:pt>
                <c:pt idx="287">
                  <c:v>39499</c:v>
                </c:pt>
                <c:pt idx="288">
                  <c:v>39500</c:v>
                </c:pt>
                <c:pt idx="289">
                  <c:v>39503</c:v>
                </c:pt>
                <c:pt idx="290">
                  <c:v>39504</c:v>
                </c:pt>
                <c:pt idx="291">
                  <c:v>39505</c:v>
                </c:pt>
                <c:pt idx="292">
                  <c:v>39506</c:v>
                </c:pt>
                <c:pt idx="293">
                  <c:v>39507</c:v>
                </c:pt>
                <c:pt idx="294">
                  <c:v>39510</c:v>
                </c:pt>
                <c:pt idx="295">
                  <c:v>39511</c:v>
                </c:pt>
                <c:pt idx="296">
                  <c:v>39512</c:v>
                </c:pt>
                <c:pt idx="297">
                  <c:v>39513</c:v>
                </c:pt>
                <c:pt idx="298">
                  <c:v>39514</c:v>
                </c:pt>
                <c:pt idx="299">
                  <c:v>39517</c:v>
                </c:pt>
                <c:pt idx="300">
                  <c:v>39518</c:v>
                </c:pt>
                <c:pt idx="301">
                  <c:v>39519</c:v>
                </c:pt>
                <c:pt idx="302">
                  <c:v>39520</c:v>
                </c:pt>
                <c:pt idx="303">
                  <c:v>39521</c:v>
                </c:pt>
                <c:pt idx="304">
                  <c:v>39524</c:v>
                </c:pt>
                <c:pt idx="305">
                  <c:v>39525</c:v>
                </c:pt>
                <c:pt idx="306">
                  <c:v>39526</c:v>
                </c:pt>
                <c:pt idx="307">
                  <c:v>39527</c:v>
                </c:pt>
                <c:pt idx="308">
                  <c:v>39531</c:v>
                </c:pt>
                <c:pt idx="309">
                  <c:v>39532</c:v>
                </c:pt>
                <c:pt idx="310">
                  <c:v>39533</c:v>
                </c:pt>
                <c:pt idx="311">
                  <c:v>39534</c:v>
                </c:pt>
                <c:pt idx="312">
                  <c:v>39535</c:v>
                </c:pt>
                <c:pt idx="313">
                  <c:v>39538</c:v>
                </c:pt>
                <c:pt idx="314">
                  <c:v>39539</c:v>
                </c:pt>
                <c:pt idx="315">
                  <c:v>39540</c:v>
                </c:pt>
                <c:pt idx="316">
                  <c:v>39541</c:v>
                </c:pt>
                <c:pt idx="317">
                  <c:v>39542</c:v>
                </c:pt>
                <c:pt idx="318">
                  <c:v>39545</c:v>
                </c:pt>
                <c:pt idx="319">
                  <c:v>39546</c:v>
                </c:pt>
                <c:pt idx="320">
                  <c:v>39547</c:v>
                </c:pt>
                <c:pt idx="321">
                  <c:v>39548</c:v>
                </c:pt>
                <c:pt idx="322">
                  <c:v>39549</c:v>
                </c:pt>
                <c:pt idx="323">
                  <c:v>39552</c:v>
                </c:pt>
                <c:pt idx="324">
                  <c:v>39553</c:v>
                </c:pt>
                <c:pt idx="325">
                  <c:v>39554</c:v>
                </c:pt>
                <c:pt idx="326">
                  <c:v>39555</c:v>
                </c:pt>
                <c:pt idx="327">
                  <c:v>39556</c:v>
                </c:pt>
                <c:pt idx="328">
                  <c:v>39559</c:v>
                </c:pt>
                <c:pt idx="329">
                  <c:v>39560</c:v>
                </c:pt>
                <c:pt idx="330">
                  <c:v>39561</c:v>
                </c:pt>
                <c:pt idx="331">
                  <c:v>39562</c:v>
                </c:pt>
                <c:pt idx="332">
                  <c:v>39563</c:v>
                </c:pt>
                <c:pt idx="333">
                  <c:v>39566</c:v>
                </c:pt>
                <c:pt idx="334">
                  <c:v>39567</c:v>
                </c:pt>
                <c:pt idx="335">
                  <c:v>39568</c:v>
                </c:pt>
                <c:pt idx="336">
                  <c:v>39569</c:v>
                </c:pt>
                <c:pt idx="337">
                  <c:v>39570</c:v>
                </c:pt>
                <c:pt idx="338">
                  <c:v>39573</c:v>
                </c:pt>
                <c:pt idx="339">
                  <c:v>39574</c:v>
                </c:pt>
                <c:pt idx="340">
                  <c:v>39575</c:v>
                </c:pt>
                <c:pt idx="341">
                  <c:v>39576</c:v>
                </c:pt>
                <c:pt idx="342">
                  <c:v>39577</c:v>
                </c:pt>
                <c:pt idx="343">
                  <c:v>39580</c:v>
                </c:pt>
                <c:pt idx="344">
                  <c:v>39581</c:v>
                </c:pt>
                <c:pt idx="345">
                  <c:v>39582</c:v>
                </c:pt>
                <c:pt idx="346">
                  <c:v>39583</c:v>
                </c:pt>
                <c:pt idx="347">
                  <c:v>39584</c:v>
                </c:pt>
                <c:pt idx="348">
                  <c:v>39587</c:v>
                </c:pt>
                <c:pt idx="349">
                  <c:v>39588</c:v>
                </c:pt>
                <c:pt idx="350">
                  <c:v>39589</c:v>
                </c:pt>
                <c:pt idx="351">
                  <c:v>39590</c:v>
                </c:pt>
                <c:pt idx="352">
                  <c:v>39591</c:v>
                </c:pt>
                <c:pt idx="353">
                  <c:v>39595</c:v>
                </c:pt>
                <c:pt idx="354">
                  <c:v>39596</c:v>
                </c:pt>
                <c:pt idx="355">
                  <c:v>39597</c:v>
                </c:pt>
                <c:pt idx="356">
                  <c:v>39598</c:v>
                </c:pt>
                <c:pt idx="357">
                  <c:v>39601</c:v>
                </c:pt>
                <c:pt idx="358">
                  <c:v>39602</c:v>
                </c:pt>
                <c:pt idx="359">
                  <c:v>39603</c:v>
                </c:pt>
                <c:pt idx="360">
                  <c:v>39604</c:v>
                </c:pt>
                <c:pt idx="361">
                  <c:v>39605</c:v>
                </c:pt>
                <c:pt idx="362">
                  <c:v>39608</c:v>
                </c:pt>
                <c:pt idx="363">
                  <c:v>39609</c:v>
                </c:pt>
                <c:pt idx="364">
                  <c:v>39610</c:v>
                </c:pt>
                <c:pt idx="365">
                  <c:v>39611</c:v>
                </c:pt>
                <c:pt idx="366">
                  <c:v>39612</c:v>
                </c:pt>
                <c:pt idx="367">
                  <c:v>39615</c:v>
                </c:pt>
                <c:pt idx="368">
                  <c:v>39616</c:v>
                </c:pt>
                <c:pt idx="369">
                  <c:v>39617</c:v>
                </c:pt>
                <c:pt idx="370">
                  <c:v>39618</c:v>
                </c:pt>
                <c:pt idx="371">
                  <c:v>39619</c:v>
                </c:pt>
                <c:pt idx="372">
                  <c:v>39622</c:v>
                </c:pt>
                <c:pt idx="373">
                  <c:v>39623</c:v>
                </c:pt>
                <c:pt idx="374">
                  <c:v>39624</c:v>
                </c:pt>
                <c:pt idx="375">
                  <c:v>39625</c:v>
                </c:pt>
                <c:pt idx="376">
                  <c:v>39626</c:v>
                </c:pt>
                <c:pt idx="377">
                  <c:v>39629</c:v>
                </c:pt>
                <c:pt idx="378">
                  <c:v>39630</c:v>
                </c:pt>
                <c:pt idx="379">
                  <c:v>39631</c:v>
                </c:pt>
                <c:pt idx="380">
                  <c:v>39632</c:v>
                </c:pt>
                <c:pt idx="381">
                  <c:v>39636</c:v>
                </c:pt>
                <c:pt idx="382">
                  <c:v>39637</c:v>
                </c:pt>
                <c:pt idx="383">
                  <c:v>39638</c:v>
                </c:pt>
                <c:pt idx="384">
                  <c:v>39639</c:v>
                </c:pt>
                <c:pt idx="385">
                  <c:v>39640</c:v>
                </c:pt>
                <c:pt idx="386">
                  <c:v>39643</c:v>
                </c:pt>
                <c:pt idx="387">
                  <c:v>39644</c:v>
                </c:pt>
                <c:pt idx="388">
                  <c:v>39645</c:v>
                </c:pt>
                <c:pt idx="389">
                  <c:v>39646</c:v>
                </c:pt>
                <c:pt idx="390">
                  <c:v>39647</c:v>
                </c:pt>
                <c:pt idx="391">
                  <c:v>39650</c:v>
                </c:pt>
                <c:pt idx="392">
                  <c:v>39651</c:v>
                </c:pt>
                <c:pt idx="393">
                  <c:v>39652</c:v>
                </c:pt>
                <c:pt idx="394">
                  <c:v>39653</c:v>
                </c:pt>
                <c:pt idx="395">
                  <c:v>39654</c:v>
                </c:pt>
                <c:pt idx="396">
                  <c:v>39657</c:v>
                </c:pt>
                <c:pt idx="397">
                  <c:v>39658</c:v>
                </c:pt>
                <c:pt idx="398">
                  <c:v>39659</c:v>
                </c:pt>
                <c:pt idx="399">
                  <c:v>39660</c:v>
                </c:pt>
                <c:pt idx="400">
                  <c:v>39661</c:v>
                </c:pt>
                <c:pt idx="401">
                  <c:v>39664</c:v>
                </c:pt>
                <c:pt idx="402">
                  <c:v>39665</c:v>
                </c:pt>
                <c:pt idx="403">
                  <c:v>39666</c:v>
                </c:pt>
                <c:pt idx="404">
                  <c:v>39667</c:v>
                </c:pt>
                <c:pt idx="405">
                  <c:v>39668</c:v>
                </c:pt>
                <c:pt idx="406">
                  <c:v>39671</c:v>
                </c:pt>
                <c:pt idx="407">
                  <c:v>39672</c:v>
                </c:pt>
                <c:pt idx="408">
                  <c:v>39673</c:v>
                </c:pt>
                <c:pt idx="409">
                  <c:v>39674</c:v>
                </c:pt>
                <c:pt idx="410">
                  <c:v>39675</c:v>
                </c:pt>
                <c:pt idx="411">
                  <c:v>39678</c:v>
                </c:pt>
                <c:pt idx="412">
                  <c:v>39679</c:v>
                </c:pt>
                <c:pt idx="413">
                  <c:v>39680</c:v>
                </c:pt>
                <c:pt idx="414">
                  <c:v>39681</c:v>
                </c:pt>
                <c:pt idx="415">
                  <c:v>39682</c:v>
                </c:pt>
                <c:pt idx="416">
                  <c:v>39685</c:v>
                </c:pt>
                <c:pt idx="417">
                  <c:v>39686</c:v>
                </c:pt>
                <c:pt idx="418">
                  <c:v>39687</c:v>
                </c:pt>
                <c:pt idx="419">
                  <c:v>39688</c:v>
                </c:pt>
                <c:pt idx="420">
                  <c:v>39689</c:v>
                </c:pt>
                <c:pt idx="421">
                  <c:v>39693</c:v>
                </c:pt>
                <c:pt idx="422">
                  <c:v>39694</c:v>
                </c:pt>
                <c:pt idx="423">
                  <c:v>39695</c:v>
                </c:pt>
                <c:pt idx="424">
                  <c:v>39696</c:v>
                </c:pt>
                <c:pt idx="425">
                  <c:v>39699</c:v>
                </c:pt>
                <c:pt idx="426">
                  <c:v>39700</c:v>
                </c:pt>
                <c:pt idx="427">
                  <c:v>39701</c:v>
                </c:pt>
                <c:pt idx="428">
                  <c:v>39702</c:v>
                </c:pt>
                <c:pt idx="429">
                  <c:v>39703</c:v>
                </c:pt>
                <c:pt idx="430">
                  <c:v>39706</c:v>
                </c:pt>
                <c:pt idx="431">
                  <c:v>39707</c:v>
                </c:pt>
                <c:pt idx="432">
                  <c:v>39708</c:v>
                </c:pt>
                <c:pt idx="433">
                  <c:v>39709</c:v>
                </c:pt>
                <c:pt idx="434">
                  <c:v>39710</c:v>
                </c:pt>
                <c:pt idx="435">
                  <c:v>39713</c:v>
                </c:pt>
                <c:pt idx="436">
                  <c:v>39714</c:v>
                </c:pt>
                <c:pt idx="437">
                  <c:v>39715</c:v>
                </c:pt>
                <c:pt idx="438">
                  <c:v>39716</c:v>
                </c:pt>
                <c:pt idx="439">
                  <c:v>39717</c:v>
                </c:pt>
                <c:pt idx="440">
                  <c:v>39720</c:v>
                </c:pt>
                <c:pt idx="441">
                  <c:v>39721</c:v>
                </c:pt>
                <c:pt idx="442">
                  <c:v>39722</c:v>
                </c:pt>
                <c:pt idx="443">
                  <c:v>39723</c:v>
                </c:pt>
                <c:pt idx="444">
                  <c:v>39724</c:v>
                </c:pt>
                <c:pt idx="445">
                  <c:v>39727</c:v>
                </c:pt>
                <c:pt idx="446">
                  <c:v>39728</c:v>
                </c:pt>
                <c:pt idx="447">
                  <c:v>39729</c:v>
                </c:pt>
                <c:pt idx="448">
                  <c:v>39730</c:v>
                </c:pt>
                <c:pt idx="449">
                  <c:v>39731</c:v>
                </c:pt>
                <c:pt idx="450">
                  <c:v>39734</c:v>
                </c:pt>
                <c:pt idx="451">
                  <c:v>39735</c:v>
                </c:pt>
                <c:pt idx="452">
                  <c:v>39736</c:v>
                </c:pt>
                <c:pt idx="453">
                  <c:v>39737</c:v>
                </c:pt>
                <c:pt idx="454">
                  <c:v>39738</c:v>
                </c:pt>
                <c:pt idx="455">
                  <c:v>39741</c:v>
                </c:pt>
                <c:pt idx="456">
                  <c:v>39742</c:v>
                </c:pt>
                <c:pt idx="457">
                  <c:v>39743</c:v>
                </c:pt>
                <c:pt idx="458">
                  <c:v>39744</c:v>
                </c:pt>
                <c:pt idx="459">
                  <c:v>39745</c:v>
                </c:pt>
                <c:pt idx="460">
                  <c:v>39748</c:v>
                </c:pt>
                <c:pt idx="461">
                  <c:v>39749</c:v>
                </c:pt>
                <c:pt idx="462">
                  <c:v>39750</c:v>
                </c:pt>
                <c:pt idx="463">
                  <c:v>39751</c:v>
                </c:pt>
                <c:pt idx="464">
                  <c:v>39752</c:v>
                </c:pt>
                <c:pt idx="465">
                  <c:v>39755</c:v>
                </c:pt>
                <c:pt idx="466">
                  <c:v>39756</c:v>
                </c:pt>
                <c:pt idx="467">
                  <c:v>39757</c:v>
                </c:pt>
                <c:pt idx="468">
                  <c:v>39758</c:v>
                </c:pt>
                <c:pt idx="469">
                  <c:v>39759</c:v>
                </c:pt>
                <c:pt idx="470">
                  <c:v>39762</c:v>
                </c:pt>
                <c:pt idx="471">
                  <c:v>39763</c:v>
                </c:pt>
                <c:pt idx="472">
                  <c:v>39764</c:v>
                </c:pt>
                <c:pt idx="473">
                  <c:v>39765</c:v>
                </c:pt>
                <c:pt idx="474">
                  <c:v>39766</c:v>
                </c:pt>
                <c:pt idx="475">
                  <c:v>39769</c:v>
                </c:pt>
                <c:pt idx="476">
                  <c:v>39770</c:v>
                </c:pt>
                <c:pt idx="477">
                  <c:v>39771</c:v>
                </c:pt>
                <c:pt idx="478">
                  <c:v>39772</c:v>
                </c:pt>
                <c:pt idx="479">
                  <c:v>39773</c:v>
                </c:pt>
                <c:pt idx="480">
                  <c:v>39776</c:v>
                </c:pt>
                <c:pt idx="481">
                  <c:v>39777</c:v>
                </c:pt>
                <c:pt idx="482">
                  <c:v>39778</c:v>
                </c:pt>
                <c:pt idx="483">
                  <c:v>39780</c:v>
                </c:pt>
                <c:pt idx="484">
                  <c:v>39783</c:v>
                </c:pt>
                <c:pt idx="485">
                  <c:v>39784</c:v>
                </c:pt>
                <c:pt idx="486">
                  <c:v>39785</c:v>
                </c:pt>
                <c:pt idx="487">
                  <c:v>39786</c:v>
                </c:pt>
                <c:pt idx="488">
                  <c:v>39787</c:v>
                </c:pt>
                <c:pt idx="489">
                  <c:v>39790</c:v>
                </c:pt>
                <c:pt idx="490">
                  <c:v>39791</c:v>
                </c:pt>
                <c:pt idx="491">
                  <c:v>39792</c:v>
                </c:pt>
                <c:pt idx="492">
                  <c:v>39793</c:v>
                </c:pt>
                <c:pt idx="493">
                  <c:v>39794</c:v>
                </c:pt>
                <c:pt idx="494">
                  <c:v>39797</c:v>
                </c:pt>
                <c:pt idx="495">
                  <c:v>39798</c:v>
                </c:pt>
                <c:pt idx="496">
                  <c:v>39799</c:v>
                </c:pt>
                <c:pt idx="497">
                  <c:v>39800</c:v>
                </c:pt>
                <c:pt idx="498">
                  <c:v>39801</c:v>
                </c:pt>
                <c:pt idx="499">
                  <c:v>39804</c:v>
                </c:pt>
                <c:pt idx="500">
                  <c:v>39805</c:v>
                </c:pt>
                <c:pt idx="501">
                  <c:v>39806</c:v>
                </c:pt>
                <c:pt idx="502">
                  <c:v>39808</c:v>
                </c:pt>
                <c:pt idx="503">
                  <c:v>39811</c:v>
                </c:pt>
                <c:pt idx="504">
                  <c:v>39812</c:v>
                </c:pt>
                <c:pt idx="505">
                  <c:v>39813</c:v>
                </c:pt>
                <c:pt idx="506">
                  <c:v>39815</c:v>
                </c:pt>
                <c:pt idx="507">
                  <c:v>39818</c:v>
                </c:pt>
                <c:pt idx="508">
                  <c:v>39819</c:v>
                </c:pt>
                <c:pt idx="509">
                  <c:v>39820</c:v>
                </c:pt>
                <c:pt idx="510">
                  <c:v>39821</c:v>
                </c:pt>
                <c:pt idx="511">
                  <c:v>39822</c:v>
                </c:pt>
                <c:pt idx="512">
                  <c:v>39825</c:v>
                </c:pt>
                <c:pt idx="513">
                  <c:v>39826</c:v>
                </c:pt>
                <c:pt idx="514">
                  <c:v>39827</c:v>
                </c:pt>
                <c:pt idx="515">
                  <c:v>39828</c:v>
                </c:pt>
                <c:pt idx="516">
                  <c:v>39829</c:v>
                </c:pt>
                <c:pt idx="517">
                  <c:v>39833</c:v>
                </c:pt>
                <c:pt idx="518">
                  <c:v>39834</c:v>
                </c:pt>
                <c:pt idx="519">
                  <c:v>39835</c:v>
                </c:pt>
                <c:pt idx="520">
                  <c:v>39836</c:v>
                </c:pt>
                <c:pt idx="521">
                  <c:v>39839</c:v>
                </c:pt>
                <c:pt idx="522">
                  <c:v>39840</c:v>
                </c:pt>
                <c:pt idx="523">
                  <c:v>39841</c:v>
                </c:pt>
                <c:pt idx="524">
                  <c:v>39842</c:v>
                </c:pt>
                <c:pt idx="525">
                  <c:v>39843</c:v>
                </c:pt>
                <c:pt idx="526">
                  <c:v>39846</c:v>
                </c:pt>
                <c:pt idx="527">
                  <c:v>39847</c:v>
                </c:pt>
                <c:pt idx="528">
                  <c:v>39848</c:v>
                </c:pt>
                <c:pt idx="529">
                  <c:v>39849</c:v>
                </c:pt>
                <c:pt idx="530">
                  <c:v>39850</c:v>
                </c:pt>
                <c:pt idx="531">
                  <c:v>39853</c:v>
                </c:pt>
                <c:pt idx="532">
                  <c:v>39854</c:v>
                </c:pt>
                <c:pt idx="533">
                  <c:v>39855</c:v>
                </c:pt>
                <c:pt idx="534">
                  <c:v>39856</c:v>
                </c:pt>
                <c:pt idx="535">
                  <c:v>39857</c:v>
                </c:pt>
                <c:pt idx="536">
                  <c:v>39861</c:v>
                </c:pt>
                <c:pt idx="537">
                  <c:v>39862</c:v>
                </c:pt>
                <c:pt idx="538">
                  <c:v>39863</c:v>
                </c:pt>
                <c:pt idx="539">
                  <c:v>39864</c:v>
                </c:pt>
                <c:pt idx="540">
                  <c:v>39867</c:v>
                </c:pt>
                <c:pt idx="541">
                  <c:v>39868</c:v>
                </c:pt>
                <c:pt idx="542">
                  <c:v>39869</c:v>
                </c:pt>
                <c:pt idx="543">
                  <c:v>39870</c:v>
                </c:pt>
                <c:pt idx="544">
                  <c:v>39871</c:v>
                </c:pt>
                <c:pt idx="545">
                  <c:v>39874</c:v>
                </c:pt>
                <c:pt idx="546">
                  <c:v>39875</c:v>
                </c:pt>
                <c:pt idx="547">
                  <c:v>39876</c:v>
                </c:pt>
                <c:pt idx="548">
                  <c:v>39877</c:v>
                </c:pt>
                <c:pt idx="549">
                  <c:v>39878</c:v>
                </c:pt>
                <c:pt idx="550">
                  <c:v>39881</c:v>
                </c:pt>
                <c:pt idx="551">
                  <c:v>39882</c:v>
                </c:pt>
                <c:pt idx="552">
                  <c:v>39883</c:v>
                </c:pt>
                <c:pt idx="553">
                  <c:v>39884</c:v>
                </c:pt>
                <c:pt idx="554">
                  <c:v>39885</c:v>
                </c:pt>
                <c:pt idx="555">
                  <c:v>39888</c:v>
                </c:pt>
                <c:pt idx="556">
                  <c:v>39889</c:v>
                </c:pt>
                <c:pt idx="557">
                  <c:v>39890</c:v>
                </c:pt>
                <c:pt idx="558">
                  <c:v>39891</c:v>
                </c:pt>
                <c:pt idx="559">
                  <c:v>39892</c:v>
                </c:pt>
                <c:pt idx="560">
                  <c:v>39895</c:v>
                </c:pt>
                <c:pt idx="561">
                  <c:v>39896</c:v>
                </c:pt>
                <c:pt idx="562">
                  <c:v>39897</c:v>
                </c:pt>
                <c:pt idx="563">
                  <c:v>39898</c:v>
                </c:pt>
                <c:pt idx="564">
                  <c:v>39899</c:v>
                </c:pt>
                <c:pt idx="565">
                  <c:v>39902</c:v>
                </c:pt>
                <c:pt idx="566">
                  <c:v>39903</c:v>
                </c:pt>
                <c:pt idx="567">
                  <c:v>39904</c:v>
                </c:pt>
                <c:pt idx="568">
                  <c:v>39905</c:v>
                </c:pt>
                <c:pt idx="569">
                  <c:v>39906</c:v>
                </c:pt>
                <c:pt idx="570">
                  <c:v>39909</c:v>
                </c:pt>
                <c:pt idx="571">
                  <c:v>39910</c:v>
                </c:pt>
                <c:pt idx="572">
                  <c:v>39911</c:v>
                </c:pt>
                <c:pt idx="573">
                  <c:v>39912</c:v>
                </c:pt>
                <c:pt idx="574">
                  <c:v>39916</c:v>
                </c:pt>
                <c:pt idx="575">
                  <c:v>39917</c:v>
                </c:pt>
                <c:pt idx="576">
                  <c:v>39918</c:v>
                </c:pt>
                <c:pt idx="577">
                  <c:v>39919</c:v>
                </c:pt>
                <c:pt idx="578">
                  <c:v>39920</c:v>
                </c:pt>
                <c:pt idx="579">
                  <c:v>39923</c:v>
                </c:pt>
                <c:pt idx="580">
                  <c:v>39924</c:v>
                </c:pt>
                <c:pt idx="581">
                  <c:v>39925</c:v>
                </c:pt>
                <c:pt idx="582">
                  <c:v>39926</c:v>
                </c:pt>
                <c:pt idx="583">
                  <c:v>39927</c:v>
                </c:pt>
                <c:pt idx="584">
                  <c:v>39930</c:v>
                </c:pt>
                <c:pt idx="585">
                  <c:v>39931</c:v>
                </c:pt>
                <c:pt idx="586">
                  <c:v>39932</c:v>
                </c:pt>
                <c:pt idx="587">
                  <c:v>39933</c:v>
                </c:pt>
                <c:pt idx="588">
                  <c:v>39934</c:v>
                </c:pt>
                <c:pt idx="589">
                  <c:v>39937</c:v>
                </c:pt>
                <c:pt idx="590">
                  <c:v>39938</c:v>
                </c:pt>
                <c:pt idx="591">
                  <c:v>39939</c:v>
                </c:pt>
                <c:pt idx="592">
                  <c:v>39940</c:v>
                </c:pt>
                <c:pt idx="593">
                  <c:v>39941</c:v>
                </c:pt>
                <c:pt idx="594">
                  <c:v>39944</c:v>
                </c:pt>
                <c:pt idx="595">
                  <c:v>39945</c:v>
                </c:pt>
                <c:pt idx="596">
                  <c:v>39946</c:v>
                </c:pt>
                <c:pt idx="597">
                  <c:v>39947</c:v>
                </c:pt>
                <c:pt idx="598">
                  <c:v>39948</c:v>
                </c:pt>
                <c:pt idx="599">
                  <c:v>39951</c:v>
                </c:pt>
                <c:pt idx="600">
                  <c:v>39952</c:v>
                </c:pt>
                <c:pt idx="601">
                  <c:v>39953</c:v>
                </c:pt>
                <c:pt idx="602">
                  <c:v>39954</c:v>
                </c:pt>
                <c:pt idx="603">
                  <c:v>39955</c:v>
                </c:pt>
                <c:pt idx="604">
                  <c:v>39959</c:v>
                </c:pt>
                <c:pt idx="605">
                  <c:v>39960</c:v>
                </c:pt>
                <c:pt idx="606">
                  <c:v>39961</c:v>
                </c:pt>
                <c:pt idx="607">
                  <c:v>39962</c:v>
                </c:pt>
                <c:pt idx="608">
                  <c:v>39965</c:v>
                </c:pt>
                <c:pt idx="609">
                  <c:v>39966</c:v>
                </c:pt>
                <c:pt idx="610">
                  <c:v>39967</c:v>
                </c:pt>
                <c:pt idx="611">
                  <c:v>39968</c:v>
                </c:pt>
                <c:pt idx="612">
                  <c:v>39969</c:v>
                </c:pt>
                <c:pt idx="613">
                  <c:v>39972</c:v>
                </c:pt>
                <c:pt idx="614">
                  <c:v>39973</c:v>
                </c:pt>
                <c:pt idx="615">
                  <c:v>39974</c:v>
                </c:pt>
                <c:pt idx="616">
                  <c:v>39975</c:v>
                </c:pt>
                <c:pt idx="617">
                  <c:v>39976</c:v>
                </c:pt>
                <c:pt idx="618">
                  <c:v>39979</c:v>
                </c:pt>
                <c:pt idx="619">
                  <c:v>39980</c:v>
                </c:pt>
                <c:pt idx="620">
                  <c:v>39981</c:v>
                </c:pt>
                <c:pt idx="621">
                  <c:v>39982</c:v>
                </c:pt>
                <c:pt idx="622">
                  <c:v>39983</c:v>
                </c:pt>
                <c:pt idx="623">
                  <c:v>39986</c:v>
                </c:pt>
                <c:pt idx="624">
                  <c:v>39987</c:v>
                </c:pt>
                <c:pt idx="625">
                  <c:v>39988</c:v>
                </c:pt>
                <c:pt idx="626">
                  <c:v>39989</c:v>
                </c:pt>
                <c:pt idx="627">
                  <c:v>39990</c:v>
                </c:pt>
                <c:pt idx="628">
                  <c:v>39993</c:v>
                </c:pt>
                <c:pt idx="629">
                  <c:v>39994</c:v>
                </c:pt>
                <c:pt idx="630">
                  <c:v>39995</c:v>
                </c:pt>
                <c:pt idx="631">
                  <c:v>39996</c:v>
                </c:pt>
                <c:pt idx="632">
                  <c:v>40000</c:v>
                </c:pt>
                <c:pt idx="633">
                  <c:v>40001</c:v>
                </c:pt>
                <c:pt idx="634">
                  <c:v>40002</c:v>
                </c:pt>
                <c:pt idx="635">
                  <c:v>40003</c:v>
                </c:pt>
                <c:pt idx="636">
                  <c:v>40004</c:v>
                </c:pt>
                <c:pt idx="637">
                  <c:v>40007</c:v>
                </c:pt>
                <c:pt idx="638">
                  <c:v>40008</c:v>
                </c:pt>
                <c:pt idx="639">
                  <c:v>40009</c:v>
                </c:pt>
                <c:pt idx="640">
                  <c:v>40010</c:v>
                </c:pt>
                <c:pt idx="641">
                  <c:v>40011</c:v>
                </c:pt>
                <c:pt idx="642">
                  <c:v>40014</c:v>
                </c:pt>
                <c:pt idx="643">
                  <c:v>40015</c:v>
                </c:pt>
                <c:pt idx="644">
                  <c:v>40016</c:v>
                </c:pt>
                <c:pt idx="645">
                  <c:v>40017</c:v>
                </c:pt>
                <c:pt idx="646">
                  <c:v>40018</c:v>
                </c:pt>
                <c:pt idx="647">
                  <c:v>40021</c:v>
                </c:pt>
                <c:pt idx="648">
                  <c:v>40022</c:v>
                </c:pt>
                <c:pt idx="649">
                  <c:v>40023</c:v>
                </c:pt>
                <c:pt idx="650">
                  <c:v>40024</c:v>
                </c:pt>
                <c:pt idx="651">
                  <c:v>40025</c:v>
                </c:pt>
                <c:pt idx="652">
                  <c:v>40028</c:v>
                </c:pt>
                <c:pt idx="653">
                  <c:v>40029</c:v>
                </c:pt>
                <c:pt idx="654">
                  <c:v>40030</c:v>
                </c:pt>
                <c:pt idx="655">
                  <c:v>40031</c:v>
                </c:pt>
                <c:pt idx="656">
                  <c:v>40032</c:v>
                </c:pt>
                <c:pt idx="657">
                  <c:v>40035</c:v>
                </c:pt>
                <c:pt idx="658">
                  <c:v>40036</c:v>
                </c:pt>
                <c:pt idx="659">
                  <c:v>40037</c:v>
                </c:pt>
                <c:pt idx="660">
                  <c:v>40038</c:v>
                </c:pt>
                <c:pt idx="661">
                  <c:v>40039</c:v>
                </c:pt>
                <c:pt idx="662">
                  <c:v>40042</c:v>
                </c:pt>
                <c:pt idx="663">
                  <c:v>40043</c:v>
                </c:pt>
                <c:pt idx="664">
                  <c:v>40044</c:v>
                </c:pt>
                <c:pt idx="665">
                  <c:v>40045</c:v>
                </c:pt>
                <c:pt idx="666">
                  <c:v>40046</c:v>
                </c:pt>
                <c:pt idx="667">
                  <c:v>40049</c:v>
                </c:pt>
                <c:pt idx="668">
                  <c:v>40050</c:v>
                </c:pt>
                <c:pt idx="669">
                  <c:v>40051</c:v>
                </c:pt>
                <c:pt idx="670">
                  <c:v>40052</c:v>
                </c:pt>
                <c:pt idx="671">
                  <c:v>40053</c:v>
                </c:pt>
                <c:pt idx="672">
                  <c:v>40056</c:v>
                </c:pt>
                <c:pt idx="673">
                  <c:v>40057</c:v>
                </c:pt>
                <c:pt idx="674">
                  <c:v>40058</c:v>
                </c:pt>
                <c:pt idx="675">
                  <c:v>40059</c:v>
                </c:pt>
                <c:pt idx="676">
                  <c:v>40060</c:v>
                </c:pt>
                <c:pt idx="677">
                  <c:v>40064</c:v>
                </c:pt>
                <c:pt idx="678">
                  <c:v>40065</c:v>
                </c:pt>
                <c:pt idx="679">
                  <c:v>40066</c:v>
                </c:pt>
                <c:pt idx="680">
                  <c:v>40067</c:v>
                </c:pt>
                <c:pt idx="681">
                  <c:v>40070</c:v>
                </c:pt>
                <c:pt idx="682">
                  <c:v>40071</c:v>
                </c:pt>
                <c:pt idx="683">
                  <c:v>40072</c:v>
                </c:pt>
                <c:pt idx="684">
                  <c:v>40073</c:v>
                </c:pt>
                <c:pt idx="685">
                  <c:v>40074</c:v>
                </c:pt>
                <c:pt idx="686">
                  <c:v>40077</c:v>
                </c:pt>
                <c:pt idx="687">
                  <c:v>40078</c:v>
                </c:pt>
                <c:pt idx="688">
                  <c:v>40079</c:v>
                </c:pt>
                <c:pt idx="689">
                  <c:v>40080</c:v>
                </c:pt>
                <c:pt idx="690">
                  <c:v>40081</c:v>
                </c:pt>
                <c:pt idx="691">
                  <c:v>40084</c:v>
                </c:pt>
                <c:pt idx="692">
                  <c:v>40085</c:v>
                </c:pt>
                <c:pt idx="693">
                  <c:v>40086</c:v>
                </c:pt>
                <c:pt idx="694">
                  <c:v>40087</c:v>
                </c:pt>
                <c:pt idx="695">
                  <c:v>40088</c:v>
                </c:pt>
                <c:pt idx="696">
                  <c:v>40091</c:v>
                </c:pt>
                <c:pt idx="697">
                  <c:v>40092</c:v>
                </c:pt>
                <c:pt idx="698">
                  <c:v>40093</c:v>
                </c:pt>
                <c:pt idx="699">
                  <c:v>40094</c:v>
                </c:pt>
                <c:pt idx="700">
                  <c:v>40095</c:v>
                </c:pt>
                <c:pt idx="701">
                  <c:v>40098</c:v>
                </c:pt>
                <c:pt idx="702">
                  <c:v>40099</c:v>
                </c:pt>
                <c:pt idx="703">
                  <c:v>40100</c:v>
                </c:pt>
                <c:pt idx="704">
                  <c:v>40101</c:v>
                </c:pt>
                <c:pt idx="705">
                  <c:v>40102</c:v>
                </c:pt>
                <c:pt idx="706">
                  <c:v>40105</c:v>
                </c:pt>
                <c:pt idx="707">
                  <c:v>40106</c:v>
                </c:pt>
                <c:pt idx="708">
                  <c:v>40107</c:v>
                </c:pt>
                <c:pt idx="709">
                  <c:v>40108</c:v>
                </c:pt>
                <c:pt idx="710">
                  <c:v>40109</c:v>
                </c:pt>
                <c:pt idx="711">
                  <c:v>40112</c:v>
                </c:pt>
                <c:pt idx="712">
                  <c:v>40113</c:v>
                </c:pt>
                <c:pt idx="713">
                  <c:v>40114</c:v>
                </c:pt>
                <c:pt idx="714">
                  <c:v>40115</c:v>
                </c:pt>
                <c:pt idx="715">
                  <c:v>40116</c:v>
                </c:pt>
                <c:pt idx="716">
                  <c:v>40119</c:v>
                </c:pt>
                <c:pt idx="717">
                  <c:v>40120</c:v>
                </c:pt>
                <c:pt idx="718">
                  <c:v>40121</c:v>
                </c:pt>
                <c:pt idx="719">
                  <c:v>40122</c:v>
                </c:pt>
                <c:pt idx="720">
                  <c:v>40123</c:v>
                </c:pt>
                <c:pt idx="721">
                  <c:v>40126</c:v>
                </c:pt>
                <c:pt idx="722">
                  <c:v>40127</c:v>
                </c:pt>
                <c:pt idx="723">
                  <c:v>40128</c:v>
                </c:pt>
                <c:pt idx="724">
                  <c:v>40129</c:v>
                </c:pt>
                <c:pt idx="725">
                  <c:v>40130</c:v>
                </c:pt>
                <c:pt idx="726">
                  <c:v>40133</c:v>
                </c:pt>
                <c:pt idx="727">
                  <c:v>40134</c:v>
                </c:pt>
                <c:pt idx="728">
                  <c:v>40135</c:v>
                </c:pt>
                <c:pt idx="729">
                  <c:v>40136</c:v>
                </c:pt>
                <c:pt idx="730">
                  <c:v>40137</c:v>
                </c:pt>
                <c:pt idx="731">
                  <c:v>40140</c:v>
                </c:pt>
                <c:pt idx="732">
                  <c:v>40141</c:v>
                </c:pt>
                <c:pt idx="733">
                  <c:v>40142</c:v>
                </c:pt>
                <c:pt idx="734">
                  <c:v>40144</c:v>
                </c:pt>
                <c:pt idx="735">
                  <c:v>40147</c:v>
                </c:pt>
                <c:pt idx="736">
                  <c:v>40148</c:v>
                </c:pt>
                <c:pt idx="737">
                  <c:v>40149</c:v>
                </c:pt>
                <c:pt idx="738">
                  <c:v>40150</c:v>
                </c:pt>
                <c:pt idx="739">
                  <c:v>40151</c:v>
                </c:pt>
                <c:pt idx="740">
                  <c:v>40154</c:v>
                </c:pt>
                <c:pt idx="741">
                  <c:v>40155</c:v>
                </c:pt>
                <c:pt idx="742">
                  <c:v>40156</c:v>
                </c:pt>
                <c:pt idx="743">
                  <c:v>40157</c:v>
                </c:pt>
                <c:pt idx="744">
                  <c:v>40158</c:v>
                </c:pt>
                <c:pt idx="745">
                  <c:v>40161</c:v>
                </c:pt>
                <c:pt idx="746">
                  <c:v>40162</c:v>
                </c:pt>
                <c:pt idx="747">
                  <c:v>40163</c:v>
                </c:pt>
                <c:pt idx="748">
                  <c:v>40164</c:v>
                </c:pt>
                <c:pt idx="749">
                  <c:v>40165</c:v>
                </c:pt>
                <c:pt idx="750">
                  <c:v>40168</c:v>
                </c:pt>
                <c:pt idx="751">
                  <c:v>40169</c:v>
                </c:pt>
                <c:pt idx="752">
                  <c:v>40170</c:v>
                </c:pt>
                <c:pt idx="753">
                  <c:v>40171</c:v>
                </c:pt>
                <c:pt idx="754">
                  <c:v>40175</c:v>
                </c:pt>
                <c:pt idx="755">
                  <c:v>40176</c:v>
                </c:pt>
                <c:pt idx="756">
                  <c:v>40177</c:v>
                </c:pt>
                <c:pt idx="757">
                  <c:v>40178</c:v>
                </c:pt>
                <c:pt idx="758">
                  <c:v>40182</c:v>
                </c:pt>
                <c:pt idx="759">
                  <c:v>40183</c:v>
                </c:pt>
                <c:pt idx="760">
                  <c:v>40184</c:v>
                </c:pt>
                <c:pt idx="761">
                  <c:v>40185</c:v>
                </c:pt>
                <c:pt idx="762">
                  <c:v>40186</c:v>
                </c:pt>
                <c:pt idx="763">
                  <c:v>40189</c:v>
                </c:pt>
                <c:pt idx="764">
                  <c:v>40190</c:v>
                </c:pt>
                <c:pt idx="765">
                  <c:v>40191</c:v>
                </c:pt>
                <c:pt idx="766">
                  <c:v>40192</c:v>
                </c:pt>
                <c:pt idx="767">
                  <c:v>40193</c:v>
                </c:pt>
                <c:pt idx="768">
                  <c:v>40197</c:v>
                </c:pt>
                <c:pt idx="769">
                  <c:v>40198</c:v>
                </c:pt>
                <c:pt idx="770">
                  <c:v>40199</c:v>
                </c:pt>
                <c:pt idx="771">
                  <c:v>40200</c:v>
                </c:pt>
                <c:pt idx="772">
                  <c:v>40203</c:v>
                </c:pt>
                <c:pt idx="773">
                  <c:v>40204</c:v>
                </c:pt>
                <c:pt idx="774">
                  <c:v>40205</c:v>
                </c:pt>
                <c:pt idx="775">
                  <c:v>40206</c:v>
                </c:pt>
                <c:pt idx="776">
                  <c:v>40207</c:v>
                </c:pt>
                <c:pt idx="777">
                  <c:v>40210</c:v>
                </c:pt>
                <c:pt idx="778">
                  <c:v>40211</c:v>
                </c:pt>
                <c:pt idx="779">
                  <c:v>40212</c:v>
                </c:pt>
                <c:pt idx="780">
                  <c:v>40213</c:v>
                </c:pt>
                <c:pt idx="781">
                  <c:v>40214</c:v>
                </c:pt>
                <c:pt idx="782">
                  <c:v>40217</c:v>
                </c:pt>
                <c:pt idx="783">
                  <c:v>40218</c:v>
                </c:pt>
                <c:pt idx="784">
                  <c:v>40219</c:v>
                </c:pt>
                <c:pt idx="785">
                  <c:v>40220</c:v>
                </c:pt>
                <c:pt idx="786">
                  <c:v>40221</c:v>
                </c:pt>
                <c:pt idx="787">
                  <c:v>40225</c:v>
                </c:pt>
                <c:pt idx="788">
                  <c:v>40226</c:v>
                </c:pt>
                <c:pt idx="789">
                  <c:v>40227</c:v>
                </c:pt>
                <c:pt idx="790">
                  <c:v>40228</c:v>
                </c:pt>
                <c:pt idx="791">
                  <c:v>40231</c:v>
                </c:pt>
                <c:pt idx="792">
                  <c:v>40232</c:v>
                </c:pt>
                <c:pt idx="793">
                  <c:v>40233</c:v>
                </c:pt>
                <c:pt idx="794">
                  <c:v>40234</c:v>
                </c:pt>
                <c:pt idx="795">
                  <c:v>40235</c:v>
                </c:pt>
                <c:pt idx="796">
                  <c:v>40238</c:v>
                </c:pt>
                <c:pt idx="797">
                  <c:v>40239</c:v>
                </c:pt>
                <c:pt idx="798">
                  <c:v>40240</c:v>
                </c:pt>
                <c:pt idx="799">
                  <c:v>40241</c:v>
                </c:pt>
                <c:pt idx="800">
                  <c:v>40242</c:v>
                </c:pt>
                <c:pt idx="801">
                  <c:v>40245</c:v>
                </c:pt>
                <c:pt idx="802">
                  <c:v>40246</c:v>
                </c:pt>
                <c:pt idx="803">
                  <c:v>40247</c:v>
                </c:pt>
                <c:pt idx="804">
                  <c:v>40248</c:v>
                </c:pt>
                <c:pt idx="805">
                  <c:v>40249</c:v>
                </c:pt>
                <c:pt idx="806">
                  <c:v>40252</c:v>
                </c:pt>
                <c:pt idx="807">
                  <c:v>40253</c:v>
                </c:pt>
                <c:pt idx="808">
                  <c:v>40254</c:v>
                </c:pt>
                <c:pt idx="809">
                  <c:v>40255</c:v>
                </c:pt>
                <c:pt idx="810">
                  <c:v>40256</c:v>
                </c:pt>
                <c:pt idx="811">
                  <c:v>40259</c:v>
                </c:pt>
                <c:pt idx="812">
                  <c:v>40260</c:v>
                </c:pt>
                <c:pt idx="813">
                  <c:v>40261</c:v>
                </c:pt>
                <c:pt idx="814">
                  <c:v>40262</c:v>
                </c:pt>
                <c:pt idx="815">
                  <c:v>40263</c:v>
                </c:pt>
                <c:pt idx="816">
                  <c:v>40266</c:v>
                </c:pt>
                <c:pt idx="817">
                  <c:v>40267</c:v>
                </c:pt>
                <c:pt idx="818">
                  <c:v>40268</c:v>
                </c:pt>
                <c:pt idx="819">
                  <c:v>40269</c:v>
                </c:pt>
                <c:pt idx="820">
                  <c:v>40273</c:v>
                </c:pt>
                <c:pt idx="821">
                  <c:v>40274</c:v>
                </c:pt>
                <c:pt idx="822">
                  <c:v>40275</c:v>
                </c:pt>
                <c:pt idx="823">
                  <c:v>40276</c:v>
                </c:pt>
                <c:pt idx="824">
                  <c:v>40277</c:v>
                </c:pt>
                <c:pt idx="825">
                  <c:v>40280</c:v>
                </c:pt>
                <c:pt idx="826">
                  <c:v>40281</c:v>
                </c:pt>
                <c:pt idx="827">
                  <c:v>40282</c:v>
                </c:pt>
                <c:pt idx="828">
                  <c:v>40283</c:v>
                </c:pt>
                <c:pt idx="829">
                  <c:v>40284</c:v>
                </c:pt>
                <c:pt idx="830">
                  <c:v>40287</c:v>
                </c:pt>
                <c:pt idx="831">
                  <c:v>40288</c:v>
                </c:pt>
                <c:pt idx="832">
                  <c:v>40289</c:v>
                </c:pt>
                <c:pt idx="833">
                  <c:v>40290</c:v>
                </c:pt>
                <c:pt idx="834">
                  <c:v>40291</c:v>
                </c:pt>
                <c:pt idx="835">
                  <c:v>40294</c:v>
                </c:pt>
                <c:pt idx="836">
                  <c:v>40295</c:v>
                </c:pt>
                <c:pt idx="837">
                  <c:v>40296</c:v>
                </c:pt>
                <c:pt idx="838">
                  <c:v>40297</c:v>
                </c:pt>
                <c:pt idx="839">
                  <c:v>40298</c:v>
                </c:pt>
                <c:pt idx="840">
                  <c:v>40301</c:v>
                </c:pt>
                <c:pt idx="841">
                  <c:v>40302</c:v>
                </c:pt>
                <c:pt idx="842">
                  <c:v>40303</c:v>
                </c:pt>
                <c:pt idx="843">
                  <c:v>40304</c:v>
                </c:pt>
                <c:pt idx="844">
                  <c:v>40305</c:v>
                </c:pt>
                <c:pt idx="845">
                  <c:v>40308</c:v>
                </c:pt>
                <c:pt idx="846">
                  <c:v>40309</c:v>
                </c:pt>
                <c:pt idx="847">
                  <c:v>40310</c:v>
                </c:pt>
                <c:pt idx="848">
                  <c:v>40311</c:v>
                </c:pt>
                <c:pt idx="849">
                  <c:v>40312</c:v>
                </c:pt>
                <c:pt idx="850">
                  <c:v>40315</c:v>
                </c:pt>
                <c:pt idx="851">
                  <c:v>40316</c:v>
                </c:pt>
                <c:pt idx="852">
                  <c:v>40317</c:v>
                </c:pt>
                <c:pt idx="853">
                  <c:v>40318</c:v>
                </c:pt>
                <c:pt idx="854">
                  <c:v>40319</c:v>
                </c:pt>
                <c:pt idx="855">
                  <c:v>40322</c:v>
                </c:pt>
                <c:pt idx="856">
                  <c:v>40323</c:v>
                </c:pt>
                <c:pt idx="857">
                  <c:v>40324</c:v>
                </c:pt>
                <c:pt idx="858">
                  <c:v>40325</c:v>
                </c:pt>
                <c:pt idx="859">
                  <c:v>40326</c:v>
                </c:pt>
                <c:pt idx="860">
                  <c:v>40330</c:v>
                </c:pt>
                <c:pt idx="861">
                  <c:v>40331</c:v>
                </c:pt>
                <c:pt idx="862">
                  <c:v>40332</c:v>
                </c:pt>
                <c:pt idx="863">
                  <c:v>40333</c:v>
                </c:pt>
                <c:pt idx="864">
                  <c:v>40336</c:v>
                </c:pt>
                <c:pt idx="865">
                  <c:v>40337</c:v>
                </c:pt>
                <c:pt idx="866">
                  <c:v>40338</c:v>
                </c:pt>
                <c:pt idx="867">
                  <c:v>40339</c:v>
                </c:pt>
                <c:pt idx="868">
                  <c:v>40340</c:v>
                </c:pt>
                <c:pt idx="869">
                  <c:v>40343</c:v>
                </c:pt>
                <c:pt idx="870">
                  <c:v>40344</c:v>
                </c:pt>
                <c:pt idx="871">
                  <c:v>40345</c:v>
                </c:pt>
                <c:pt idx="872">
                  <c:v>40346</c:v>
                </c:pt>
                <c:pt idx="873">
                  <c:v>40347</c:v>
                </c:pt>
                <c:pt idx="874">
                  <c:v>40350</c:v>
                </c:pt>
                <c:pt idx="875">
                  <c:v>40351</c:v>
                </c:pt>
                <c:pt idx="876">
                  <c:v>40352</c:v>
                </c:pt>
                <c:pt idx="877">
                  <c:v>40353</c:v>
                </c:pt>
                <c:pt idx="878">
                  <c:v>40354</c:v>
                </c:pt>
                <c:pt idx="879">
                  <c:v>40357</c:v>
                </c:pt>
                <c:pt idx="880">
                  <c:v>40358</c:v>
                </c:pt>
                <c:pt idx="881">
                  <c:v>40359</c:v>
                </c:pt>
                <c:pt idx="882">
                  <c:v>40360</c:v>
                </c:pt>
                <c:pt idx="883">
                  <c:v>40361</c:v>
                </c:pt>
                <c:pt idx="884">
                  <c:v>40365</c:v>
                </c:pt>
                <c:pt idx="885">
                  <c:v>40366</c:v>
                </c:pt>
                <c:pt idx="886">
                  <c:v>40367</c:v>
                </c:pt>
                <c:pt idx="887">
                  <c:v>40368</c:v>
                </c:pt>
                <c:pt idx="888">
                  <c:v>40371</c:v>
                </c:pt>
                <c:pt idx="889">
                  <c:v>40372</c:v>
                </c:pt>
                <c:pt idx="890">
                  <c:v>40373</c:v>
                </c:pt>
                <c:pt idx="891">
                  <c:v>40374</c:v>
                </c:pt>
                <c:pt idx="892">
                  <c:v>40375</c:v>
                </c:pt>
                <c:pt idx="893">
                  <c:v>40378</c:v>
                </c:pt>
                <c:pt idx="894">
                  <c:v>40379</c:v>
                </c:pt>
                <c:pt idx="895">
                  <c:v>40380</c:v>
                </c:pt>
                <c:pt idx="896">
                  <c:v>40381</c:v>
                </c:pt>
                <c:pt idx="897">
                  <c:v>40382</c:v>
                </c:pt>
                <c:pt idx="898">
                  <c:v>40385</c:v>
                </c:pt>
                <c:pt idx="899">
                  <c:v>40386</c:v>
                </c:pt>
                <c:pt idx="900">
                  <c:v>40387</c:v>
                </c:pt>
                <c:pt idx="901">
                  <c:v>40388</c:v>
                </c:pt>
                <c:pt idx="902">
                  <c:v>40389</c:v>
                </c:pt>
                <c:pt idx="903">
                  <c:v>40392</c:v>
                </c:pt>
                <c:pt idx="904">
                  <c:v>40393</c:v>
                </c:pt>
                <c:pt idx="905">
                  <c:v>40394</c:v>
                </c:pt>
                <c:pt idx="906">
                  <c:v>40395</c:v>
                </c:pt>
                <c:pt idx="907">
                  <c:v>40396</c:v>
                </c:pt>
                <c:pt idx="908">
                  <c:v>40399</c:v>
                </c:pt>
                <c:pt idx="909">
                  <c:v>40400</c:v>
                </c:pt>
                <c:pt idx="910">
                  <c:v>40401</c:v>
                </c:pt>
                <c:pt idx="911">
                  <c:v>40402</c:v>
                </c:pt>
                <c:pt idx="912">
                  <c:v>40403</c:v>
                </c:pt>
                <c:pt idx="913">
                  <c:v>40406</c:v>
                </c:pt>
                <c:pt idx="914">
                  <c:v>40407</c:v>
                </c:pt>
                <c:pt idx="915">
                  <c:v>40408</c:v>
                </c:pt>
                <c:pt idx="916">
                  <c:v>40409</c:v>
                </c:pt>
                <c:pt idx="917">
                  <c:v>40410</c:v>
                </c:pt>
                <c:pt idx="918">
                  <c:v>40413</c:v>
                </c:pt>
                <c:pt idx="919">
                  <c:v>40414</c:v>
                </c:pt>
                <c:pt idx="920">
                  <c:v>40415</c:v>
                </c:pt>
                <c:pt idx="921">
                  <c:v>40416</c:v>
                </c:pt>
                <c:pt idx="922">
                  <c:v>40417</c:v>
                </c:pt>
                <c:pt idx="923">
                  <c:v>40420</c:v>
                </c:pt>
                <c:pt idx="924">
                  <c:v>40421</c:v>
                </c:pt>
                <c:pt idx="925">
                  <c:v>40422</c:v>
                </c:pt>
                <c:pt idx="926">
                  <c:v>40423</c:v>
                </c:pt>
                <c:pt idx="927">
                  <c:v>40424</c:v>
                </c:pt>
                <c:pt idx="928">
                  <c:v>40428</c:v>
                </c:pt>
                <c:pt idx="929">
                  <c:v>40429</c:v>
                </c:pt>
                <c:pt idx="930">
                  <c:v>40430</c:v>
                </c:pt>
                <c:pt idx="931">
                  <c:v>40431</c:v>
                </c:pt>
                <c:pt idx="932">
                  <c:v>40434</c:v>
                </c:pt>
                <c:pt idx="933">
                  <c:v>40435</c:v>
                </c:pt>
                <c:pt idx="934">
                  <c:v>40436</c:v>
                </c:pt>
                <c:pt idx="935">
                  <c:v>40437</c:v>
                </c:pt>
                <c:pt idx="936">
                  <c:v>40438</c:v>
                </c:pt>
                <c:pt idx="937">
                  <c:v>40441</c:v>
                </c:pt>
                <c:pt idx="938">
                  <c:v>40442</c:v>
                </c:pt>
                <c:pt idx="939">
                  <c:v>40443</c:v>
                </c:pt>
                <c:pt idx="940">
                  <c:v>40444</c:v>
                </c:pt>
                <c:pt idx="941">
                  <c:v>40445</c:v>
                </c:pt>
                <c:pt idx="942">
                  <c:v>40448</c:v>
                </c:pt>
                <c:pt idx="943">
                  <c:v>40449</c:v>
                </c:pt>
                <c:pt idx="944">
                  <c:v>40450</c:v>
                </c:pt>
                <c:pt idx="945">
                  <c:v>40451</c:v>
                </c:pt>
              </c:numCache>
            </c:numRef>
          </c:cat>
          <c:val>
            <c:numRef>
              <c:f>'2.1.8-график'!$F$5:$F$950</c:f>
              <c:numCache>
                <c:formatCode>General</c:formatCode>
                <c:ptCount val="946"/>
                <c:pt idx="0">
                  <c:v>634.5</c:v>
                </c:pt>
                <c:pt idx="1">
                  <c:v>640.70000000000005</c:v>
                </c:pt>
                <c:pt idx="2">
                  <c:v>635.66999999999996</c:v>
                </c:pt>
                <c:pt idx="3">
                  <c:v>627.41999999999996</c:v>
                </c:pt>
                <c:pt idx="4">
                  <c:v>603.97</c:v>
                </c:pt>
                <c:pt idx="5">
                  <c:v>607.6</c:v>
                </c:pt>
                <c:pt idx="6">
                  <c:v>609.1</c:v>
                </c:pt>
                <c:pt idx="7">
                  <c:v>610.4</c:v>
                </c:pt>
                <c:pt idx="8">
                  <c:v>614.97</c:v>
                </c:pt>
                <c:pt idx="9">
                  <c:v>618.4</c:v>
                </c:pt>
                <c:pt idx="10">
                  <c:v>624.6</c:v>
                </c:pt>
                <c:pt idx="11">
                  <c:v>631.9</c:v>
                </c:pt>
                <c:pt idx="12">
                  <c:v>633.5</c:v>
                </c:pt>
                <c:pt idx="13">
                  <c:v>631.79999999999995</c:v>
                </c:pt>
                <c:pt idx="14">
                  <c:v>638.97</c:v>
                </c:pt>
                <c:pt idx="15">
                  <c:v>645.70000000000005</c:v>
                </c:pt>
                <c:pt idx="16">
                  <c:v>641.77</c:v>
                </c:pt>
                <c:pt idx="17">
                  <c:v>652.29999999999995</c:v>
                </c:pt>
                <c:pt idx="18">
                  <c:v>646.57000000000005</c:v>
                </c:pt>
                <c:pt idx="19">
                  <c:v>647.88</c:v>
                </c:pt>
                <c:pt idx="20">
                  <c:v>645.66999999999996</c:v>
                </c:pt>
                <c:pt idx="21">
                  <c:v>652.77</c:v>
                </c:pt>
                <c:pt idx="22">
                  <c:v>657.55</c:v>
                </c:pt>
                <c:pt idx="23">
                  <c:v>643.57000000000005</c:v>
                </c:pt>
                <c:pt idx="24">
                  <c:v>650.45000000000005</c:v>
                </c:pt>
                <c:pt idx="25">
                  <c:v>653.07000000000005</c:v>
                </c:pt>
                <c:pt idx="26">
                  <c:v>655.67</c:v>
                </c:pt>
                <c:pt idx="27">
                  <c:v>655.13</c:v>
                </c:pt>
                <c:pt idx="28">
                  <c:v>663.55</c:v>
                </c:pt>
                <c:pt idx="29">
                  <c:v>661.63</c:v>
                </c:pt>
                <c:pt idx="30">
                  <c:v>664.15</c:v>
                </c:pt>
                <c:pt idx="31">
                  <c:v>668.02</c:v>
                </c:pt>
                <c:pt idx="32">
                  <c:v>664.67</c:v>
                </c:pt>
                <c:pt idx="33">
                  <c:v>664.72</c:v>
                </c:pt>
                <c:pt idx="34">
                  <c:v>657.27</c:v>
                </c:pt>
                <c:pt idx="35">
                  <c:v>662.85</c:v>
                </c:pt>
                <c:pt idx="36">
                  <c:v>677.35</c:v>
                </c:pt>
                <c:pt idx="37">
                  <c:v>685.97</c:v>
                </c:pt>
                <c:pt idx="38">
                  <c:v>686.17</c:v>
                </c:pt>
                <c:pt idx="39">
                  <c:v>679.47</c:v>
                </c:pt>
                <c:pt idx="40">
                  <c:v>669.17</c:v>
                </c:pt>
                <c:pt idx="41">
                  <c:v>669.07</c:v>
                </c:pt>
                <c:pt idx="42">
                  <c:v>650.16999999999996</c:v>
                </c:pt>
                <c:pt idx="43">
                  <c:v>642.97</c:v>
                </c:pt>
                <c:pt idx="44">
                  <c:v>641.82000000000005</c:v>
                </c:pt>
                <c:pt idx="45">
                  <c:v>647.6</c:v>
                </c:pt>
                <c:pt idx="46">
                  <c:v>652.29999999999995</c:v>
                </c:pt>
                <c:pt idx="47">
                  <c:v>652.16999999999996</c:v>
                </c:pt>
                <c:pt idx="48">
                  <c:v>652.47</c:v>
                </c:pt>
                <c:pt idx="49">
                  <c:v>648.9</c:v>
                </c:pt>
                <c:pt idx="50">
                  <c:v>639.6</c:v>
                </c:pt>
                <c:pt idx="51">
                  <c:v>647.79999999999995</c:v>
                </c:pt>
                <c:pt idx="52">
                  <c:v>653.1</c:v>
                </c:pt>
                <c:pt idx="53">
                  <c:v>653.47</c:v>
                </c:pt>
                <c:pt idx="54">
                  <c:v>659.9</c:v>
                </c:pt>
                <c:pt idx="55">
                  <c:v>658.45</c:v>
                </c:pt>
                <c:pt idx="56">
                  <c:v>664.57</c:v>
                </c:pt>
                <c:pt idx="57">
                  <c:v>657.88</c:v>
                </c:pt>
                <c:pt idx="58">
                  <c:v>662.07</c:v>
                </c:pt>
                <c:pt idx="59">
                  <c:v>663.95</c:v>
                </c:pt>
                <c:pt idx="60">
                  <c:v>666.85</c:v>
                </c:pt>
                <c:pt idx="61">
                  <c:v>660.15</c:v>
                </c:pt>
                <c:pt idx="62">
                  <c:v>663.85</c:v>
                </c:pt>
                <c:pt idx="63">
                  <c:v>658.8</c:v>
                </c:pt>
                <c:pt idx="64">
                  <c:v>666.4</c:v>
                </c:pt>
                <c:pt idx="65">
                  <c:v>673.67</c:v>
                </c:pt>
                <c:pt idx="66">
                  <c:v>675.5</c:v>
                </c:pt>
                <c:pt idx="67">
                  <c:v>675.5</c:v>
                </c:pt>
                <c:pt idx="68">
                  <c:v>675.5</c:v>
                </c:pt>
                <c:pt idx="69">
                  <c:v>676.88</c:v>
                </c:pt>
                <c:pt idx="70">
                  <c:v>671.75</c:v>
                </c:pt>
                <c:pt idx="71">
                  <c:v>684.3</c:v>
                </c:pt>
                <c:pt idx="72">
                  <c:v>686.75</c:v>
                </c:pt>
                <c:pt idx="73">
                  <c:v>688.05</c:v>
                </c:pt>
                <c:pt idx="74">
                  <c:v>689.65</c:v>
                </c:pt>
                <c:pt idx="75">
                  <c:v>682.75</c:v>
                </c:pt>
                <c:pt idx="76">
                  <c:v>692.05</c:v>
                </c:pt>
                <c:pt idx="77">
                  <c:v>689.95</c:v>
                </c:pt>
                <c:pt idx="78">
                  <c:v>685.75</c:v>
                </c:pt>
                <c:pt idx="79">
                  <c:v>685</c:v>
                </c:pt>
                <c:pt idx="80">
                  <c:v>674.8</c:v>
                </c:pt>
                <c:pt idx="81">
                  <c:v>677.2</c:v>
                </c:pt>
                <c:pt idx="82">
                  <c:v>680.75</c:v>
                </c:pt>
                <c:pt idx="83">
                  <c:v>673.85</c:v>
                </c:pt>
                <c:pt idx="84">
                  <c:v>672.95</c:v>
                </c:pt>
                <c:pt idx="85">
                  <c:v>675.25</c:v>
                </c:pt>
                <c:pt idx="86">
                  <c:v>690.2</c:v>
                </c:pt>
                <c:pt idx="87">
                  <c:v>690.2</c:v>
                </c:pt>
                <c:pt idx="88">
                  <c:v>686.05</c:v>
                </c:pt>
                <c:pt idx="89">
                  <c:v>683.4</c:v>
                </c:pt>
                <c:pt idx="90">
                  <c:v>673.05</c:v>
                </c:pt>
                <c:pt idx="91">
                  <c:v>672.35</c:v>
                </c:pt>
                <c:pt idx="92">
                  <c:v>668.85</c:v>
                </c:pt>
                <c:pt idx="93">
                  <c:v>672.55</c:v>
                </c:pt>
                <c:pt idx="94">
                  <c:v>665.65</c:v>
                </c:pt>
                <c:pt idx="95">
                  <c:v>661.55</c:v>
                </c:pt>
                <c:pt idx="96">
                  <c:v>662.05</c:v>
                </c:pt>
                <c:pt idx="97">
                  <c:v>661.8</c:v>
                </c:pt>
                <c:pt idx="98">
                  <c:v>661.5</c:v>
                </c:pt>
                <c:pt idx="99">
                  <c:v>663.45</c:v>
                </c:pt>
                <c:pt idx="100">
                  <c:v>657</c:v>
                </c:pt>
                <c:pt idx="101">
                  <c:v>655.29999999999995</c:v>
                </c:pt>
                <c:pt idx="102">
                  <c:v>657.9</c:v>
                </c:pt>
                <c:pt idx="103">
                  <c:v>653.4</c:v>
                </c:pt>
                <c:pt idx="104">
                  <c:v>662.05</c:v>
                </c:pt>
                <c:pt idx="105">
                  <c:v>668.35</c:v>
                </c:pt>
                <c:pt idx="106">
                  <c:v>673.15</c:v>
                </c:pt>
                <c:pt idx="107">
                  <c:v>671.8</c:v>
                </c:pt>
                <c:pt idx="108">
                  <c:v>666</c:v>
                </c:pt>
                <c:pt idx="109">
                  <c:v>668.5</c:v>
                </c:pt>
                <c:pt idx="110">
                  <c:v>646.9</c:v>
                </c:pt>
                <c:pt idx="111">
                  <c:v>652.5</c:v>
                </c:pt>
                <c:pt idx="112">
                  <c:v>648.45000000000005</c:v>
                </c:pt>
                <c:pt idx="113">
                  <c:v>651.79999999999995</c:v>
                </c:pt>
                <c:pt idx="114">
                  <c:v>651.4</c:v>
                </c:pt>
                <c:pt idx="115">
                  <c:v>654.04999999999995</c:v>
                </c:pt>
                <c:pt idx="116">
                  <c:v>656.7</c:v>
                </c:pt>
                <c:pt idx="117">
                  <c:v>657.35</c:v>
                </c:pt>
                <c:pt idx="118">
                  <c:v>656.35</c:v>
                </c:pt>
                <c:pt idx="119">
                  <c:v>652.15</c:v>
                </c:pt>
                <c:pt idx="120">
                  <c:v>653</c:v>
                </c:pt>
                <c:pt idx="121">
                  <c:v>650.95000000000005</c:v>
                </c:pt>
                <c:pt idx="122">
                  <c:v>644.5</c:v>
                </c:pt>
                <c:pt idx="123">
                  <c:v>642.45000000000005</c:v>
                </c:pt>
                <c:pt idx="124">
                  <c:v>649.65</c:v>
                </c:pt>
                <c:pt idx="125">
                  <c:v>650.45000000000005</c:v>
                </c:pt>
                <c:pt idx="126">
                  <c:v>656.85</c:v>
                </c:pt>
                <c:pt idx="127">
                  <c:v>653.1</c:v>
                </c:pt>
                <c:pt idx="128">
                  <c:v>649.5</c:v>
                </c:pt>
                <c:pt idx="129">
                  <c:v>652.70000000000005</c:v>
                </c:pt>
                <c:pt idx="130">
                  <c:v>661.85</c:v>
                </c:pt>
                <c:pt idx="131">
                  <c:v>664.35</c:v>
                </c:pt>
                <c:pt idx="132">
                  <c:v>660.8</c:v>
                </c:pt>
                <c:pt idx="133">
                  <c:v>668.5</c:v>
                </c:pt>
                <c:pt idx="134">
                  <c:v>665.9</c:v>
                </c:pt>
                <c:pt idx="135">
                  <c:v>665.9</c:v>
                </c:pt>
                <c:pt idx="136">
                  <c:v>666.2</c:v>
                </c:pt>
                <c:pt idx="137">
                  <c:v>672.4</c:v>
                </c:pt>
                <c:pt idx="138">
                  <c:v>675.3</c:v>
                </c:pt>
                <c:pt idx="139">
                  <c:v>682.7</c:v>
                </c:pt>
                <c:pt idx="140">
                  <c:v>683</c:v>
                </c:pt>
                <c:pt idx="141">
                  <c:v>684.3</c:v>
                </c:pt>
                <c:pt idx="142">
                  <c:v>673.05</c:v>
                </c:pt>
                <c:pt idx="143">
                  <c:v>668.15</c:v>
                </c:pt>
                <c:pt idx="144">
                  <c:v>662.7</c:v>
                </c:pt>
                <c:pt idx="145">
                  <c:v>662.4</c:v>
                </c:pt>
                <c:pt idx="146">
                  <c:v>664.65</c:v>
                </c:pt>
                <c:pt idx="147">
                  <c:v>664.75</c:v>
                </c:pt>
                <c:pt idx="148">
                  <c:v>663.9</c:v>
                </c:pt>
                <c:pt idx="149">
                  <c:v>670.1</c:v>
                </c:pt>
                <c:pt idx="150">
                  <c:v>671.7</c:v>
                </c:pt>
                <c:pt idx="151">
                  <c:v>670.75</c:v>
                </c:pt>
                <c:pt idx="152">
                  <c:v>675.9</c:v>
                </c:pt>
                <c:pt idx="153">
                  <c:v>664.55</c:v>
                </c:pt>
                <c:pt idx="154">
                  <c:v>674.75</c:v>
                </c:pt>
                <c:pt idx="155">
                  <c:v>670.2</c:v>
                </c:pt>
                <c:pt idx="156">
                  <c:v>668.8</c:v>
                </c:pt>
                <c:pt idx="157">
                  <c:v>669.2</c:v>
                </c:pt>
                <c:pt idx="158">
                  <c:v>669.2</c:v>
                </c:pt>
                <c:pt idx="159">
                  <c:v>656.75</c:v>
                </c:pt>
                <c:pt idx="160">
                  <c:v>658.05</c:v>
                </c:pt>
                <c:pt idx="161">
                  <c:v>658</c:v>
                </c:pt>
                <c:pt idx="162">
                  <c:v>660.7</c:v>
                </c:pt>
                <c:pt idx="163">
                  <c:v>659.5</c:v>
                </c:pt>
                <c:pt idx="164">
                  <c:v>661.95</c:v>
                </c:pt>
                <c:pt idx="165">
                  <c:v>661.95</c:v>
                </c:pt>
                <c:pt idx="166">
                  <c:v>662.7</c:v>
                </c:pt>
                <c:pt idx="167">
                  <c:v>666.8</c:v>
                </c:pt>
                <c:pt idx="168">
                  <c:v>667.4</c:v>
                </c:pt>
                <c:pt idx="169">
                  <c:v>672.6</c:v>
                </c:pt>
                <c:pt idx="170">
                  <c:v>680.2</c:v>
                </c:pt>
                <c:pt idx="171">
                  <c:v>682.5</c:v>
                </c:pt>
                <c:pt idx="172">
                  <c:v>689.4</c:v>
                </c:pt>
                <c:pt idx="173">
                  <c:v>703.3</c:v>
                </c:pt>
                <c:pt idx="174">
                  <c:v>702.6</c:v>
                </c:pt>
                <c:pt idx="175">
                  <c:v>706</c:v>
                </c:pt>
                <c:pt idx="176">
                  <c:v>708.6</c:v>
                </c:pt>
                <c:pt idx="177">
                  <c:v>709</c:v>
                </c:pt>
                <c:pt idx="178">
                  <c:v>714.7</c:v>
                </c:pt>
                <c:pt idx="179">
                  <c:v>716.9</c:v>
                </c:pt>
                <c:pt idx="180">
                  <c:v>715.25</c:v>
                </c:pt>
                <c:pt idx="181">
                  <c:v>715.25</c:v>
                </c:pt>
                <c:pt idx="182">
                  <c:v>735.1</c:v>
                </c:pt>
                <c:pt idx="183">
                  <c:v>733.2</c:v>
                </c:pt>
                <c:pt idx="184">
                  <c:v>729.8</c:v>
                </c:pt>
                <c:pt idx="185">
                  <c:v>728.65</c:v>
                </c:pt>
                <c:pt idx="186">
                  <c:v>728.25</c:v>
                </c:pt>
                <c:pt idx="187">
                  <c:v>731.95</c:v>
                </c:pt>
                <c:pt idx="188">
                  <c:v>743.5</c:v>
                </c:pt>
                <c:pt idx="189">
                  <c:v>747.3</c:v>
                </c:pt>
                <c:pt idx="190">
                  <c:v>728.8</c:v>
                </c:pt>
                <c:pt idx="191">
                  <c:v>729.95</c:v>
                </c:pt>
                <c:pt idx="192">
                  <c:v>731.1</c:v>
                </c:pt>
                <c:pt idx="193">
                  <c:v>737</c:v>
                </c:pt>
                <c:pt idx="194">
                  <c:v>733.8</c:v>
                </c:pt>
                <c:pt idx="195">
                  <c:v>737.8</c:v>
                </c:pt>
                <c:pt idx="196">
                  <c:v>742.55</c:v>
                </c:pt>
                <c:pt idx="197">
                  <c:v>748.3</c:v>
                </c:pt>
                <c:pt idx="198">
                  <c:v>747.9</c:v>
                </c:pt>
                <c:pt idx="199">
                  <c:v>756.25</c:v>
                </c:pt>
                <c:pt idx="200">
                  <c:v>758.6</c:v>
                </c:pt>
                <c:pt idx="201">
                  <c:v>757.05</c:v>
                </c:pt>
                <c:pt idx="202">
                  <c:v>763.35</c:v>
                </c:pt>
                <c:pt idx="203">
                  <c:v>761.75</c:v>
                </c:pt>
                <c:pt idx="204">
                  <c:v>749.9</c:v>
                </c:pt>
                <c:pt idx="205">
                  <c:v>757</c:v>
                </c:pt>
                <c:pt idx="206">
                  <c:v>758.1</c:v>
                </c:pt>
                <c:pt idx="207">
                  <c:v>767.05</c:v>
                </c:pt>
                <c:pt idx="208">
                  <c:v>778.35</c:v>
                </c:pt>
                <c:pt idx="209">
                  <c:v>788.1</c:v>
                </c:pt>
                <c:pt idx="210">
                  <c:v>784.35</c:v>
                </c:pt>
                <c:pt idx="211">
                  <c:v>790.6</c:v>
                </c:pt>
                <c:pt idx="212">
                  <c:v>791.5</c:v>
                </c:pt>
                <c:pt idx="213">
                  <c:v>796.7</c:v>
                </c:pt>
                <c:pt idx="214">
                  <c:v>805.05</c:v>
                </c:pt>
                <c:pt idx="215">
                  <c:v>823.3</c:v>
                </c:pt>
                <c:pt idx="216">
                  <c:v>837.8</c:v>
                </c:pt>
                <c:pt idx="217">
                  <c:v>845</c:v>
                </c:pt>
                <c:pt idx="218">
                  <c:v>831.6</c:v>
                </c:pt>
                <c:pt idx="219">
                  <c:v>805</c:v>
                </c:pt>
                <c:pt idx="220">
                  <c:v>799.6</c:v>
                </c:pt>
                <c:pt idx="221">
                  <c:v>808.4</c:v>
                </c:pt>
                <c:pt idx="222">
                  <c:v>793.5</c:v>
                </c:pt>
                <c:pt idx="223">
                  <c:v>790.1</c:v>
                </c:pt>
                <c:pt idx="224">
                  <c:v>776.5</c:v>
                </c:pt>
                <c:pt idx="225">
                  <c:v>793.25</c:v>
                </c:pt>
                <c:pt idx="226">
                  <c:v>798.2</c:v>
                </c:pt>
                <c:pt idx="227">
                  <c:v>816.4</c:v>
                </c:pt>
                <c:pt idx="228">
                  <c:v>823.95</c:v>
                </c:pt>
                <c:pt idx="229">
                  <c:v>812.75</c:v>
                </c:pt>
                <c:pt idx="230">
                  <c:v>797.7</c:v>
                </c:pt>
                <c:pt idx="231">
                  <c:v>799.15</c:v>
                </c:pt>
                <c:pt idx="232">
                  <c:v>782.65</c:v>
                </c:pt>
                <c:pt idx="233">
                  <c:v>787.55</c:v>
                </c:pt>
                <c:pt idx="234">
                  <c:v>798.95</c:v>
                </c:pt>
                <c:pt idx="235">
                  <c:v>795.45</c:v>
                </c:pt>
                <c:pt idx="236">
                  <c:v>799.55</c:v>
                </c:pt>
                <c:pt idx="237">
                  <c:v>797.25</c:v>
                </c:pt>
                <c:pt idx="238">
                  <c:v>809.5</c:v>
                </c:pt>
                <c:pt idx="239">
                  <c:v>808.65</c:v>
                </c:pt>
                <c:pt idx="240">
                  <c:v>812.05</c:v>
                </c:pt>
                <c:pt idx="241">
                  <c:v>795.95</c:v>
                </c:pt>
                <c:pt idx="242">
                  <c:v>790.65</c:v>
                </c:pt>
                <c:pt idx="243">
                  <c:v>794.15</c:v>
                </c:pt>
                <c:pt idx="244">
                  <c:v>801.1</c:v>
                </c:pt>
                <c:pt idx="245">
                  <c:v>803.25</c:v>
                </c:pt>
                <c:pt idx="246">
                  <c:v>796.15</c:v>
                </c:pt>
                <c:pt idx="247">
                  <c:v>811.15</c:v>
                </c:pt>
                <c:pt idx="248">
                  <c:v>811.15</c:v>
                </c:pt>
                <c:pt idx="249">
                  <c:v>811.15</c:v>
                </c:pt>
                <c:pt idx="250">
                  <c:v>829.4</c:v>
                </c:pt>
                <c:pt idx="251">
                  <c:v>836.65</c:v>
                </c:pt>
                <c:pt idx="252">
                  <c:v>836.15</c:v>
                </c:pt>
                <c:pt idx="253">
                  <c:v>856.35</c:v>
                </c:pt>
                <c:pt idx="254">
                  <c:v>861.95</c:v>
                </c:pt>
                <c:pt idx="255">
                  <c:v>857.95</c:v>
                </c:pt>
                <c:pt idx="256">
                  <c:v>859</c:v>
                </c:pt>
                <c:pt idx="257">
                  <c:v>874.55</c:v>
                </c:pt>
                <c:pt idx="258">
                  <c:v>880.3</c:v>
                </c:pt>
                <c:pt idx="259">
                  <c:v>882.25</c:v>
                </c:pt>
                <c:pt idx="260">
                  <c:v>896.15</c:v>
                </c:pt>
                <c:pt idx="261">
                  <c:v>908.15</c:v>
                </c:pt>
                <c:pt idx="262">
                  <c:v>909.75</c:v>
                </c:pt>
                <c:pt idx="263">
                  <c:v>874.55</c:v>
                </c:pt>
                <c:pt idx="264">
                  <c:v>886.7</c:v>
                </c:pt>
                <c:pt idx="265">
                  <c:v>882.45</c:v>
                </c:pt>
                <c:pt idx="266">
                  <c:v>892.6</c:v>
                </c:pt>
                <c:pt idx="267">
                  <c:v>888.9</c:v>
                </c:pt>
                <c:pt idx="268">
                  <c:v>905.85</c:v>
                </c:pt>
                <c:pt idx="269">
                  <c:v>912.45</c:v>
                </c:pt>
                <c:pt idx="270">
                  <c:v>923.95</c:v>
                </c:pt>
                <c:pt idx="271">
                  <c:v>926.75</c:v>
                </c:pt>
                <c:pt idx="272">
                  <c:v>921.45</c:v>
                </c:pt>
                <c:pt idx="273">
                  <c:v>923.05</c:v>
                </c:pt>
                <c:pt idx="274">
                  <c:v>910.45</c:v>
                </c:pt>
                <c:pt idx="275">
                  <c:v>896.3</c:v>
                </c:pt>
                <c:pt idx="276">
                  <c:v>890.45</c:v>
                </c:pt>
                <c:pt idx="277">
                  <c:v>904.55</c:v>
                </c:pt>
                <c:pt idx="278">
                  <c:v>905.25</c:v>
                </c:pt>
                <c:pt idx="279">
                  <c:v>919.35</c:v>
                </c:pt>
                <c:pt idx="280">
                  <c:v>920.8</c:v>
                </c:pt>
                <c:pt idx="281">
                  <c:v>915.75</c:v>
                </c:pt>
                <c:pt idx="282">
                  <c:v>903.15</c:v>
                </c:pt>
                <c:pt idx="283">
                  <c:v>911.55</c:v>
                </c:pt>
                <c:pt idx="284">
                  <c:v>908.45</c:v>
                </c:pt>
                <c:pt idx="285">
                  <c:v>927.95</c:v>
                </c:pt>
                <c:pt idx="286">
                  <c:v>924.95</c:v>
                </c:pt>
                <c:pt idx="287">
                  <c:v>950.95</c:v>
                </c:pt>
                <c:pt idx="288">
                  <c:v>943.65</c:v>
                </c:pt>
                <c:pt idx="289">
                  <c:v>934.85</c:v>
                </c:pt>
                <c:pt idx="290">
                  <c:v>942.95</c:v>
                </c:pt>
                <c:pt idx="291">
                  <c:v>956.6</c:v>
                </c:pt>
                <c:pt idx="292">
                  <c:v>966.55</c:v>
                </c:pt>
                <c:pt idx="293">
                  <c:v>970.77</c:v>
                </c:pt>
                <c:pt idx="294">
                  <c:v>981.35</c:v>
                </c:pt>
                <c:pt idx="295">
                  <c:v>965.55</c:v>
                </c:pt>
                <c:pt idx="296">
                  <c:v>984.05</c:v>
                </c:pt>
                <c:pt idx="297">
                  <c:v>983.15</c:v>
                </c:pt>
                <c:pt idx="298">
                  <c:v>975.85</c:v>
                </c:pt>
                <c:pt idx="299">
                  <c:v>968.75</c:v>
                </c:pt>
                <c:pt idx="300">
                  <c:v>974.9</c:v>
                </c:pt>
                <c:pt idx="301">
                  <c:v>979.85</c:v>
                </c:pt>
                <c:pt idx="302">
                  <c:v>993.35</c:v>
                </c:pt>
                <c:pt idx="303">
                  <c:v>999.35</c:v>
                </c:pt>
                <c:pt idx="304">
                  <c:v>1011.6</c:v>
                </c:pt>
                <c:pt idx="305">
                  <c:v>1004.85</c:v>
                </c:pt>
                <c:pt idx="306">
                  <c:v>943.65</c:v>
                </c:pt>
                <c:pt idx="307">
                  <c:v>923.15</c:v>
                </c:pt>
                <c:pt idx="308">
                  <c:v>923.15</c:v>
                </c:pt>
                <c:pt idx="309">
                  <c:v>923.15</c:v>
                </c:pt>
                <c:pt idx="310">
                  <c:v>950.85</c:v>
                </c:pt>
                <c:pt idx="311">
                  <c:v>945.15</c:v>
                </c:pt>
                <c:pt idx="312">
                  <c:v>927.85</c:v>
                </c:pt>
                <c:pt idx="313">
                  <c:v>932.4</c:v>
                </c:pt>
                <c:pt idx="314">
                  <c:v>879.55</c:v>
                </c:pt>
                <c:pt idx="315">
                  <c:v>891.05</c:v>
                </c:pt>
                <c:pt idx="316">
                  <c:v>906.75</c:v>
                </c:pt>
                <c:pt idx="317">
                  <c:v>905.85</c:v>
                </c:pt>
                <c:pt idx="318">
                  <c:v>928.35</c:v>
                </c:pt>
                <c:pt idx="319">
                  <c:v>928.35</c:v>
                </c:pt>
                <c:pt idx="320">
                  <c:v>925.45</c:v>
                </c:pt>
                <c:pt idx="321">
                  <c:v>926.75</c:v>
                </c:pt>
                <c:pt idx="322">
                  <c:v>922.9</c:v>
                </c:pt>
                <c:pt idx="323">
                  <c:v>929.2</c:v>
                </c:pt>
                <c:pt idx="324">
                  <c:v>927.8</c:v>
                </c:pt>
                <c:pt idx="325">
                  <c:v>947.45</c:v>
                </c:pt>
                <c:pt idx="326">
                  <c:v>942.95</c:v>
                </c:pt>
                <c:pt idx="327">
                  <c:v>914.4</c:v>
                </c:pt>
                <c:pt idx="328">
                  <c:v>915</c:v>
                </c:pt>
                <c:pt idx="329">
                  <c:v>918.9</c:v>
                </c:pt>
                <c:pt idx="330">
                  <c:v>901.3</c:v>
                </c:pt>
                <c:pt idx="331">
                  <c:v>891.65</c:v>
                </c:pt>
                <c:pt idx="332">
                  <c:v>891.8</c:v>
                </c:pt>
                <c:pt idx="333">
                  <c:v>895.4</c:v>
                </c:pt>
                <c:pt idx="334">
                  <c:v>877.9</c:v>
                </c:pt>
                <c:pt idx="335">
                  <c:v>869.85</c:v>
                </c:pt>
                <c:pt idx="336">
                  <c:v>850.15</c:v>
                </c:pt>
                <c:pt idx="337">
                  <c:v>856.3</c:v>
                </c:pt>
                <c:pt idx="338">
                  <c:v>856.3</c:v>
                </c:pt>
                <c:pt idx="339">
                  <c:v>879.6</c:v>
                </c:pt>
                <c:pt idx="340">
                  <c:v>867.75</c:v>
                </c:pt>
                <c:pt idx="341">
                  <c:v>884.55</c:v>
                </c:pt>
                <c:pt idx="342">
                  <c:v>876.3</c:v>
                </c:pt>
                <c:pt idx="343">
                  <c:v>885.7</c:v>
                </c:pt>
                <c:pt idx="344">
                  <c:v>868.5</c:v>
                </c:pt>
                <c:pt idx="345">
                  <c:v>868.7</c:v>
                </c:pt>
                <c:pt idx="346">
                  <c:v>886.8</c:v>
                </c:pt>
                <c:pt idx="347">
                  <c:v>904.8</c:v>
                </c:pt>
                <c:pt idx="348">
                  <c:v>903.6</c:v>
                </c:pt>
                <c:pt idx="349">
                  <c:v>916.95</c:v>
                </c:pt>
                <c:pt idx="350">
                  <c:v>927.05</c:v>
                </c:pt>
                <c:pt idx="351">
                  <c:v>921.2</c:v>
                </c:pt>
                <c:pt idx="352">
                  <c:v>926.65</c:v>
                </c:pt>
                <c:pt idx="353">
                  <c:v>909.7</c:v>
                </c:pt>
                <c:pt idx="354">
                  <c:v>898.4</c:v>
                </c:pt>
                <c:pt idx="355">
                  <c:v>883.5</c:v>
                </c:pt>
                <c:pt idx="356">
                  <c:v>888.3</c:v>
                </c:pt>
                <c:pt idx="357">
                  <c:v>896.7</c:v>
                </c:pt>
                <c:pt idx="358">
                  <c:v>881.5</c:v>
                </c:pt>
                <c:pt idx="359">
                  <c:v>880.6</c:v>
                </c:pt>
                <c:pt idx="360">
                  <c:v>870.9</c:v>
                </c:pt>
                <c:pt idx="361">
                  <c:v>896.7</c:v>
                </c:pt>
                <c:pt idx="362">
                  <c:v>899.2</c:v>
                </c:pt>
                <c:pt idx="363">
                  <c:v>871.75</c:v>
                </c:pt>
                <c:pt idx="364">
                  <c:v>880.1</c:v>
                </c:pt>
                <c:pt idx="365">
                  <c:v>861.8</c:v>
                </c:pt>
                <c:pt idx="366">
                  <c:v>865.15</c:v>
                </c:pt>
                <c:pt idx="367">
                  <c:v>887.6</c:v>
                </c:pt>
                <c:pt idx="368">
                  <c:v>881.2</c:v>
                </c:pt>
                <c:pt idx="369">
                  <c:v>889.95</c:v>
                </c:pt>
                <c:pt idx="370">
                  <c:v>904.3</c:v>
                </c:pt>
                <c:pt idx="371">
                  <c:v>905.6</c:v>
                </c:pt>
                <c:pt idx="372">
                  <c:v>880</c:v>
                </c:pt>
                <c:pt idx="373">
                  <c:v>890</c:v>
                </c:pt>
                <c:pt idx="374">
                  <c:v>879.3</c:v>
                </c:pt>
                <c:pt idx="375">
                  <c:v>913.4</c:v>
                </c:pt>
                <c:pt idx="376">
                  <c:v>925.55</c:v>
                </c:pt>
                <c:pt idx="377">
                  <c:v>922.6</c:v>
                </c:pt>
                <c:pt idx="378">
                  <c:v>942.9</c:v>
                </c:pt>
                <c:pt idx="379">
                  <c:v>939.7</c:v>
                </c:pt>
                <c:pt idx="380">
                  <c:v>938.5</c:v>
                </c:pt>
                <c:pt idx="381">
                  <c:v>922.2</c:v>
                </c:pt>
                <c:pt idx="382">
                  <c:v>914.9</c:v>
                </c:pt>
                <c:pt idx="383">
                  <c:v>926.15</c:v>
                </c:pt>
                <c:pt idx="384">
                  <c:v>941.45</c:v>
                </c:pt>
                <c:pt idx="385">
                  <c:v>963.8</c:v>
                </c:pt>
                <c:pt idx="386">
                  <c:v>967.95</c:v>
                </c:pt>
                <c:pt idx="387">
                  <c:v>986</c:v>
                </c:pt>
                <c:pt idx="388">
                  <c:v>961.6</c:v>
                </c:pt>
                <c:pt idx="389">
                  <c:v>971.9</c:v>
                </c:pt>
                <c:pt idx="390">
                  <c:v>957.2</c:v>
                </c:pt>
                <c:pt idx="391">
                  <c:v>963.9</c:v>
                </c:pt>
                <c:pt idx="392">
                  <c:v>957.8</c:v>
                </c:pt>
                <c:pt idx="393">
                  <c:v>927.4</c:v>
                </c:pt>
                <c:pt idx="394">
                  <c:v>920.8</c:v>
                </c:pt>
                <c:pt idx="395">
                  <c:v>921.65</c:v>
                </c:pt>
                <c:pt idx="396">
                  <c:v>930.8</c:v>
                </c:pt>
                <c:pt idx="397">
                  <c:v>918.2</c:v>
                </c:pt>
                <c:pt idx="398">
                  <c:v>898.3</c:v>
                </c:pt>
                <c:pt idx="399">
                  <c:v>917.1</c:v>
                </c:pt>
                <c:pt idx="400">
                  <c:v>914.4</c:v>
                </c:pt>
                <c:pt idx="401">
                  <c:v>906.2</c:v>
                </c:pt>
                <c:pt idx="402">
                  <c:v>880.4</c:v>
                </c:pt>
                <c:pt idx="403">
                  <c:v>878.4</c:v>
                </c:pt>
                <c:pt idx="404">
                  <c:v>872.85</c:v>
                </c:pt>
                <c:pt idx="405">
                  <c:v>852.4</c:v>
                </c:pt>
                <c:pt idx="406">
                  <c:v>853.6</c:v>
                </c:pt>
                <c:pt idx="407">
                  <c:v>815</c:v>
                </c:pt>
                <c:pt idx="408">
                  <c:v>823.55</c:v>
                </c:pt>
                <c:pt idx="409">
                  <c:v>816.6</c:v>
                </c:pt>
                <c:pt idx="410">
                  <c:v>786.5</c:v>
                </c:pt>
                <c:pt idx="411">
                  <c:v>792.15</c:v>
                </c:pt>
                <c:pt idx="412">
                  <c:v>799.4</c:v>
                </c:pt>
                <c:pt idx="413">
                  <c:v>802.15</c:v>
                </c:pt>
                <c:pt idx="414">
                  <c:v>835.4</c:v>
                </c:pt>
                <c:pt idx="415">
                  <c:v>825.05</c:v>
                </c:pt>
                <c:pt idx="416">
                  <c:v>825.05</c:v>
                </c:pt>
                <c:pt idx="417">
                  <c:v>827.5</c:v>
                </c:pt>
                <c:pt idx="418">
                  <c:v>828.95</c:v>
                </c:pt>
                <c:pt idx="419">
                  <c:v>833.35</c:v>
                </c:pt>
                <c:pt idx="420">
                  <c:v>834.6</c:v>
                </c:pt>
                <c:pt idx="421">
                  <c:v>797.45</c:v>
                </c:pt>
                <c:pt idx="422">
                  <c:v>799.6</c:v>
                </c:pt>
                <c:pt idx="423">
                  <c:v>796.6</c:v>
                </c:pt>
                <c:pt idx="424">
                  <c:v>811</c:v>
                </c:pt>
                <c:pt idx="425">
                  <c:v>811.4</c:v>
                </c:pt>
                <c:pt idx="426">
                  <c:v>783.75</c:v>
                </c:pt>
                <c:pt idx="427">
                  <c:v>764.95</c:v>
                </c:pt>
                <c:pt idx="428">
                  <c:v>741.2</c:v>
                </c:pt>
                <c:pt idx="429">
                  <c:v>754.9</c:v>
                </c:pt>
                <c:pt idx="430">
                  <c:v>776.85</c:v>
                </c:pt>
                <c:pt idx="431">
                  <c:v>777.4</c:v>
                </c:pt>
                <c:pt idx="432">
                  <c:v>832.1</c:v>
                </c:pt>
                <c:pt idx="433">
                  <c:v>832.1</c:v>
                </c:pt>
                <c:pt idx="434">
                  <c:v>856.3</c:v>
                </c:pt>
                <c:pt idx="435">
                  <c:v>894.7</c:v>
                </c:pt>
                <c:pt idx="436">
                  <c:v>901.15</c:v>
                </c:pt>
                <c:pt idx="437">
                  <c:v>889</c:v>
                </c:pt>
                <c:pt idx="438">
                  <c:v>872.5</c:v>
                </c:pt>
                <c:pt idx="439">
                  <c:v>889.2</c:v>
                </c:pt>
                <c:pt idx="440">
                  <c:v>898.3</c:v>
                </c:pt>
                <c:pt idx="441">
                  <c:v>877.6</c:v>
                </c:pt>
                <c:pt idx="442">
                  <c:v>878.1</c:v>
                </c:pt>
                <c:pt idx="443">
                  <c:v>840.5</c:v>
                </c:pt>
                <c:pt idx="444">
                  <c:v>840.5</c:v>
                </c:pt>
                <c:pt idx="445">
                  <c:v>863.4</c:v>
                </c:pt>
                <c:pt idx="446">
                  <c:v>877.4</c:v>
                </c:pt>
                <c:pt idx="447">
                  <c:v>908</c:v>
                </c:pt>
                <c:pt idx="448">
                  <c:v>892.35</c:v>
                </c:pt>
                <c:pt idx="449">
                  <c:v>890.6</c:v>
                </c:pt>
                <c:pt idx="450">
                  <c:v>829.2</c:v>
                </c:pt>
                <c:pt idx="451">
                  <c:v>838.4</c:v>
                </c:pt>
                <c:pt idx="452">
                  <c:v>846.66</c:v>
                </c:pt>
                <c:pt idx="453">
                  <c:v>796.6</c:v>
                </c:pt>
                <c:pt idx="454">
                  <c:v>780.05</c:v>
                </c:pt>
                <c:pt idx="455">
                  <c:v>786.05</c:v>
                </c:pt>
                <c:pt idx="456">
                  <c:v>773.55</c:v>
                </c:pt>
                <c:pt idx="457">
                  <c:v>748.05</c:v>
                </c:pt>
                <c:pt idx="458">
                  <c:v>720.65</c:v>
                </c:pt>
                <c:pt idx="459">
                  <c:v>710.8</c:v>
                </c:pt>
                <c:pt idx="460">
                  <c:v>734.4</c:v>
                </c:pt>
                <c:pt idx="461">
                  <c:v>738.15</c:v>
                </c:pt>
                <c:pt idx="462">
                  <c:v>756.35</c:v>
                </c:pt>
                <c:pt idx="463">
                  <c:v>739.55</c:v>
                </c:pt>
                <c:pt idx="464">
                  <c:v>728.55</c:v>
                </c:pt>
                <c:pt idx="465">
                  <c:v>727.75</c:v>
                </c:pt>
                <c:pt idx="466">
                  <c:v>761</c:v>
                </c:pt>
                <c:pt idx="467">
                  <c:v>750.8</c:v>
                </c:pt>
                <c:pt idx="468">
                  <c:v>742.85</c:v>
                </c:pt>
                <c:pt idx="469">
                  <c:v>742.85</c:v>
                </c:pt>
                <c:pt idx="470">
                  <c:v>750.7</c:v>
                </c:pt>
                <c:pt idx="471">
                  <c:v>729.5</c:v>
                </c:pt>
                <c:pt idx="472">
                  <c:v>718.1</c:v>
                </c:pt>
                <c:pt idx="473">
                  <c:v>716.7</c:v>
                </c:pt>
                <c:pt idx="474">
                  <c:v>745.05</c:v>
                </c:pt>
                <c:pt idx="475">
                  <c:v>738.45</c:v>
                </c:pt>
                <c:pt idx="476">
                  <c:v>738.25</c:v>
                </c:pt>
                <c:pt idx="477">
                  <c:v>748.25</c:v>
                </c:pt>
                <c:pt idx="478">
                  <c:v>749.3</c:v>
                </c:pt>
                <c:pt idx="479">
                  <c:v>781.7</c:v>
                </c:pt>
                <c:pt idx="480">
                  <c:v>824.5</c:v>
                </c:pt>
                <c:pt idx="481">
                  <c:v>810.5</c:v>
                </c:pt>
                <c:pt idx="482">
                  <c:v>814.1</c:v>
                </c:pt>
                <c:pt idx="483">
                  <c:v>812.65</c:v>
                </c:pt>
                <c:pt idx="484">
                  <c:v>773.65</c:v>
                </c:pt>
                <c:pt idx="485">
                  <c:v>779.3</c:v>
                </c:pt>
                <c:pt idx="486">
                  <c:v>780.2</c:v>
                </c:pt>
                <c:pt idx="487">
                  <c:v>772.75</c:v>
                </c:pt>
                <c:pt idx="488">
                  <c:v>748.1</c:v>
                </c:pt>
                <c:pt idx="489">
                  <c:v>773.5</c:v>
                </c:pt>
                <c:pt idx="490">
                  <c:v>768.8</c:v>
                </c:pt>
                <c:pt idx="491">
                  <c:v>805.4</c:v>
                </c:pt>
                <c:pt idx="492">
                  <c:v>825.5</c:v>
                </c:pt>
                <c:pt idx="493">
                  <c:v>823.9</c:v>
                </c:pt>
                <c:pt idx="494">
                  <c:v>837.7</c:v>
                </c:pt>
                <c:pt idx="495">
                  <c:v>836.65</c:v>
                </c:pt>
                <c:pt idx="496">
                  <c:v>875.6</c:v>
                </c:pt>
                <c:pt idx="497">
                  <c:v>849.7</c:v>
                </c:pt>
                <c:pt idx="498">
                  <c:v>838.65</c:v>
                </c:pt>
                <c:pt idx="499">
                  <c:v>846.8</c:v>
                </c:pt>
                <c:pt idx="500">
                  <c:v>840.2</c:v>
                </c:pt>
                <c:pt idx="501">
                  <c:v>838.25</c:v>
                </c:pt>
                <c:pt idx="502">
                  <c:v>838.25</c:v>
                </c:pt>
                <c:pt idx="503">
                  <c:v>880.05</c:v>
                </c:pt>
                <c:pt idx="504">
                  <c:v>871.45</c:v>
                </c:pt>
                <c:pt idx="505">
                  <c:v>862.2</c:v>
                </c:pt>
                <c:pt idx="506">
                  <c:v>877.35</c:v>
                </c:pt>
                <c:pt idx="507">
                  <c:v>850.05</c:v>
                </c:pt>
                <c:pt idx="508">
                  <c:v>845.5</c:v>
                </c:pt>
                <c:pt idx="509">
                  <c:v>846.75</c:v>
                </c:pt>
                <c:pt idx="510">
                  <c:v>857.8</c:v>
                </c:pt>
                <c:pt idx="511">
                  <c:v>855.35</c:v>
                </c:pt>
                <c:pt idx="512">
                  <c:v>825.2</c:v>
                </c:pt>
                <c:pt idx="513">
                  <c:v>822.85</c:v>
                </c:pt>
                <c:pt idx="514">
                  <c:v>812.05</c:v>
                </c:pt>
                <c:pt idx="515">
                  <c:v>810.2</c:v>
                </c:pt>
                <c:pt idx="516">
                  <c:v>834.5</c:v>
                </c:pt>
                <c:pt idx="517">
                  <c:v>862.1</c:v>
                </c:pt>
                <c:pt idx="518">
                  <c:v>849.6</c:v>
                </c:pt>
                <c:pt idx="519">
                  <c:v>857.25</c:v>
                </c:pt>
                <c:pt idx="520">
                  <c:v>887</c:v>
                </c:pt>
                <c:pt idx="521">
                  <c:v>905.1</c:v>
                </c:pt>
                <c:pt idx="522">
                  <c:v>900.05</c:v>
                </c:pt>
                <c:pt idx="523">
                  <c:v>905.7</c:v>
                </c:pt>
                <c:pt idx="524">
                  <c:v>898.25</c:v>
                </c:pt>
                <c:pt idx="525">
                  <c:v>922.05</c:v>
                </c:pt>
                <c:pt idx="526">
                  <c:v>915.55</c:v>
                </c:pt>
                <c:pt idx="527">
                  <c:v>906.8</c:v>
                </c:pt>
                <c:pt idx="528">
                  <c:v>905.65</c:v>
                </c:pt>
                <c:pt idx="529">
                  <c:v>917.45</c:v>
                </c:pt>
                <c:pt idx="530">
                  <c:v>912.7</c:v>
                </c:pt>
                <c:pt idx="531">
                  <c:v>897.7</c:v>
                </c:pt>
                <c:pt idx="532">
                  <c:v>912.7</c:v>
                </c:pt>
                <c:pt idx="533">
                  <c:v>942.3</c:v>
                </c:pt>
                <c:pt idx="534">
                  <c:v>944.1</c:v>
                </c:pt>
                <c:pt idx="535">
                  <c:v>936.95</c:v>
                </c:pt>
                <c:pt idx="536">
                  <c:v>969.8</c:v>
                </c:pt>
                <c:pt idx="537">
                  <c:v>972.4</c:v>
                </c:pt>
                <c:pt idx="538">
                  <c:v>981.1</c:v>
                </c:pt>
                <c:pt idx="539">
                  <c:v>995.2</c:v>
                </c:pt>
                <c:pt idx="540">
                  <c:v>988.9</c:v>
                </c:pt>
                <c:pt idx="541">
                  <c:v>974.25</c:v>
                </c:pt>
                <c:pt idx="542">
                  <c:v>973.9</c:v>
                </c:pt>
                <c:pt idx="543">
                  <c:v>937.7</c:v>
                </c:pt>
                <c:pt idx="544">
                  <c:v>952</c:v>
                </c:pt>
                <c:pt idx="545">
                  <c:v>932.7</c:v>
                </c:pt>
                <c:pt idx="546">
                  <c:v>909.4</c:v>
                </c:pt>
                <c:pt idx="547">
                  <c:v>913.2</c:v>
                </c:pt>
                <c:pt idx="548">
                  <c:v>913.15</c:v>
                </c:pt>
                <c:pt idx="549">
                  <c:v>942.6</c:v>
                </c:pt>
                <c:pt idx="550">
                  <c:v>918.6</c:v>
                </c:pt>
                <c:pt idx="551">
                  <c:v>894.2</c:v>
                </c:pt>
                <c:pt idx="552">
                  <c:v>908.6</c:v>
                </c:pt>
                <c:pt idx="553">
                  <c:v>925.2</c:v>
                </c:pt>
                <c:pt idx="554">
                  <c:v>932.2</c:v>
                </c:pt>
                <c:pt idx="555">
                  <c:v>921.85</c:v>
                </c:pt>
                <c:pt idx="556">
                  <c:v>917.95</c:v>
                </c:pt>
                <c:pt idx="557">
                  <c:v>891.45</c:v>
                </c:pt>
                <c:pt idx="558">
                  <c:v>954.8</c:v>
                </c:pt>
                <c:pt idx="559">
                  <c:v>953.7</c:v>
                </c:pt>
                <c:pt idx="560">
                  <c:v>949.8</c:v>
                </c:pt>
                <c:pt idx="561">
                  <c:v>923.5</c:v>
                </c:pt>
                <c:pt idx="562">
                  <c:v>929.5</c:v>
                </c:pt>
                <c:pt idx="563">
                  <c:v>940.8</c:v>
                </c:pt>
                <c:pt idx="564">
                  <c:v>924.05</c:v>
                </c:pt>
                <c:pt idx="565">
                  <c:v>926.8</c:v>
                </c:pt>
                <c:pt idx="566">
                  <c:v>916.1</c:v>
                </c:pt>
                <c:pt idx="567">
                  <c:v>923.2</c:v>
                </c:pt>
                <c:pt idx="568">
                  <c:v>896</c:v>
                </c:pt>
                <c:pt idx="569">
                  <c:v>899.2</c:v>
                </c:pt>
                <c:pt idx="570">
                  <c:v>870.35</c:v>
                </c:pt>
                <c:pt idx="571">
                  <c:v>880.9</c:v>
                </c:pt>
                <c:pt idx="572">
                  <c:v>886.2</c:v>
                </c:pt>
                <c:pt idx="573">
                  <c:v>879.2</c:v>
                </c:pt>
                <c:pt idx="574">
                  <c:v>879.2</c:v>
                </c:pt>
                <c:pt idx="575">
                  <c:v>888.65</c:v>
                </c:pt>
                <c:pt idx="576">
                  <c:v>890.95</c:v>
                </c:pt>
                <c:pt idx="577">
                  <c:v>889.4</c:v>
                </c:pt>
                <c:pt idx="578">
                  <c:v>868.1</c:v>
                </c:pt>
                <c:pt idx="579">
                  <c:v>884</c:v>
                </c:pt>
                <c:pt idx="580">
                  <c:v>882.15</c:v>
                </c:pt>
                <c:pt idx="581">
                  <c:v>885.95</c:v>
                </c:pt>
                <c:pt idx="582">
                  <c:v>906.5</c:v>
                </c:pt>
                <c:pt idx="583">
                  <c:v>910.1</c:v>
                </c:pt>
                <c:pt idx="584">
                  <c:v>909.25</c:v>
                </c:pt>
                <c:pt idx="585">
                  <c:v>890.1</c:v>
                </c:pt>
                <c:pt idx="586">
                  <c:v>898</c:v>
                </c:pt>
                <c:pt idx="587">
                  <c:v>884</c:v>
                </c:pt>
                <c:pt idx="588">
                  <c:v>889.4</c:v>
                </c:pt>
                <c:pt idx="589">
                  <c:v>889.4</c:v>
                </c:pt>
                <c:pt idx="590">
                  <c:v>904.3</c:v>
                </c:pt>
                <c:pt idx="591">
                  <c:v>908</c:v>
                </c:pt>
                <c:pt idx="592">
                  <c:v>913.8</c:v>
                </c:pt>
                <c:pt idx="593">
                  <c:v>911.1</c:v>
                </c:pt>
                <c:pt idx="594">
                  <c:v>913</c:v>
                </c:pt>
                <c:pt idx="595">
                  <c:v>920</c:v>
                </c:pt>
                <c:pt idx="596">
                  <c:v>929.5</c:v>
                </c:pt>
                <c:pt idx="597">
                  <c:v>927.5</c:v>
                </c:pt>
                <c:pt idx="598">
                  <c:v>931.5</c:v>
                </c:pt>
                <c:pt idx="599">
                  <c:v>931.6</c:v>
                </c:pt>
                <c:pt idx="600">
                  <c:v>926.2</c:v>
                </c:pt>
                <c:pt idx="601">
                  <c:v>938.5</c:v>
                </c:pt>
                <c:pt idx="602">
                  <c:v>943.8</c:v>
                </c:pt>
                <c:pt idx="603">
                  <c:v>957</c:v>
                </c:pt>
                <c:pt idx="604">
                  <c:v>958.8</c:v>
                </c:pt>
                <c:pt idx="605">
                  <c:v>952.25</c:v>
                </c:pt>
                <c:pt idx="606">
                  <c:v>949.1</c:v>
                </c:pt>
                <c:pt idx="607">
                  <c:v>959.8</c:v>
                </c:pt>
                <c:pt idx="608">
                  <c:v>978.7</c:v>
                </c:pt>
                <c:pt idx="609">
                  <c:v>982</c:v>
                </c:pt>
                <c:pt idx="610">
                  <c:v>976.25</c:v>
                </c:pt>
                <c:pt idx="611">
                  <c:v>977</c:v>
                </c:pt>
                <c:pt idx="612">
                  <c:v>980.1</c:v>
                </c:pt>
                <c:pt idx="613">
                  <c:v>956.3</c:v>
                </c:pt>
                <c:pt idx="614">
                  <c:v>951.05</c:v>
                </c:pt>
                <c:pt idx="615">
                  <c:v>954.75</c:v>
                </c:pt>
                <c:pt idx="616">
                  <c:v>954.65</c:v>
                </c:pt>
                <c:pt idx="617">
                  <c:v>942.5</c:v>
                </c:pt>
                <c:pt idx="618">
                  <c:v>938.9</c:v>
                </c:pt>
                <c:pt idx="619">
                  <c:v>928.35</c:v>
                </c:pt>
                <c:pt idx="620">
                  <c:v>936.5</c:v>
                </c:pt>
                <c:pt idx="621">
                  <c:v>939.4</c:v>
                </c:pt>
                <c:pt idx="622">
                  <c:v>933.25</c:v>
                </c:pt>
                <c:pt idx="623">
                  <c:v>934.3</c:v>
                </c:pt>
                <c:pt idx="624">
                  <c:v>922.5</c:v>
                </c:pt>
                <c:pt idx="625">
                  <c:v>926.15</c:v>
                </c:pt>
                <c:pt idx="626">
                  <c:v>937.5</c:v>
                </c:pt>
                <c:pt idx="627">
                  <c:v>939.15</c:v>
                </c:pt>
                <c:pt idx="628">
                  <c:v>939.05</c:v>
                </c:pt>
                <c:pt idx="629">
                  <c:v>938.05</c:v>
                </c:pt>
                <c:pt idx="630">
                  <c:v>926.75</c:v>
                </c:pt>
                <c:pt idx="631">
                  <c:v>940.75</c:v>
                </c:pt>
                <c:pt idx="632">
                  <c:v>932.8</c:v>
                </c:pt>
                <c:pt idx="633">
                  <c:v>925</c:v>
                </c:pt>
                <c:pt idx="634">
                  <c:v>924.3</c:v>
                </c:pt>
                <c:pt idx="635">
                  <c:v>914.75</c:v>
                </c:pt>
                <c:pt idx="636">
                  <c:v>912.45</c:v>
                </c:pt>
                <c:pt idx="637">
                  <c:v>913.15</c:v>
                </c:pt>
                <c:pt idx="638">
                  <c:v>921</c:v>
                </c:pt>
                <c:pt idx="639">
                  <c:v>940.5</c:v>
                </c:pt>
                <c:pt idx="640">
                  <c:v>935.5</c:v>
                </c:pt>
                <c:pt idx="641">
                  <c:v>938.25</c:v>
                </c:pt>
                <c:pt idx="642">
                  <c:v>937</c:v>
                </c:pt>
                <c:pt idx="643">
                  <c:v>949</c:v>
                </c:pt>
                <c:pt idx="644">
                  <c:v>951.25</c:v>
                </c:pt>
                <c:pt idx="645">
                  <c:v>951.4</c:v>
                </c:pt>
                <c:pt idx="646">
                  <c:v>948.15</c:v>
                </c:pt>
                <c:pt idx="647">
                  <c:v>951.35</c:v>
                </c:pt>
                <c:pt idx="648">
                  <c:v>953.65</c:v>
                </c:pt>
                <c:pt idx="649">
                  <c:v>937.65</c:v>
                </c:pt>
                <c:pt idx="650">
                  <c:v>930</c:v>
                </c:pt>
                <c:pt idx="651">
                  <c:v>934.3</c:v>
                </c:pt>
                <c:pt idx="652">
                  <c:v>954.9</c:v>
                </c:pt>
                <c:pt idx="653">
                  <c:v>964</c:v>
                </c:pt>
                <c:pt idx="654">
                  <c:v>963.25</c:v>
                </c:pt>
                <c:pt idx="655">
                  <c:v>965</c:v>
                </c:pt>
                <c:pt idx="656">
                  <c:v>958.5</c:v>
                </c:pt>
                <c:pt idx="657">
                  <c:v>954.5</c:v>
                </c:pt>
                <c:pt idx="658">
                  <c:v>943.75</c:v>
                </c:pt>
                <c:pt idx="659">
                  <c:v>948.25</c:v>
                </c:pt>
                <c:pt idx="660">
                  <c:v>956.5</c:v>
                </c:pt>
                <c:pt idx="661">
                  <c:v>956</c:v>
                </c:pt>
                <c:pt idx="662">
                  <c:v>946.35</c:v>
                </c:pt>
                <c:pt idx="663">
                  <c:v>935.3</c:v>
                </c:pt>
                <c:pt idx="664">
                  <c:v>943.5</c:v>
                </c:pt>
                <c:pt idx="665">
                  <c:v>941.25</c:v>
                </c:pt>
                <c:pt idx="666">
                  <c:v>954.5</c:v>
                </c:pt>
                <c:pt idx="667">
                  <c:v>954.15</c:v>
                </c:pt>
                <c:pt idx="668">
                  <c:v>942.9</c:v>
                </c:pt>
                <c:pt idx="669">
                  <c:v>945.05</c:v>
                </c:pt>
                <c:pt idx="670">
                  <c:v>945.6</c:v>
                </c:pt>
                <c:pt idx="671">
                  <c:v>948.25</c:v>
                </c:pt>
                <c:pt idx="672">
                  <c:v>948.25</c:v>
                </c:pt>
                <c:pt idx="673">
                  <c:v>951.15</c:v>
                </c:pt>
                <c:pt idx="674">
                  <c:v>958.35</c:v>
                </c:pt>
                <c:pt idx="675">
                  <c:v>978.1</c:v>
                </c:pt>
                <c:pt idx="676">
                  <c:v>991.6</c:v>
                </c:pt>
                <c:pt idx="677">
                  <c:v>995.85</c:v>
                </c:pt>
                <c:pt idx="678">
                  <c:v>999.25</c:v>
                </c:pt>
                <c:pt idx="679">
                  <c:v>992.65</c:v>
                </c:pt>
                <c:pt idx="680">
                  <c:v>996.5</c:v>
                </c:pt>
                <c:pt idx="681">
                  <c:v>1005.85</c:v>
                </c:pt>
                <c:pt idx="682">
                  <c:v>1001</c:v>
                </c:pt>
                <c:pt idx="683">
                  <c:v>1006.9</c:v>
                </c:pt>
                <c:pt idx="684">
                  <c:v>1017.7</c:v>
                </c:pt>
                <c:pt idx="685">
                  <c:v>1012</c:v>
                </c:pt>
                <c:pt idx="686">
                  <c:v>1007.15</c:v>
                </c:pt>
                <c:pt idx="687">
                  <c:v>1014.75</c:v>
                </c:pt>
                <c:pt idx="688">
                  <c:v>1011</c:v>
                </c:pt>
                <c:pt idx="689">
                  <c:v>997.25</c:v>
                </c:pt>
                <c:pt idx="690">
                  <c:v>994.75</c:v>
                </c:pt>
                <c:pt idx="691">
                  <c:v>991.55</c:v>
                </c:pt>
                <c:pt idx="692">
                  <c:v>990.95</c:v>
                </c:pt>
                <c:pt idx="693">
                  <c:v>1002</c:v>
                </c:pt>
                <c:pt idx="694">
                  <c:v>1007.7</c:v>
                </c:pt>
                <c:pt idx="695">
                  <c:v>1002</c:v>
                </c:pt>
                <c:pt idx="696">
                  <c:v>1002.3</c:v>
                </c:pt>
                <c:pt idx="697">
                  <c:v>1017.65</c:v>
                </c:pt>
                <c:pt idx="698">
                  <c:v>1041.8499999999999</c:v>
                </c:pt>
                <c:pt idx="699">
                  <c:v>1055.5</c:v>
                </c:pt>
                <c:pt idx="700">
                  <c:v>1055</c:v>
                </c:pt>
                <c:pt idx="701">
                  <c:v>1049.25</c:v>
                </c:pt>
                <c:pt idx="702">
                  <c:v>1056.25</c:v>
                </c:pt>
                <c:pt idx="703">
                  <c:v>1064.3499999999999</c:v>
                </c:pt>
                <c:pt idx="704">
                  <c:v>1057.75</c:v>
                </c:pt>
                <c:pt idx="705">
                  <c:v>1055</c:v>
                </c:pt>
                <c:pt idx="706">
                  <c:v>1055</c:v>
                </c:pt>
                <c:pt idx="707">
                  <c:v>1063.7</c:v>
                </c:pt>
                <c:pt idx="708">
                  <c:v>1059.25</c:v>
                </c:pt>
                <c:pt idx="709">
                  <c:v>1054.75</c:v>
                </c:pt>
                <c:pt idx="710">
                  <c:v>1054.25</c:v>
                </c:pt>
                <c:pt idx="711">
                  <c:v>1054.95</c:v>
                </c:pt>
                <c:pt idx="712">
                  <c:v>1036.25</c:v>
                </c:pt>
                <c:pt idx="713">
                  <c:v>1039.8</c:v>
                </c:pt>
                <c:pt idx="714">
                  <c:v>1045.5</c:v>
                </c:pt>
                <c:pt idx="715">
                  <c:v>1046</c:v>
                </c:pt>
                <c:pt idx="716">
                  <c:v>1044.9000000000001</c:v>
                </c:pt>
                <c:pt idx="717">
                  <c:v>1059.55</c:v>
                </c:pt>
                <c:pt idx="718">
                  <c:v>1093.5</c:v>
                </c:pt>
                <c:pt idx="719">
                  <c:v>1093</c:v>
                </c:pt>
                <c:pt idx="720">
                  <c:v>1089.95</c:v>
                </c:pt>
                <c:pt idx="721">
                  <c:v>1097.8</c:v>
                </c:pt>
                <c:pt idx="722">
                  <c:v>1101.75</c:v>
                </c:pt>
                <c:pt idx="723">
                  <c:v>1105.7</c:v>
                </c:pt>
                <c:pt idx="724">
                  <c:v>1117.8499999999999</c:v>
                </c:pt>
                <c:pt idx="725">
                  <c:v>1104</c:v>
                </c:pt>
                <c:pt idx="726">
                  <c:v>1118.9000000000001</c:v>
                </c:pt>
                <c:pt idx="727">
                  <c:v>1139.5</c:v>
                </c:pt>
                <c:pt idx="728">
                  <c:v>1141.9000000000001</c:v>
                </c:pt>
                <c:pt idx="729">
                  <c:v>1135.75</c:v>
                </c:pt>
                <c:pt idx="730">
                  <c:v>1142.25</c:v>
                </c:pt>
                <c:pt idx="731">
                  <c:v>1170.1500000000001</c:v>
                </c:pt>
                <c:pt idx="732">
                  <c:v>1165.95</c:v>
                </c:pt>
                <c:pt idx="733">
                  <c:v>1169.5</c:v>
                </c:pt>
                <c:pt idx="734">
                  <c:v>1177.5</c:v>
                </c:pt>
                <c:pt idx="735">
                  <c:v>1177.7</c:v>
                </c:pt>
                <c:pt idx="736">
                  <c:v>1179.5</c:v>
                </c:pt>
                <c:pt idx="737">
                  <c:v>1210</c:v>
                </c:pt>
                <c:pt idx="738">
                  <c:v>1212</c:v>
                </c:pt>
                <c:pt idx="739">
                  <c:v>1207.5</c:v>
                </c:pt>
                <c:pt idx="740">
                  <c:v>1161.55</c:v>
                </c:pt>
                <c:pt idx="741">
                  <c:v>1157.3</c:v>
                </c:pt>
                <c:pt idx="742">
                  <c:v>1142</c:v>
                </c:pt>
                <c:pt idx="743">
                  <c:v>1129.2</c:v>
                </c:pt>
                <c:pt idx="744">
                  <c:v>1113.5</c:v>
                </c:pt>
                <c:pt idx="745">
                  <c:v>1114.8499999999999</c:v>
                </c:pt>
                <c:pt idx="746">
                  <c:v>1126.5999999999999</c:v>
                </c:pt>
                <c:pt idx="747">
                  <c:v>1124.8</c:v>
                </c:pt>
                <c:pt idx="748">
                  <c:v>1138.2</c:v>
                </c:pt>
                <c:pt idx="749">
                  <c:v>1103.75</c:v>
                </c:pt>
                <c:pt idx="750">
                  <c:v>1112.75</c:v>
                </c:pt>
                <c:pt idx="751">
                  <c:v>1079.5</c:v>
                </c:pt>
                <c:pt idx="752">
                  <c:v>1084.04</c:v>
                </c:pt>
                <c:pt idx="753">
                  <c:v>1087.5</c:v>
                </c:pt>
                <c:pt idx="754">
                  <c:v>1087.5</c:v>
                </c:pt>
                <c:pt idx="755">
                  <c:v>1106</c:v>
                </c:pt>
                <c:pt idx="756">
                  <c:v>1106</c:v>
                </c:pt>
                <c:pt idx="757">
                  <c:v>1096</c:v>
                </c:pt>
                <c:pt idx="758">
                  <c:v>1097</c:v>
                </c:pt>
                <c:pt idx="759">
                  <c:v>1121.4000000000001</c:v>
                </c:pt>
                <c:pt idx="760">
                  <c:v>1118.5</c:v>
                </c:pt>
                <c:pt idx="761">
                  <c:v>1138.3</c:v>
                </c:pt>
                <c:pt idx="762">
                  <c:v>1131.8</c:v>
                </c:pt>
                <c:pt idx="763">
                  <c:v>1138.3</c:v>
                </c:pt>
                <c:pt idx="764">
                  <c:v>1148</c:v>
                </c:pt>
                <c:pt idx="765">
                  <c:v>1124.5999999999999</c:v>
                </c:pt>
                <c:pt idx="766">
                  <c:v>1132.8</c:v>
                </c:pt>
                <c:pt idx="767">
                  <c:v>1133.1500000000001</c:v>
                </c:pt>
                <c:pt idx="768">
                  <c:v>1133.2</c:v>
                </c:pt>
                <c:pt idx="769">
                  <c:v>1108.5999999999999</c:v>
                </c:pt>
                <c:pt idx="770">
                  <c:v>1090.8499999999999</c:v>
                </c:pt>
                <c:pt idx="771">
                  <c:v>1092</c:v>
                </c:pt>
                <c:pt idx="772">
                  <c:v>1095.75</c:v>
                </c:pt>
                <c:pt idx="773">
                  <c:v>1098.8</c:v>
                </c:pt>
                <c:pt idx="774">
                  <c:v>1093.45</c:v>
                </c:pt>
                <c:pt idx="775">
                  <c:v>1086.7</c:v>
                </c:pt>
                <c:pt idx="776">
                  <c:v>1077.8499999999999</c:v>
                </c:pt>
                <c:pt idx="777">
                  <c:v>1094.7</c:v>
                </c:pt>
                <c:pt idx="778">
                  <c:v>1112.05</c:v>
                </c:pt>
                <c:pt idx="779">
                  <c:v>1114.8499999999999</c:v>
                </c:pt>
                <c:pt idx="780">
                  <c:v>1070.3499999999999</c:v>
                </c:pt>
                <c:pt idx="781">
                  <c:v>1056.8</c:v>
                </c:pt>
                <c:pt idx="782">
                  <c:v>1071.4000000000001</c:v>
                </c:pt>
                <c:pt idx="783">
                  <c:v>1074.8499999999999</c:v>
                </c:pt>
                <c:pt idx="784">
                  <c:v>1066.1500000000001</c:v>
                </c:pt>
                <c:pt idx="785">
                  <c:v>1084.1500000000001</c:v>
                </c:pt>
                <c:pt idx="786">
                  <c:v>1086.75</c:v>
                </c:pt>
                <c:pt idx="787">
                  <c:v>1116.9000000000001</c:v>
                </c:pt>
                <c:pt idx="788">
                  <c:v>1115.95</c:v>
                </c:pt>
                <c:pt idx="789">
                  <c:v>1120.45</c:v>
                </c:pt>
                <c:pt idx="790">
                  <c:v>1119.2</c:v>
                </c:pt>
                <c:pt idx="791">
                  <c:v>1111.75</c:v>
                </c:pt>
                <c:pt idx="792">
                  <c:v>1103.8</c:v>
                </c:pt>
                <c:pt idx="793">
                  <c:v>1098.95</c:v>
                </c:pt>
                <c:pt idx="794">
                  <c:v>1101.7</c:v>
                </c:pt>
                <c:pt idx="795">
                  <c:v>1105.5</c:v>
                </c:pt>
                <c:pt idx="796">
                  <c:v>1118.7</c:v>
                </c:pt>
                <c:pt idx="797">
                  <c:v>1131.3499999999999</c:v>
                </c:pt>
                <c:pt idx="798">
                  <c:v>1142.6500000000001</c:v>
                </c:pt>
                <c:pt idx="799">
                  <c:v>1130.75</c:v>
                </c:pt>
                <c:pt idx="800">
                  <c:v>1140.0999999999999</c:v>
                </c:pt>
                <c:pt idx="801">
                  <c:v>1124.95</c:v>
                </c:pt>
                <c:pt idx="802">
                  <c:v>1116.55</c:v>
                </c:pt>
                <c:pt idx="803">
                  <c:v>1124.45</c:v>
                </c:pt>
                <c:pt idx="804">
                  <c:v>1104.8</c:v>
                </c:pt>
                <c:pt idx="805">
                  <c:v>1109.0999999999999</c:v>
                </c:pt>
                <c:pt idx="806">
                  <c:v>1102.8</c:v>
                </c:pt>
                <c:pt idx="807">
                  <c:v>1126.25</c:v>
                </c:pt>
                <c:pt idx="808">
                  <c:v>1124.25</c:v>
                </c:pt>
                <c:pt idx="809">
                  <c:v>1126.3499999999999</c:v>
                </c:pt>
                <c:pt idx="810">
                  <c:v>1103.25</c:v>
                </c:pt>
                <c:pt idx="811">
                  <c:v>1099.75</c:v>
                </c:pt>
                <c:pt idx="812">
                  <c:v>1107.75</c:v>
                </c:pt>
                <c:pt idx="813">
                  <c:v>1091.5999999999999</c:v>
                </c:pt>
                <c:pt idx="814">
                  <c:v>1092.55</c:v>
                </c:pt>
                <c:pt idx="815">
                  <c:v>1104.3499999999999</c:v>
                </c:pt>
                <c:pt idx="816">
                  <c:v>1113.9000000000001</c:v>
                </c:pt>
                <c:pt idx="817">
                  <c:v>1103.6500000000001</c:v>
                </c:pt>
                <c:pt idx="818">
                  <c:v>1113.1500000000001</c:v>
                </c:pt>
                <c:pt idx="819">
                  <c:v>1125.25</c:v>
                </c:pt>
                <c:pt idx="820">
                  <c:v>1125.25</c:v>
                </c:pt>
                <c:pt idx="821">
                  <c:v>1137.8</c:v>
                </c:pt>
                <c:pt idx="822">
                  <c:v>1144</c:v>
                </c:pt>
                <c:pt idx="823">
                  <c:v>1151.2</c:v>
                </c:pt>
                <c:pt idx="824">
                  <c:v>1158.95</c:v>
                </c:pt>
                <c:pt idx="825">
                  <c:v>1164.1500000000001</c:v>
                </c:pt>
                <c:pt idx="826">
                  <c:v>1146.3499999999999</c:v>
                </c:pt>
                <c:pt idx="827">
                  <c:v>1157.7</c:v>
                </c:pt>
                <c:pt idx="828">
                  <c:v>1159.7</c:v>
                </c:pt>
                <c:pt idx="829">
                  <c:v>1136.05</c:v>
                </c:pt>
                <c:pt idx="830">
                  <c:v>1132.45</c:v>
                </c:pt>
                <c:pt idx="831">
                  <c:v>1141.95</c:v>
                </c:pt>
                <c:pt idx="832">
                  <c:v>1141.25</c:v>
                </c:pt>
                <c:pt idx="833">
                  <c:v>1136.05</c:v>
                </c:pt>
                <c:pt idx="834">
                  <c:v>1156.3499999999999</c:v>
                </c:pt>
                <c:pt idx="835">
                  <c:v>1155.3499999999999</c:v>
                </c:pt>
                <c:pt idx="836">
                  <c:v>1161.1500000000001</c:v>
                </c:pt>
                <c:pt idx="837">
                  <c:v>1167.75</c:v>
                </c:pt>
                <c:pt idx="838">
                  <c:v>1150.05</c:v>
                </c:pt>
                <c:pt idx="839">
                  <c:v>1179.8499999999999</c:v>
                </c:pt>
                <c:pt idx="840">
                  <c:v>1179.8499999999999</c:v>
                </c:pt>
                <c:pt idx="841">
                  <c:v>1172.4000000000001</c:v>
                </c:pt>
                <c:pt idx="842">
                  <c:v>1172.45</c:v>
                </c:pt>
                <c:pt idx="843">
                  <c:v>1185.3499999999999</c:v>
                </c:pt>
                <c:pt idx="844">
                  <c:v>1195.05</c:v>
                </c:pt>
                <c:pt idx="845">
                  <c:v>1199.5</c:v>
                </c:pt>
                <c:pt idx="846">
                  <c:v>1219.95</c:v>
                </c:pt>
                <c:pt idx="847">
                  <c:v>1236.55</c:v>
                </c:pt>
                <c:pt idx="848">
                  <c:v>1238.95</c:v>
                </c:pt>
                <c:pt idx="849">
                  <c:v>1222.1500000000001</c:v>
                </c:pt>
                <c:pt idx="850">
                  <c:v>1230.3499999999999</c:v>
                </c:pt>
                <c:pt idx="851">
                  <c:v>1217.55</c:v>
                </c:pt>
                <c:pt idx="852">
                  <c:v>1195.05</c:v>
                </c:pt>
                <c:pt idx="853">
                  <c:v>1189.3499999999999</c:v>
                </c:pt>
                <c:pt idx="854">
                  <c:v>1182.1500000000001</c:v>
                </c:pt>
                <c:pt idx="855">
                  <c:v>1192.9000000000001</c:v>
                </c:pt>
                <c:pt idx="856">
                  <c:v>1199.02</c:v>
                </c:pt>
                <c:pt idx="857">
                  <c:v>1213.77</c:v>
                </c:pt>
                <c:pt idx="858">
                  <c:v>1215.1300000000001</c:v>
                </c:pt>
                <c:pt idx="859">
                  <c:v>1203</c:v>
                </c:pt>
                <c:pt idx="860">
                  <c:v>1226.7</c:v>
                </c:pt>
                <c:pt idx="861">
                  <c:v>1218.3499999999999</c:v>
                </c:pt>
                <c:pt idx="862">
                  <c:v>1217.25</c:v>
                </c:pt>
                <c:pt idx="863">
                  <c:v>1204.75</c:v>
                </c:pt>
                <c:pt idx="864">
                  <c:v>1232.25</c:v>
                </c:pt>
                <c:pt idx="865">
                  <c:v>1246.8499999999999</c:v>
                </c:pt>
                <c:pt idx="866">
                  <c:v>1224.8499999999999</c:v>
                </c:pt>
                <c:pt idx="867">
                  <c:v>1224.27</c:v>
                </c:pt>
                <c:pt idx="868">
                  <c:v>1226.1500000000001</c:v>
                </c:pt>
                <c:pt idx="869">
                  <c:v>1219.0899999999999</c:v>
                </c:pt>
                <c:pt idx="870">
                  <c:v>1225.7</c:v>
                </c:pt>
                <c:pt idx="871">
                  <c:v>1233.0999999999999</c:v>
                </c:pt>
                <c:pt idx="872">
                  <c:v>1246.02</c:v>
                </c:pt>
                <c:pt idx="873">
                  <c:v>1259.1500000000001</c:v>
                </c:pt>
                <c:pt idx="874">
                  <c:v>1254.77</c:v>
                </c:pt>
                <c:pt idx="875">
                  <c:v>1239.25</c:v>
                </c:pt>
                <c:pt idx="876">
                  <c:v>1231.1500000000001</c:v>
                </c:pt>
                <c:pt idx="877">
                  <c:v>1245.52</c:v>
                </c:pt>
                <c:pt idx="878">
                  <c:v>1254.3499999999999</c:v>
                </c:pt>
                <c:pt idx="879">
                  <c:v>1247.95</c:v>
                </c:pt>
                <c:pt idx="880">
                  <c:v>1238.0999999999999</c:v>
                </c:pt>
                <c:pt idx="881">
                  <c:v>1243.6500000000001</c:v>
                </c:pt>
                <c:pt idx="882">
                  <c:v>1217.8</c:v>
                </c:pt>
                <c:pt idx="883">
                  <c:v>1206</c:v>
                </c:pt>
                <c:pt idx="884">
                  <c:v>1193.3800000000001</c:v>
                </c:pt>
                <c:pt idx="885">
                  <c:v>1193.1500000000001</c:v>
                </c:pt>
                <c:pt idx="886">
                  <c:v>1191.25</c:v>
                </c:pt>
                <c:pt idx="887">
                  <c:v>1208.95</c:v>
                </c:pt>
                <c:pt idx="888">
                  <c:v>1198.75</c:v>
                </c:pt>
                <c:pt idx="889">
                  <c:v>1215.32</c:v>
                </c:pt>
                <c:pt idx="890">
                  <c:v>1215.77</c:v>
                </c:pt>
                <c:pt idx="891">
                  <c:v>1213.05</c:v>
                </c:pt>
                <c:pt idx="892">
                  <c:v>1192.6500000000001</c:v>
                </c:pt>
                <c:pt idx="893">
                  <c:v>1179.95</c:v>
                </c:pt>
                <c:pt idx="894">
                  <c:v>1192.95</c:v>
                </c:pt>
                <c:pt idx="895">
                  <c:v>1191.42</c:v>
                </c:pt>
                <c:pt idx="896">
                  <c:v>1196.05</c:v>
                </c:pt>
                <c:pt idx="897">
                  <c:v>1190.8</c:v>
                </c:pt>
                <c:pt idx="898">
                  <c:v>1181.78</c:v>
                </c:pt>
                <c:pt idx="899">
                  <c:v>1163.3499999999999</c:v>
                </c:pt>
                <c:pt idx="900">
                  <c:v>1161.6300000000001</c:v>
                </c:pt>
                <c:pt idx="901">
                  <c:v>1164.25</c:v>
                </c:pt>
                <c:pt idx="902">
                  <c:v>1175.47</c:v>
                </c:pt>
                <c:pt idx="903">
                  <c:v>1184.6500000000001</c:v>
                </c:pt>
                <c:pt idx="904">
                  <c:v>1187.9000000000001</c:v>
                </c:pt>
                <c:pt idx="905">
                  <c:v>1200.22</c:v>
                </c:pt>
                <c:pt idx="906">
                  <c:v>1193.28</c:v>
                </c:pt>
                <c:pt idx="907">
                  <c:v>1208.57</c:v>
                </c:pt>
                <c:pt idx="908">
                  <c:v>1202.1300000000001</c:v>
                </c:pt>
                <c:pt idx="909">
                  <c:v>1194.32</c:v>
                </c:pt>
                <c:pt idx="910">
                  <c:v>1198.55</c:v>
                </c:pt>
                <c:pt idx="911">
                  <c:v>1214.07</c:v>
                </c:pt>
                <c:pt idx="912">
                  <c:v>1213.43</c:v>
                </c:pt>
                <c:pt idx="913">
                  <c:v>1224.47</c:v>
                </c:pt>
                <c:pt idx="914">
                  <c:v>1226.22</c:v>
                </c:pt>
                <c:pt idx="915">
                  <c:v>1224.75</c:v>
                </c:pt>
                <c:pt idx="916">
                  <c:v>1234.4000000000001</c:v>
                </c:pt>
                <c:pt idx="917">
                  <c:v>1226.7</c:v>
                </c:pt>
                <c:pt idx="918">
                  <c:v>1223.93</c:v>
                </c:pt>
                <c:pt idx="919">
                  <c:v>1232.93</c:v>
                </c:pt>
                <c:pt idx="920">
                  <c:v>1238.28</c:v>
                </c:pt>
                <c:pt idx="921">
                  <c:v>1239.3</c:v>
                </c:pt>
                <c:pt idx="922">
                  <c:v>1241.3499999999999</c:v>
                </c:pt>
                <c:pt idx="923">
                  <c:v>1241.3499999999999</c:v>
                </c:pt>
                <c:pt idx="924">
                  <c:v>1247</c:v>
                </c:pt>
                <c:pt idx="925">
                  <c:v>1244.3499999999999</c:v>
                </c:pt>
                <c:pt idx="926">
                  <c:v>1251.5</c:v>
                </c:pt>
                <c:pt idx="927">
                  <c:v>1247</c:v>
                </c:pt>
                <c:pt idx="928">
                  <c:v>1256.4000000000001</c:v>
                </c:pt>
                <c:pt idx="929">
                  <c:v>1258.3800000000001</c:v>
                </c:pt>
                <c:pt idx="930">
                  <c:v>1251</c:v>
                </c:pt>
                <c:pt idx="931">
                  <c:v>1248.1300000000001</c:v>
                </c:pt>
                <c:pt idx="932">
                  <c:v>1246.05</c:v>
                </c:pt>
                <c:pt idx="933">
                  <c:v>1269.95</c:v>
                </c:pt>
                <c:pt idx="934">
                  <c:v>1268.6300000000001</c:v>
                </c:pt>
                <c:pt idx="935">
                  <c:v>1274.47</c:v>
                </c:pt>
                <c:pt idx="936">
                  <c:v>1276.78</c:v>
                </c:pt>
                <c:pt idx="937">
                  <c:v>1282.5</c:v>
                </c:pt>
                <c:pt idx="938">
                  <c:v>1275.68</c:v>
                </c:pt>
                <c:pt idx="939">
                  <c:v>1293.1500000000001</c:v>
                </c:pt>
                <c:pt idx="940">
                  <c:v>1293.3800000000001</c:v>
                </c:pt>
                <c:pt idx="941">
                  <c:v>1295.5999999999999</c:v>
                </c:pt>
                <c:pt idx="942">
                  <c:v>1297.25</c:v>
                </c:pt>
                <c:pt idx="943">
                  <c:v>1305.72</c:v>
                </c:pt>
                <c:pt idx="944">
                  <c:v>1310.43</c:v>
                </c:pt>
                <c:pt idx="945">
                  <c:v>1301.47</c:v>
                </c:pt>
              </c:numCache>
            </c:numRef>
          </c:val>
          <c:smooth val="0"/>
          <c:extLst>
            <c:ext xmlns:c16="http://schemas.microsoft.com/office/drawing/2014/chart" uri="{C3380CC4-5D6E-409C-BE32-E72D297353CC}">
              <c16:uniqueId val="{00000003-7A6C-4EC2-BE29-5421BCA454A4}"/>
            </c:ext>
          </c:extLst>
        </c:ser>
        <c:dLbls>
          <c:showLegendKey val="0"/>
          <c:showVal val="0"/>
          <c:showCatName val="0"/>
          <c:showSerName val="0"/>
          <c:showPercent val="0"/>
          <c:showBubbleSize val="0"/>
        </c:dLbls>
        <c:marker val="1"/>
        <c:smooth val="0"/>
        <c:axId val="3"/>
        <c:axId val="4"/>
      </c:lineChart>
      <c:dateAx>
        <c:axId val="469850664"/>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6"/>
        <c:majorTimeUnit val="months"/>
        <c:minorUnit val="3"/>
        <c:minorTimeUnit val="months"/>
      </c:date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850664"/>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бір троя унциясы үшін АҚШ </a:t>
                </a:r>
              </a:p>
            </c:rich>
          </c:tx>
          <c:layout>
            <c:manualLayout>
              <c:xMode val="edge"/>
              <c:yMode val="edge"/>
              <c:x val="0.88752727994890201"/>
              <c:y val="2.1276595744680851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0.12883435582822086"/>
          <c:y val="0.78297872340425534"/>
          <c:w val="0.67075664621676889"/>
          <c:h val="0.2042553191489361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1138511922231"/>
          <c:y val="8.2840236686390539E-2"/>
          <c:w val="0.709597709511397"/>
          <c:h val="0.61538461538461542"/>
        </c:manualLayout>
      </c:layout>
      <c:barChart>
        <c:barDir val="col"/>
        <c:grouping val="clustered"/>
        <c:varyColors val="0"/>
        <c:ser>
          <c:idx val="2"/>
          <c:order val="3"/>
          <c:tx>
            <c:strRef>
              <c:f>'3.2.20-23-график'!$B$14</c:f>
              <c:strCache>
                <c:ptCount val="1"/>
                <c:pt idx="0">
                  <c:v>капиталдың күтілетін шығындары (макроэконометрикалық модель)</c:v>
                </c:pt>
              </c:strCache>
            </c:strRef>
          </c:tx>
          <c:spPr>
            <a:gradFill rotWithShape="0">
              <a:gsLst>
                <a:gs pos="0">
                  <a:srgbClr val="00FFFF"/>
                </a:gs>
                <a:gs pos="100000">
                  <a:srgbClr val="00FFFF">
                    <a:gamma/>
                    <a:shade val="46275"/>
                    <a:invGamma/>
                  </a:srgbClr>
                </a:gs>
              </a:gsLst>
              <a:lin ang="0" scaled="1"/>
            </a:gradFill>
            <a:ln w="12700">
              <a:solidFill>
                <a:srgbClr val="00FFFF"/>
              </a:solidFill>
              <a:prstDash val="solid"/>
            </a:ln>
          </c:spPr>
          <c:invertIfNegative val="0"/>
          <c:val>
            <c:numRef>
              <c:f>'3.2.20-23-график'!$D$14:$I$14</c:f>
              <c:numCache>
                <c:formatCode>0.00</c:formatCode>
                <c:ptCount val="6"/>
                <c:pt idx="2">
                  <c:v>222.11566547729026</c:v>
                </c:pt>
                <c:pt idx="3">
                  <c:v>389.35566061334055</c:v>
                </c:pt>
                <c:pt idx="4">
                  <c:v>343.33185564805319</c:v>
                </c:pt>
                <c:pt idx="5">
                  <c:v>407.41092159133473</c:v>
                </c:pt>
              </c:numCache>
            </c:numRef>
          </c:val>
          <c:extLst>
            <c:ext xmlns:c16="http://schemas.microsoft.com/office/drawing/2014/chart" uri="{C3380CC4-5D6E-409C-BE32-E72D297353CC}">
              <c16:uniqueId val="{00000000-2B49-4F4B-9527-9CBF0FBB5396}"/>
            </c:ext>
          </c:extLst>
        </c:ser>
        <c:ser>
          <c:idx val="3"/>
          <c:order val="4"/>
          <c:tx>
            <c:strRef>
              <c:f>'3.2.20-23-график'!$B$15</c:f>
              <c:strCache>
                <c:ptCount val="1"/>
                <c:pt idx="0">
                  <c:v>капиталдың күтілетін шығындары (панельдік модель)</c:v>
                </c:pt>
              </c:strCache>
            </c:strRef>
          </c:tx>
          <c:spPr>
            <a:gradFill rotWithShape="0">
              <a:gsLst>
                <a:gs pos="0">
                  <a:srgbClr val="0000FF"/>
                </a:gs>
                <a:gs pos="100000">
                  <a:srgbClr val="0000FF">
                    <a:gamma/>
                    <a:shade val="46275"/>
                    <a:invGamma/>
                  </a:srgbClr>
                </a:gs>
              </a:gsLst>
              <a:lin ang="0" scaled="1"/>
            </a:gradFill>
            <a:ln w="12700">
              <a:solidFill>
                <a:srgbClr val="0000FF"/>
              </a:solidFill>
              <a:prstDash val="solid"/>
            </a:ln>
          </c:spPr>
          <c:invertIfNegative val="0"/>
          <c:val>
            <c:numRef>
              <c:f>'3.2.20-23-график'!$D$15:$I$15</c:f>
              <c:numCache>
                <c:formatCode>0.00</c:formatCode>
                <c:ptCount val="6"/>
                <c:pt idx="2">
                  <c:v>80.327743807249547</c:v>
                </c:pt>
                <c:pt idx="3">
                  <c:v>326.19673553787118</c:v>
                </c:pt>
                <c:pt idx="4">
                  <c:v>278.68349541035798</c:v>
                </c:pt>
                <c:pt idx="5">
                  <c:v>246.06908070515868</c:v>
                </c:pt>
              </c:numCache>
            </c:numRef>
          </c:val>
          <c:extLst>
            <c:ext xmlns:c16="http://schemas.microsoft.com/office/drawing/2014/chart" uri="{C3380CC4-5D6E-409C-BE32-E72D297353CC}">
              <c16:uniqueId val="{00000001-2B49-4F4B-9527-9CBF0FBB5396}"/>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'3.2.20-23-график'!$B$5</c:f>
              <c:strCache>
                <c:ptCount val="1"/>
                <c:pt idx="0">
                  <c:v>базалық сценарий</c:v>
                </c:pt>
              </c:strCache>
            </c:strRef>
          </c:tx>
          <c:spPr>
            <a:ln w="25400">
              <a:solidFill>
                <a:srgbClr val="000080"/>
              </a:solidFill>
              <a:prstDash val="solid"/>
            </a:ln>
          </c:spPr>
          <c:marker>
            <c:symbol val="none"/>
          </c:marker>
          <c:cat>
            <c:strRef>
              <c:f>'3.2.20-23-график'!$J$4:$O$4</c:f>
              <c:strCache>
                <c:ptCount val="6"/>
                <c:pt idx="0">
                  <c:v>2 тоқ 2010*</c:v>
                </c:pt>
                <c:pt idx="1">
                  <c:v>3 тоқ 2010</c:v>
                </c:pt>
                <c:pt idx="2">
                  <c:v>4 тоқ 2010</c:v>
                </c:pt>
                <c:pt idx="3">
                  <c:v>1 тоқ 2011</c:v>
                </c:pt>
                <c:pt idx="4">
                  <c:v>2 тоқ 2011</c:v>
                </c:pt>
                <c:pt idx="5">
                  <c:v>3 тоқ 2011</c:v>
                </c:pt>
              </c:strCache>
            </c:strRef>
          </c:cat>
          <c:val>
            <c:numRef>
              <c:f>'3.2.20-23-график'!$J$5:$O$5</c:f>
              <c:numCache>
                <c:formatCode>0.00</c:formatCode>
                <c:ptCount val="6"/>
                <c:pt idx="0">
                  <c:v>0.10338705110191811</c:v>
                </c:pt>
                <c:pt idx="1">
                  <c:v>0.10707768446626745</c:v>
                </c:pt>
                <c:pt idx="2">
                  <c:v>0.10482294107032793</c:v>
                </c:pt>
                <c:pt idx="3">
                  <c:v>0.10142426659357666</c:v>
                </c:pt>
                <c:pt idx="4">
                  <c:v>0.10438242492253291</c:v>
                </c:pt>
                <c:pt idx="5">
                  <c:v>0.10305721388044795</c:v>
                </c:pt>
              </c:numCache>
            </c:numRef>
          </c:val>
          <c:smooth val="0"/>
          <c:extLst>
            <c:ext xmlns:c16="http://schemas.microsoft.com/office/drawing/2014/chart" uri="{C3380CC4-5D6E-409C-BE32-E72D297353CC}">
              <c16:uniqueId val="{00000002-2B49-4F4B-9527-9CBF0FBB5396}"/>
            </c:ext>
          </c:extLst>
        </c:ser>
        <c:ser>
          <c:idx val="1"/>
          <c:order val="1"/>
          <c:tx>
            <c:strRef>
              <c:f>'3.2.20-23-график'!$B$6</c:f>
              <c:strCache>
                <c:ptCount val="1"/>
                <c:pt idx="0">
                  <c:v>макроэконометрикалық модель</c:v>
                </c:pt>
              </c:strCache>
            </c:strRef>
          </c:tx>
          <c:spPr>
            <a:ln w="25400">
              <a:solidFill>
                <a:srgbClr val="FF6600"/>
              </a:solidFill>
              <a:prstDash val="solid"/>
            </a:ln>
          </c:spPr>
          <c:marker>
            <c:symbol val="none"/>
          </c:marker>
          <c:cat>
            <c:strRef>
              <c:f>'3.2.20-23-график'!$J$4:$O$4</c:f>
              <c:strCache>
                <c:ptCount val="6"/>
                <c:pt idx="0">
                  <c:v>2 тоқ 2010*</c:v>
                </c:pt>
                <c:pt idx="1">
                  <c:v>3 тоқ 2010</c:v>
                </c:pt>
                <c:pt idx="2">
                  <c:v>4 тоқ 2010</c:v>
                </c:pt>
                <c:pt idx="3">
                  <c:v>1 тоқ 2011</c:v>
                </c:pt>
                <c:pt idx="4">
                  <c:v>2 тоқ 2011</c:v>
                </c:pt>
                <c:pt idx="5">
                  <c:v>3 тоқ 2011</c:v>
                </c:pt>
              </c:strCache>
            </c:strRef>
          </c:cat>
          <c:val>
            <c:numRef>
              <c:f>'3.2.20-23-график'!$J$12:$O$12</c:f>
              <c:numCache>
                <c:formatCode>0.00</c:formatCode>
                <c:ptCount val="6"/>
                <c:pt idx="0">
                  <c:v>0.10338705110191811</c:v>
                </c:pt>
                <c:pt idx="1">
                  <c:v>0.10716590940418921</c:v>
                </c:pt>
                <c:pt idx="2">
                  <c:v>8.7407924926853536E-2</c:v>
                </c:pt>
                <c:pt idx="3">
                  <c:v>7.2597756168021887E-2</c:v>
                </c:pt>
                <c:pt idx="4">
                  <c:v>7.6673457784163179E-2</c:v>
                </c:pt>
                <c:pt idx="5">
                  <c:v>7.0998847594439904E-2</c:v>
                </c:pt>
              </c:numCache>
            </c:numRef>
          </c:val>
          <c:smooth val="0"/>
          <c:extLst>
            <c:ext xmlns:c16="http://schemas.microsoft.com/office/drawing/2014/chart" uri="{C3380CC4-5D6E-409C-BE32-E72D297353CC}">
              <c16:uniqueId val="{00000003-2B49-4F4B-9527-9CBF0FBB5396}"/>
            </c:ext>
          </c:extLst>
        </c:ser>
        <c:ser>
          <c:idx val="5"/>
          <c:order val="2"/>
          <c:tx>
            <c:strRef>
              <c:f>'3.2.20-23-график'!$B$8</c:f>
              <c:strCache>
                <c:ptCount val="1"/>
                <c:pt idx="0">
                  <c:v>панельдік модель</c:v>
                </c:pt>
              </c:strCache>
            </c:strRef>
          </c:tx>
          <c:spPr>
            <a:ln w="25400">
              <a:solidFill>
                <a:srgbClr val="FFCC00"/>
              </a:solidFill>
              <a:prstDash val="solid"/>
            </a:ln>
          </c:spPr>
          <c:marker>
            <c:symbol val="none"/>
          </c:marker>
          <c:cat>
            <c:strRef>
              <c:f>'3.2.20-23-график'!$J$4:$O$4</c:f>
              <c:strCache>
                <c:ptCount val="6"/>
                <c:pt idx="0">
                  <c:v>2 тоқ 2010*</c:v>
                </c:pt>
                <c:pt idx="1">
                  <c:v>3 тоқ 2010</c:v>
                </c:pt>
                <c:pt idx="2">
                  <c:v>4 тоқ 2010</c:v>
                </c:pt>
                <c:pt idx="3">
                  <c:v>1 тоқ 2011</c:v>
                </c:pt>
                <c:pt idx="4">
                  <c:v>2 тоқ 2011</c:v>
                </c:pt>
                <c:pt idx="5">
                  <c:v>3 тоқ 2011</c:v>
                </c:pt>
              </c:strCache>
            </c:strRef>
          </c:cat>
          <c:val>
            <c:numRef>
              <c:f>'3.2.20-23-график'!$J$13:$O$13</c:f>
              <c:numCache>
                <c:formatCode>0.00</c:formatCode>
                <c:ptCount val="6"/>
                <c:pt idx="0">
                  <c:v>0.10338705110191811</c:v>
                </c:pt>
                <c:pt idx="1">
                  <c:v>0.10716590940418921</c:v>
                </c:pt>
                <c:pt idx="2">
                  <c:v>9.9964150165852292E-2</c:v>
                </c:pt>
                <c:pt idx="3">
                  <c:v>7.8190882012310281E-2</c:v>
                </c:pt>
                <c:pt idx="4">
                  <c:v>8.2398482616429611E-2</c:v>
                </c:pt>
                <c:pt idx="5">
                  <c:v>8.5286697157225186E-2</c:v>
                </c:pt>
              </c:numCache>
            </c:numRef>
          </c:val>
          <c:smooth val="0"/>
          <c:extLst>
            <c:ext xmlns:c16="http://schemas.microsoft.com/office/drawing/2014/chart" uri="{C3380CC4-5D6E-409C-BE32-E72D297353CC}">
              <c16:uniqueId val="{00000004-2B49-4F4B-9527-9CBF0FBB5396}"/>
            </c:ext>
          </c:extLst>
        </c:ser>
        <c:dLbls>
          <c:showLegendKey val="0"/>
          <c:showVal val="0"/>
          <c:showCatName val="0"/>
          <c:showSerName val="0"/>
          <c:showPercent val="0"/>
          <c:showBubbleSize val="0"/>
        </c:dLbls>
        <c:marker val="1"/>
        <c:smooth val="0"/>
        <c:axId val="494078752"/>
        <c:axId val="1"/>
      </c:lineChart>
      <c:catAx>
        <c:axId val="494078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1"/>
          <c:min val="0.06"/>
        </c:scaling>
        <c:delete val="0"/>
        <c:axPos val="l"/>
        <c:majorGridlines>
          <c:spPr>
            <a:ln w="3175">
              <a:solidFill>
                <a:srgbClr val="C0C0C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78752"/>
        <c:crosses val="autoZero"/>
        <c:crossBetween val="between"/>
        <c:majorUnit val="0.01"/>
        <c:minorUnit val="5.0000000000000001E-3"/>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420"/>
          <c:min val="0"/>
        </c:scaling>
        <c:delete val="0"/>
        <c:axPos val="r"/>
        <c:numFmt formatCode="0.0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4"/>
      </c:valAx>
      <c:spPr>
        <a:noFill/>
        <a:ln w="25400">
          <a:noFill/>
        </a:ln>
      </c:spPr>
    </c:plotArea>
    <c:legend>
      <c:legendPos val="r"/>
      <c:layout>
        <c:manualLayout>
          <c:xMode val="edge"/>
          <c:yMode val="edge"/>
          <c:x val="1.2626293763547989E-2"/>
          <c:y val="0.80177514792899407"/>
          <c:w val="0.97980039605132396"/>
          <c:h val="0.1893491124260355"/>
        </c:manualLayout>
      </c:layout>
      <c:overlay val="0"/>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7656243188021"/>
          <c:y val="8.7591396968017515E-2"/>
          <c:w val="0.66666860429630614"/>
          <c:h val="0.56204479721144573"/>
        </c:manualLayout>
      </c:layout>
      <c:barChart>
        <c:barDir val="col"/>
        <c:grouping val="clustered"/>
        <c:varyColors val="0"/>
        <c:ser>
          <c:idx val="0"/>
          <c:order val="0"/>
          <c:tx>
            <c:strRef>
              <c:f>'4-бокс 1-график'!$B$5</c:f>
              <c:strCache>
                <c:ptCount val="1"/>
                <c:pt idx="0">
                  <c:v>Меншікті капитал</c:v>
                </c:pt>
              </c:strCache>
            </c:strRef>
          </c:tx>
          <c:spPr>
            <a:gradFill rotWithShape="0">
              <a:gsLst>
                <a:gs pos="0">
                  <a:srgbClr val="993366"/>
                </a:gs>
                <a:gs pos="100000">
                  <a:srgbClr val="993366">
                    <a:gamma/>
                    <a:shade val="46275"/>
                    <a:invGamma/>
                  </a:srgbClr>
                </a:gs>
              </a:gsLst>
              <a:lin ang="0" scaled="1"/>
            </a:gradFill>
            <a:ln w="12700">
              <a:solidFill>
                <a:srgbClr val="993366"/>
              </a:solidFill>
              <a:prstDash val="solid"/>
            </a:ln>
          </c:spPr>
          <c:invertIfNegative val="0"/>
          <c:cat>
            <c:strRef>
              <c:f>'4-бокс 1-график'!$C$4:$F$4</c:f>
              <c:strCache>
                <c:ptCount val="4"/>
                <c:pt idx="0">
                  <c:v>Факт</c:v>
                </c:pt>
                <c:pt idx="1">
                  <c:v>-10%</c:v>
                </c:pt>
                <c:pt idx="2">
                  <c:v>-20%</c:v>
                </c:pt>
                <c:pt idx="3">
                  <c:v>-30%</c:v>
                </c:pt>
              </c:strCache>
            </c:strRef>
          </c:cat>
          <c:val>
            <c:numRef>
              <c:f>'4-бокс 1-график'!$C$5:$F$5</c:f>
              <c:numCache>
                <c:formatCode>#,##0.00</c:formatCode>
                <c:ptCount val="4"/>
                <c:pt idx="0">
                  <c:v>1777.464927</c:v>
                </c:pt>
                <c:pt idx="1">
                  <c:v>1696.3836871839994</c:v>
                </c:pt>
                <c:pt idx="2" formatCode="#\ ##0.0">
                  <c:v>1616.8746983679998</c:v>
                </c:pt>
                <c:pt idx="3">
                  <c:v>1536.1340047519998</c:v>
                </c:pt>
              </c:numCache>
            </c:numRef>
          </c:val>
          <c:extLst>
            <c:ext xmlns:c16="http://schemas.microsoft.com/office/drawing/2014/chart" uri="{C3380CC4-5D6E-409C-BE32-E72D297353CC}">
              <c16:uniqueId val="{00000000-E133-4A69-AB9E-DDB2E2FFFAA9}"/>
            </c:ext>
          </c:extLst>
        </c:ser>
        <c:dLbls>
          <c:showLegendKey val="0"/>
          <c:showVal val="0"/>
          <c:showCatName val="0"/>
          <c:showSerName val="0"/>
          <c:showPercent val="0"/>
          <c:showBubbleSize val="0"/>
        </c:dLbls>
        <c:gapWidth val="190"/>
        <c:axId val="3"/>
        <c:axId val="4"/>
      </c:barChart>
      <c:lineChart>
        <c:grouping val="standard"/>
        <c:varyColors val="0"/>
        <c:ser>
          <c:idx val="1"/>
          <c:order val="1"/>
          <c:tx>
            <c:strRef>
              <c:f>'4-бокс 1-график'!$B$6</c:f>
              <c:strCache>
                <c:ptCount val="1"/>
                <c:pt idx="0">
                  <c:v>k1-1 жеткіліктілік коэффициенті</c:v>
                </c:pt>
              </c:strCache>
            </c:strRef>
          </c:tx>
          <c:spPr>
            <a:ln w="38100">
              <a:pattFill prst="pct25">
                <a:fgClr>
                  <a:srgbClr val="33CCCC"/>
                </a:fgClr>
                <a:bgClr>
                  <a:srgbClr val="FFFFFF"/>
                </a:bgClr>
              </a:pattFill>
              <a:prstDash val="solid"/>
            </a:ln>
          </c:spPr>
          <c:marker>
            <c:symbol val="square"/>
            <c:size val="7"/>
            <c:spPr>
              <a:solidFill>
                <a:srgbClr val="33CCCC"/>
              </a:solidFill>
              <a:ln>
                <a:solidFill>
                  <a:srgbClr val="33CCCC"/>
                </a:solidFill>
                <a:prstDash val="solid"/>
              </a:ln>
            </c:spPr>
          </c:marker>
          <c:cat>
            <c:strRef>
              <c:f>'4-бокс 1-график'!$C$4:$F$4</c:f>
              <c:strCache>
                <c:ptCount val="4"/>
                <c:pt idx="0">
                  <c:v>Факт</c:v>
                </c:pt>
                <c:pt idx="1">
                  <c:v>-10%</c:v>
                </c:pt>
                <c:pt idx="2">
                  <c:v>-20%</c:v>
                </c:pt>
                <c:pt idx="3">
                  <c:v>-30%</c:v>
                </c:pt>
              </c:strCache>
            </c:strRef>
          </c:cat>
          <c:val>
            <c:numRef>
              <c:f>'4-бокс 1-график'!$C$6:$F$6</c:f>
              <c:numCache>
                <c:formatCode>0.000</c:formatCode>
                <c:ptCount val="4"/>
                <c:pt idx="0" formatCode="General">
                  <c:v>0.112</c:v>
                </c:pt>
                <c:pt idx="1">
                  <c:v>0.10389196895586583</c:v>
                </c:pt>
                <c:pt idx="2">
                  <c:v>9.6861377202456786E-2</c:v>
                </c:pt>
                <c:pt idx="3">
                  <c:v>9.0135843081927985E-2</c:v>
                </c:pt>
              </c:numCache>
            </c:numRef>
          </c:val>
          <c:smooth val="0"/>
          <c:extLst>
            <c:ext xmlns:c16="http://schemas.microsoft.com/office/drawing/2014/chart" uri="{C3380CC4-5D6E-409C-BE32-E72D297353CC}">
              <c16:uniqueId val="{00000001-E133-4A69-AB9E-DDB2E2FFFAA9}"/>
            </c:ext>
          </c:extLst>
        </c:ser>
        <c:dLbls>
          <c:showLegendKey val="0"/>
          <c:showVal val="0"/>
          <c:showCatName val="0"/>
          <c:showSerName val="0"/>
          <c:showPercent val="0"/>
          <c:showBubbleSize val="0"/>
        </c:dLbls>
        <c:marker val="1"/>
        <c:smooth val="0"/>
        <c:axId val="496887392"/>
        <c:axId val="1"/>
      </c:lineChart>
      <c:scatterChart>
        <c:scatterStyle val="lineMarker"/>
        <c:varyColors val="0"/>
        <c:ser>
          <c:idx val="2"/>
          <c:order val="2"/>
          <c:tx>
            <c:strRef>
              <c:f>'4-бокс 1-график'!$B$7</c:f>
              <c:strCache>
                <c:ptCount val="1"/>
                <c:pt idx="0">
                  <c:v>k1-2 жеткіліктілік коэффициенті</c:v>
                </c:pt>
              </c:strCache>
            </c:strRef>
          </c:tx>
          <c:spPr>
            <a:ln w="38100">
              <a:pattFill prst="pct25">
                <a:fgClr>
                  <a:srgbClr val="339966"/>
                </a:fgClr>
                <a:bgClr>
                  <a:srgbClr val="FFFFFF"/>
                </a:bgClr>
              </a:pattFill>
              <a:prstDash val="solid"/>
            </a:ln>
          </c:spPr>
          <c:marker>
            <c:symbol val="triangle"/>
            <c:size val="7"/>
            <c:spPr>
              <a:solidFill>
                <a:srgbClr val="339966"/>
              </a:solidFill>
              <a:ln>
                <a:solidFill>
                  <a:srgbClr val="339966"/>
                </a:solidFill>
                <a:prstDash val="solid"/>
              </a:ln>
            </c:spPr>
          </c:marker>
          <c:yVal>
            <c:numRef>
              <c:f>'4-бокс 1-график'!$C$7:$F$7</c:f>
              <c:numCache>
                <c:formatCode>0.000</c:formatCode>
                <c:ptCount val="4"/>
                <c:pt idx="0" formatCode="General">
                  <c:v>0.13100000000000001</c:v>
                </c:pt>
                <c:pt idx="1">
                  <c:v>0.12406713789032824</c:v>
                </c:pt>
                <c:pt idx="2">
                  <c:v>0.11823677409385916</c:v>
                </c:pt>
                <c:pt idx="3">
                  <c:v>0.11238384838714893</c:v>
                </c:pt>
              </c:numCache>
            </c:numRef>
          </c:yVal>
          <c:smooth val="0"/>
          <c:extLst>
            <c:ext xmlns:c16="http://schemas.microsoft.com/office/drawing/2014/chart" uri="{C3380CC4-5D6E-409C-BE32-E72D297353CC}">
              <c16:uniqueId val="{00000002-E133-4A69-AB9E-DDB2E2FFFAA9}"/>
            </c:ext>
          </c:extLst>
        </c:ser>
        <c:ser>
          <c:idx val="3"/>
          <c:order val="3"/>
          <c:tx>
            <c:strRef>
              <c:f>'4-бокс 1-график'!$B$8</c:f>
              <c:strCache>
                <c:ptCount val="1"/>
                <c:pt idx="0">
                  <c:v>k2 жеткіліктілік коэффициенті</c:v>
                </c:pt>
              </c:strCache>
            </c:strRef>
          </c:tx>
          <c:spPr>
            <a:ln w="38100">
              <a:pattFill prst="pct25">
                <a:fgClr>
                  <a:srgbClr val="3366FF"/>
                </a:fgClr>
                <a:bgClr>
                  <a:srgbClr val="FFFFFF"/>
                </a:bgClr>
              </a:pattFill>
              <a:prstDash val="solid"/>
            </a:ln>
          </c:spPr>
          <c:marker>
            <c:symbol val="diamond"/>
            <c:size val="7"/>
            <c:spPr>
              <a:solidFill>
                <a:srgbClr val="3366FF"/>
              </a:solidFill>
              <a:ln>
                <a:solidFill>
                  <a:srgbClr val="3366FF"/>
                </a:solidFill>
                <a:prstDash val="solid"/>
              </a:ln>
            </c:spPr>
          </c:marker>
          <c:yVal>
            <c:numRef>
              <c:f>'4-бокс 1-график'!$C$8:$F$8</c:f>
              <c:numCache>
                <c:formatCode>0.000</c:formatCode>
                <c:ptCount val="4"/>
                <c:pt idx="0" formatCode="General">
                  <c:v>0.17599999999999999</c:v>
                </c:pt>
                <c:pt idx="1">
                  <c:v>0.16659671318972272</c:v>
                </c:pt>
                <c:pt idx="2">
                  <c:v>0.15775347276501389</c:v>
                </c:pt>
                <c:pt idx="3">
                  <c:v>0.148905362061452</c:v>
                </c:pt>
              </c:numCache>
            </c:numRef>
          </c:yVal>
          <c:smooth val="0"/>
          <c:extLst>
            <c:ext xmlns:c16="http://schemas.microsoft.com/office/drawing/2014/chart" uri="{C3380CC4-5D6E-409C-BE32-E72D297353CC}">
              <c16:uniqueId val="{00000003-E133-4A69-AB9E-DDB2E2FFFAA9}"/>
            </c:ext>
          </c:extLst>
        </c:ser>
        <c:dLbls>
          <c:showLegendKey val="0"/>
          <c:showVal val="0"/>
          <c:showCatName val="0"/>
          <c:showSerName val="0"/>
          <c:showPercent val="0"/>
          <c:showBubbleSize val="0"/>
        </c:dLbls>
        <c:axId val="496887392"/>
        <c:axId val="1"/>
      </c:scatterChart>
      <c:catAx>
        <c:axId val="496887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06"/>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87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0.90476440444944384"/>
              <c:y val="0.2481755656455351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5.9782608695652176E-2"/>
          <c:y val="0.73611360715605723"/>
          <c:w val="0.83695652173913049"/>
          <c:h val="0.2534730817093970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73521759970063"/>
          <c:y val="7.5235224877585105E-2"/>
          <c:w val="0.68766580458959925"/>
          <c:h val="0.5924773959109827"/>
        </c:manualLayout>
      </c:layout>
      <c:barChart>
        <c:barDir val="col"/>
        <c:grouping val="clustered"/>
        <c:varyColors val="0"/>
        <c:ser>
          <c:idx val="0"/>
          <c:order val="0"/>
          <c:tx>
            <c:strRef>
              <c:f>'4-бокс 2-график'!$B$5</c:f>
              <c:strCache>
                <c:ptCount val="1"/>
                <c:pt idx="0">
                  <c:v>Меншікті капитал</c:v>
                </c:pt>
              </c:strCache>
            </c:strRef>
          </c:tx>
          <c:spPr>
            <a:gradFill rotWithShape="0">
              <a:gsLst>
                <a:gs pos="0">
                  <a:srgbClr val="993366"/>
                </a:gs>
                <a:gs pos="100000">
                  <a:srgbClr val="993366">
                    <a:gamma/>
                    <a:shade val="46275"/>
                    <a:invGamma/>
                  </a:srgbClr>
                </a:gs>
              </a:gsLst>
              <a:lin ang="0" scaled="1"/>
            </a:gradFill>
            <a:ln w="12700">
              <a:solidFill>
                <a:srgbClr val="993366"/>
              </a:solidFill>
              <a:prstDash val="solid"/>
            </a:ln>
          </c:spPr>
          <c:invertIfNegative val="0"/>
          <c:cat>
            <c:strRef>
              <c:f>'4-бокс 2-график'!$C$4:$F$4</c:f>
              <c:strCache>
                <c:ptCount val="4"/>
                <c:pt idx="0">
                  <c:v>Факт</c:v>
                </c:pt>
                <c:pt idx="1">
                  <c:v>-10%</c:v>
                </c:pt>
                <c:pt idx="2">
                  <c:v>-20%</c:v>
                </c:pt>
                <c:pt idx="3">
                  <c:v>-30%</c:v>
                </c:pt>
              </c:strCache>
            </c:strRef>
          </c:cat>
          <c:val>
            <c:numRef>
              <c:f>'4-бокс 2-график'!$C$5:$F$5</c:f>
              <c:numCache>
                <c:formatCode>#,##0.00</c:formatCode>
                <c:ptCount val="4"/>
                <c:pt idx="0">
                  <c:v>1777.464927</c:v>
                </c:pt>
                <c:pt idx="1">
                  <c:v>1391.5787254000002</c:v>
                </c:pt>
                <c:pt idx="2" formatCode="#\ ##0.0">
                  <c:v>996.44836139999995</c:v>
                </c:pt>
                <c:pt idx="3">
                  <c:v>602.46123710000006</c:v>
                </c:pt>
              </c:numCache>
            </c:numRef>
          </c:val>
          <c:extLst>
            <c:ext xmlns:c16="http://schemas.microsoft.com/office/drawing/2014/chart" uri="{C3380CC4-5D6E-409C-BE32-E72D297353CC}">
              <c16:uniqueId val="{00000000-B270-46D1-81B0-96BB45728FC3}"/>
            </c:ext>
          </c:extLst>
        </c:ser>
        <c:dLbls>
          <c:showLegendKey val="0"/>
          <c:showVal val="0"/>
          <c:showCatName val="0"/>
          <c:showSerName val="0"/>
          <c:showPercent val="0"/>
          <c:showBubbleSize val="0"/>
        </c:dLbls>
        <c:gapWidth val="190"/>
        <c:axId val="3"/>
        <c:axId val="4"/>
      </c:barChart>
      <c:lineChart>
        <c:grouping val="standard"/>
        <c:varyColors val="0"/>
        <c:ser>
          <c:idx val="1"/>
          <c:order val="1"/>
          <c:tx>
            <c:strRef>
              <c:f>'4-бокс 2-график'!$B$6</c:f>
              <c:strCache>
                <c:ptCount val="1"/>
                <c:pt idx="0">
                  <c:v>k1-1 жеткіліктілік коэффициенті</c:v>
                </c:pt>
              </c:strCache>
            </c:strRef>
          </c:tx>
          <c:spPr>
            <a:ln w="38100">
              <a:pattFill prst="pct25">
                <a:fgClr>
                  <a:srgbClr val="33CCCC"/>
                </a:fgClr>
                <a:bgClr>
                  <a:srgbClr val="FFFFFF"/>
                </a:bgClr>
              </a:pattFill>
              <a:prstDash val="solid"/>
            </a:ln>
          </c:spPr>
          <c:marker>
            <c:symbol val="square"/>
            <c:size val="7"/>
            <c:spPr>
              <a:solidFill>
                <a:srgbClr val="33CCCC"/>
              </a:solidFill>
              <a:ln>
                <a:solidFill>
                  <a:srgbClr val="33CCCC"/>
                </a:solidFill>
                <a:prstDash val="solid"/>
              </a:ln>
            </c:spPr>
          </c:marker>
          <c:cat>
            <c:strRef>
              <c:f>'4-бокс 2-график'!$C$4:$F$4</c:f>
              <c:strCache>
                <c:ptCount val="4"/>
                <c:pt idx="0">
                  <c:v>Факт</c:v>
                </c:pt>
                <c:pt idx="1">
                  <c:v>-10%</c:v>
                </c:pt>
                <c:pt idx="2">
                  <c:v>-20%</c:v>
                </c:pt>
                <c:pt idx="3">
                  <c:v>-30%</c:v>
                </c:pt>
              </c:strCache>
            </c:strRef>
          </c:cat>
          <c:val>
            <c:numRef>
              <c:f>'4-бокс 2-график'!$C$6:$F$6</c:f>
              <c:numCache>
                <c:formatCode>0.000</c:formatCode>
                <c:ptCount val="4"/>
                <c:pt idx="0" formatCode="General">
                  <c:v>0.112</c:v>
                </c:pt>
                <c:pt idx="1">
                  <c:v>9.1532962108699822E-2</c:v>
                </c:pt>
                <c:pt idx="2">
                  <c:v>7.1275262899192851E-2</c:v>
                </c:pt>
                <c:pt idx="3">
                  <c:v>5.0816064810229752E-2</c:v>
                </c:pt>
              </c:numCache>
            </c:numRef>
          </c:val>
          <c:smooth val="0"/>
          <c:extLst>
            <c:ext xmlns:c16="http://schemas.microsoft.com/office/drawing/2014/chart" uri="{C3380CC4-5D6E-409C-BE32-E72D297353CC}">
              <c16:uniqueId val="{00000001-B270-46D1-81B0-96BB45728FC3}"/>
            </c:ext>
          </c:extLst>
        </c:ser>
        <c:dLbls>
          <c:showLegendKey val="0"/>
          <c:showVal val="0"/>
          <c:showCatName val="0"/>
          <c:showSerName val="0"/>
          <c:showPercent val="0"/>
          <c:showBubbleSize val="0"/>
        </c:dLbls>
        <c:marker val="1"/>
        <c:smooth val="0"/>
        <c:axId val="496902808"/>
        <c:axId val="1"/>
      </c:lineChart>
      <c:scatterChart>
        <c:scatterStyle val="lineMarker"/>
        <c:varyColors val="0"/>
        <c:ser>
          <c:idx val="2"/>
          <c:order val="2"/>
          <c:tx>
            <c:strRef>
              <c:f>'4-бокс 2-график'!$B$7</c:f>
              <c:strCache>
                <c:ptCount val="1"/>
                <c:pt idx="0">
                  <c:v>k1-2 жеткіліктілік коэффициенті</c:v>
                </c:pt>
              </c:strCache>
            </c:strRef>
          </c:tx>
          <c:spPr>
            <a:ln w="38100">
              <a:pattFill prst="pct25">
                <a:fgClr>
                  <a:srgbClr val="339966"/>
                </a:fgClr>
                <a:bgClr>
                  <a:srgbClr val="FFFFFF"/>
                </a:bgClr>
              </a:pattFill>
              <a:prstDash val="solid"/>
            </a:ln>
          </c:spPr>
          <c:marker>
            <c:symbol val="triangle"/>
            <c:size val="7"/>
            <c:spPr>
              <a:solidFill>
                <a:srgbClr val="339966"/>
              </a:solidFill>
              <a:ln>
                <a:solidFill>
                  <a:srgbClr val="339966"/>
                </a:solidFill>
                <a:prstDash val="solid"/>
              </a:ln>
            </c:spPr>
          </c:marker>
          <c:yVal>
            <c:numRef>
              <c:f>'4-бокс 2-график'!$C$7:$F$7</c:f>
              <c:numCache>
                <c:formatCode>0.000</c:formatCode>
                <c:ptCount val="4"/>
                <c:pt idx="0" formatCode="General">
                  <c:v>0.13100000000000001</c:v>
                </c:pt>
                <c:pt idx="1">
                  <c:v>0.11059470953222829</c:v>
                </c:pt>
                <c:pt idx="2">
                  <c:v>8.9224588616102135E-2</c:v>
                </c:pt>
                <c:pt idx="3">
                  <c:v>6.5984954783520053E-2</c:v>
                </c:pt>
              </c:numCache>
            </c:numRef>
          </c:yVal>
          <c:smooth val="0"/>
          <c:extLst>
            <c:ext xmlns:c16="http://schemas.microsoft.com/office/drawing/2014/chart" uri="{C3380CC4-5D6E-409C-BE32-E72D297353CC}">
              <c16:uniqueId val="{00000002-B270-46D1-81B0-96BB45728FC3}"/>
            </c:ext>
          </c:extLst>
        </c:ser>
        <c:ser>
          <c:idx val="3"/>
          <c:order val="3"/>
          <c:tx>
            <c:strRef>
              <c:f>'4-бокс 2-график'!$B$8</c:f>
              <c:strCache>
                <c:ptCount val="1"/>
                <c:pt idx="0">
                  <c:v>k2 жеткіліктілік коэффициенті</c:v>
                </c:pt>
              </c:strCache>
            </c:strRef>
          </c:tx>
          <c:spPr>
            <a:ln w="38100">
              <a:pattFill prst="pct25">
                <a:fgClr>
                  <a:srgbClr val="3366FF"/>
                </a:fgClr>
                <a:bgClr>
                  <a:srgbClr val="FFFFFF"/>
                </a:bgClr>
              </a:pattFill>
              <a:prstDash val="solid"/>
            </a:ln>
          </c:spPr>
          <c:marker>
            <c:symbol val="diamond"/>
            <c:size val="7"/>
            <c:spPr>
              <a:solidFill>
                <a:srgbClr val="3366FF"/>
              </a:solidFill>
              <a:ln>
                <a:solidFill>
                  <a:srgbClr val="3366FF"/>
                </a:solidFill>
                <a:prstDash val="solid"/>
              </a:ln>
            </c:spPr>
          </c:marker>
          <c:yVal>
            <c:numRef>
              <c:f>'4-бокс 2-график'!$C$8:$F$8</c:f>
              <c:numCache>
                <c:formatCode>0.000</c:formatCode>
                <c:ptCount val="4"/>
                <c:pt idx="0" formatCode="General">
                  <c:v>0.17599999999999999</c:v>
                </c:pt>
                <c:pt idx="1">
                  <c:v>0.14239272382574777</c:v>
                </c:pt>
                <c:pt idx="2">
                  <c:v>0.10566938518357899</c:v>
                </c:pt>
                <c:pt idx="3">
                  <c:v>6.6299870234890118E-2</c:v>
                </c:pt>
              </c:numCache>
            </c:numRef>
          </c:yVal>
          <c:smooth val="0"/>
          <c:extLst>
            <c:ext xmlns:c16="http://schemas.microsoft.com/office/drawing/2014/chart" uri="{C3380CC4-5D6E-409C-BE32-E72D297353CC}">
              <c16:uniqueId val="{00000003-B270-46D1-81B0-96BB45728FC3}"/>
            </c:ext>
          </c:extLst>
        </c:ser>
        <c:dLbls>
          <c:showLegendKey val="0"/>
          <c:showVal val="0"/>
          <c:showCatName val="0"/>
          <c:showSerName val="0"/>
          <c:showPercent val="0"/>
          <c:showBubbleSize val="0"/>
        </c:dLbls>
        <c:axId val="496902808"/>
        <c:axId val="1"/>
      </c:scatterChart>
      <c:catAx>
        <c:axId val="496902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02"/>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028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75"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0.90551401547247534"/>
              <c:y val="0.2664580093632496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0.14698162729658792"/>
          <c:y val="0.75235109717868343"/>
          <c:w val="0.63254593175853013"/>
          <c:h val="0.23824451410658307"/>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57764301502395"/>
          <c:y val="8.2191918262919827E-2"/>
          <c:w val="0.67605726790447285"/>
          <c:h val="0.55479544827470884"/>
        </c:manualLayout>
      </c:layout>
      <c:barChart>
        <c:barDir val="col"/>
        <c:grouping val="clustered"/>
        <c:varyColors val="0"/>
        <c:ser>
          <c:idx val="0"/>
          <c:order val="0"/>
          <c:tx>
            <c:strRef>
              <c:f>'4-бокс 3-график'!$B$5</c:f>
              <c:strCache>
                <c:ptCount val="1"/>
                <c:pt idx="0">
                  <c:v>Меншікті капитал</c:v>
                </c:pt>
              </c:strCache>
            </c:strRef>
          </c:tx>
          <c:spPr>
            <a:gradFill rotWithShape="0">
              <a:gsLst>
                <a:gs pos="0">
                  <a:srgbClr val="993366"/>
                </a:gs>
                <a:gs pos="100000">
                  <a:srgbClr val="993366">
                    <a:gamma/>
                    <a:shade val="46275"/>
                    <a:invGamma/>
                  </a:srgbClr>
                </a:gs>
              </a:gsLst>
              <a:lin ang="0" scaled="1"/>
            </a:gradFill>
            <a:ln w="12700">
              <a:solidFill>
                <a:srgbClr val="993366"/>
              </a:solidFill>
              <a:prstDash val="solid"/>
            </a:ln>
          </c:spPr>
          <c:invertIfNegative val="0"/>
          <c:cat>
            <c:strRef>
              <c:f>'4-бокс 3-график'!$C$4:$F$4</c:f>
              <c:strCache>
                <c:ptCount val="4"/>
                <c:pt idx="0">
                  <c:v>Факт</c:v>
                </c:pt>
                <c:pt idx="1">
                  <c:v>-10%</c:v>
                </c:pt>
                <c:pt idx="2">
                  <c:v>-20%</c:v>
                </c:pt>
                <c:pt idx="3">
                  <c:v>-30%</c:v>
                </c:pt>
              </c:strCache>
            </c:strRef>
          </c:cat>
          <c:val>
            <c:numRef>
              <c:f>'4-бокс 3-график'!$C$5:$F$5</c:f>
              <c:numCache>
                <c:formatCode>#,##0.00</c:formatCode>
                <c:ptCount val="4"/>
                <c:pt idx="0">
                  <c:v>1777.464927</c:v>
                </c:pt>
                <c:pt idx="1">
                  <c:v>1761.1855547</c:v>
                </c:pt>
                <c:pt idx="2" formatCode="#\ ##0.0">
                  <c:v>1712.7384164</c:v>
                </c:pt>
                <c:pt idx="3">
                  <c:v>1583.1691061000004</c:v>
                </c:pt>
              </c:numCache>
            </c:numRef>
          </c:val>
          <c:extLst>
            <c:ext xmlns:c16="http://schemas.microsoft.com/office/drawing/2014/chart" uri="{C3380CC4-5D6E-409C-BE32-E72D297353CC}">
              <c16:uniqueId val="{00000000-6B28-4768-8E82-A92BD1013958}"/>
            </c:ext>
          </c:extLst>
        </c:ser>
        <c:dLbls>
          <c:showLegendKey val="0"/>
          <c:showVal val="0"/>
          <c:showCatName val="0"/>
          <c:showSerName val="0"/>
          <c:showPercent val="0"/>
          <c:showBubbleSize val="0"/>
        </c:dLbls>
        <c:gapWidth val="190"/>
        <c:axId val="3"/>
        <c:axId val="4"/>
      </c:barChart>
      <c:lineChart>
        <c:grouping val="standard"/>
        <c:varyColors val="0"/>
        <c:ser>
          <c:idx val="1"/>
          <c:order val="1"/>
          <c:tx>
            <c:strRef>
              <c:f>'4-бокс 3-график'!$B$6</c:f>
              <c:strCache>
                <c:ptCount val="1"/>
                <c:pt idx="0">
                  <c:v>k1-1 жеткіліктілік коэффициенті</c:v>
                </c:pt>
              </c:strCache>
            </c:strRef>
          </c:tx>
          <c:spPr>
            <a:ln w="38100">
              <a:pattFill prst="pct25">
                <a:fgClr>
                  <a:srgbClr val="33CCCC"/>
                </a:fgClr>
                <a:bgClr>
                  <a:srgbClr val="FFFFFF"/>
                </a:bgClr>
              </a:pattFill>
              <a:prstDash val="solid"/>
            </a:ln>
          </c:spPr>
          <c:marker>
            <c:symbol val="square"/>
            <c:size val="7"/>
            <c:spPr>
              <a:solidFill>
                <a:srgbClr val="33CCCC"/>
              </a:solidFill>
              <a:ln>
                <a:solidFill>
                  <a:srgbClr val="33CCCC"/>
                </a:solidFill>
                <a:prstDash val="solid"/>
              </a:ln>
            </c:spPr>
          </c:marker>
          <c:cat>
            <c:strRef>
              <c:f>'4-бокс 3-график'!$C$4:$F$4</c:f>
              <c:strCache>
                <c:ptCount val="4"/>
                <c:pt idx="0">
                  <c:v>Факт</c:v>
                </c:pt>
                <c:pt idx="1">
                  <c:v>-10%</c:v>
                </c:pt>
                <c:pt idx="2">
                  <c:v>-20%</c:v>
                </c:pt>
                <c:pt idx="3">
                  <c:v>-30%</c:v>
                </c:pt>
              </c:strCache>
            </c:strRef>
          </c:cat>
          <c:val>
            <c:numRef>
              <c:f>'4-бокс 3-график'!$C$6:$F$6</c:f>
              <c:numCache>
                <c:formatCode>0.000</c:formatCode>
                <c:ptCount val="4"/>
                <c:pt idx="0" formatCode="General">
                  <c:v>0.112</c:v>
                </c:pt>
                <c:pt idx="1">
                  <c:v>0.10842734065402163</c:v>
                </c:pt>
                <c:pt idx="2">
                  <c:v>0.10526269581713428</c:v>
                </c:pt>
                <c:pt idx="3">
                  <c:v>9.9186218497675935E-2</c:v>
                </c:pt>
              </c:numCache>
            </c:numRef>
          </c:val>
          <c:smooth val="0"/>
          <c:extLst>
            <c:ext xmlns:c16="http://schemas.microsoft.com/office/drawing/2014/chart" uri="{C3380CC4-5D6E-409C-BE32-E72D297353CC}">
              <c16:uniqueId val="{00000001-6B28-4768-8E82-A92BD1013958}"/>
            </c:ext>
          </c:extLst>
        </c:ser>
        <c:dLbls>
          <c:showLegendKey val="0"/>
          <c:showVal val="0"/>
          <c:showCatName val="0"/>
          <c:showSerName val="0"/>
          <c:showPercent val="0"/>
          <c:showBubbleSize val="0"/>
        </c:dLbls>
        <c:marker val="1"/>
        <c:smooth val="0"/>
        <c:axId val="496900512"/>
        <c:axId val="1"/>
      </c:lineChart>
      <c:scatterChart>
        <c:scatterStyle val="lineMarker"/>
        <c:varyColors val="0"/>
        <c:ser>
          <c:idx val="2"/>
          <c:order val="2"/>
          <c:tx>
            <c:strRef>
              <c:f>'4-бокс 3-график'!$B$7</c:f>
              <c:strCache>
                <c:ptCount val="1"/>
                <c:pt idx="0">
                  <c:v>k1-2 жеткіліктілік коэффициенті</c:v>
                </c:pt>
              </c:strCache>
            </c:strRef>
          </c:tx>
          <c:spPr>
            <a:ln w="38100">
              <a:pattFill prst="pct25">
                <a:fgClr>
                  <a:srgbClr val="339966"/>
                </a:fgClr>
                <a:bgClr>
                  <a:srgbClr val="FFFFFF"/>
                </a:bgClr>
              </a:pattFill>
              <a:prstDash val="solid"/>
            </a:ln>
          </c:spPr>
          <c:marker>
            <c:symbol val="triangle"/>
            <c:size val="7"/>
            <c:spPr>
              <a:solidFill>
                <a:srgbClr val="339966"/>
              </a:solidFill>
              <a:ln>
                <a:solidFill>
                  <a:srgbClr val="339966"/>
                </a:solidFill>
                <a:prstDash val="solid"/>
              </a:ln>
            </c:spPr>
          </c:marker>
          <c:yVal>
            <c:numRef>
              <c:f>'4-бокс 3-график'!$C$7:$F$7</c:f>
              <c:numCache>
                <c:formatCode>0.000</c:formatCode>
                <c:ptCount val="4"/>
                <c:pt idx="0" formatCode="General">
                  <c:v>0.13100000000000001</c:v>
                </c:pt>
                <c:pt idx="1">
                  <c:v>0.12624003269542661</c:v>
                </c:pt>
                <c:pt idx="2">
                  <c:v>0.12148505475253794</c:v>
                </c:pt>
                <c:pt idx="3">
                  <c:v>0.11234018188288218</c:v>
                </c:pt>
              </c:numCache>
            </c:numRef>
          </c:yVal>
          <c:smooth val="0"/>
          <c:extLst>
            <c:ext xmlns:c16="http://schemas.microsoft.com/office/drawing/2014/chart" uri="{C3380CC4-5D6E-409C-BE32-E72D297353CC}">
              <c16:uniqueId val="{00000002-6B28-4768-8E82-A92BD1013958}"/>
            </c:ext>
          </c:extLst>
        </c:ser>
        <c:ser>
          <c:idx val="3"/>
          <c:order val="3"/>
          <c:tx>
            <c:strRef>
              <c:f>'4-бокс 3-график'!$B$8</c:f>
              <c:strCache>
                <c:ptCount val="1"/>
                <c:pt idx="0">
                  <c:v>k2 жеткіліктілік коэффициенті</c:v>
                </c:pt>
              </c:strCache>
            </c:strRef>
          </c:tx>
          <c:spPr>
            <a:ln w="38100">
              <a:pattFill prst="pct25">
                <a:fgClr>
                  <a:srgbClr val="3366FF"/>
                </a:fgClr>
                <a:bgClr>
                  <a:srgbClr val="FFFFFF"/>
                </a:bgClr>
              </a:pattFill>
              <a:prstDash val="solid"/>
            </a:ln>
          </c:spPr>
          <c:marker>
            <c:symbol val="diamond"/>
            <c:size val="7"/>
            <c:spPr>
              <a:solidFill>
                <a:srgbClr val="3366FF"/>
              </a:solidFill>
              <a:ln>
                <a:solidFill>
                  <a:srgbClr val="3366FF"/>
                </a:solidFill>
                <a:prstDash val="solid"/>
              </a:ln>
            </c:spPr>
          </c:marker>
          <c:yVal>
            <c:numRef>
              <c:f>'4-бокс 3-график'!$C$8:$F$8</c:f>
              <c:numCache>
                <c:formatCode>0.000</c:formatCode>
                <c:ptCount val="4"/>
                <c:pt idx="0" formatCode="General">
                  <c:v>0.17599999999999999</c:v>
                </c:pt>
                <c:pt idx="1">
                  <c:v>0.17385011074403989</c:v>
                </c:pt>
                <c:pt idx="2">
                  <c:v>0.16827170328795529</c:v>
                </c:pt>
                <c:pt idx="3">
                  <c:v>0.15398822821696356</c:v>
                </c:pt>
              </c:numCache>
            </c:numRef>
          </c:yVal>
          <c:smooth val="0"/>
          <c:extLst>
            <c:ext xmlns:c16="http://schemas.microsoft.com/office/drawing/2014/chart" uri="{C3380CC4-5D6E-409C-BE32-E72D297353CC}">
              <c16:uniqueId val="{00000003-6B28-4768-8E82-A92BD1013958}"/>
            </c:ext>
          </c:extLst>
        </c:ser>
        <c:dLbls>
          <c:showLegendKey val="0"/>
          <c:showVal val="0"/>
          <c:showCatName val="0"/>
          <c:showSerName val="0"/>
          <c:showPercent val="0"/>
          <c:showBubbleSize val="0"/>
        </c:dLbls>
        <c:axId val="496900512"/>
        <c:axId val="1"/>
      </c:scatterChart>
      <c:catAx>
        <c:axId val="496900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06"/>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005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0.90986033788030007"/>
              <c:y val="0.2465757020098514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0.11428585923023948"/>
          <c:y val="0.74247491638795982"/>
          <c:w val="0.7064944025142077"/>
          <c:h val="0.2474916387959866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787878787878"/>
          <c:y val="6.8027210884353748E-2"/>
          <c:w val="0.83838383838383834"/>
          <c:h val="0.77210884353741494"/>
        </c:manualLayout>
      </c:layout>
      <c:lineChart>
        <c:grouping val="standard"/>
        <c:varyColors val="0"/>
        <c:ser>
          <c:idx val="0"/>
          <c:order val="0"/>
          <c:tx>
            <c:strRef>
              <c:f>'3.3.1-график'!$B$5</c:f>
              <c:strCache>
                <c:ptCount val="1"/>
                <c:pt idx="0">
                  <c:v>k1 (1.08.09 к-1-1)</c:v>
                </c:pt>
              </c:strCache>
            </c:strRef>
          </c:tx>
          <c:spPr>
            <a:ln w="25400">
              <a:solidFill>
                <a:srgbClr val="000080"/>
              </a:solidFill>
              <a:prstDash val="solid"/>
            </a:ln>
          </c:spPr>
          <c:marker>
            <c:symbol val="circle"/>
            <c:size val="5"/>
            <c:spPr>
              <a:solidFill>
                <a:srgbClr val="808080"/>
              </a:solidFill>
              <a:ln>
                <a:solidFill>
                  <a:srgbClr val="808080"/>
                </a:solidFill>
                <a:prstDash val="solid"/>
              </a:ln>
            </c:spPr>
          </c:marker>
          <c:cat>
            <c:strRef>
              <c:f>'3.3.1-график'!$C$4:$N$4</c:f>
              <c:strCache>
                <c:ptCount val="12"/>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strCache>
            </c:strRef>
          </c:cat>
          <c:val>
            <c:numRef>
              <c:f>'3.3.1-график'!$C$5:$N$5</c:f>
              <c:numCache>
                <c:formatCode>0.000</c:formatCode>
                <c:ptCount val="12"/>
                <c:pt idx="0">
                  <c:v>0.107</c:v>
                </c:pt>
                <c:pt idx="1">
                  <c:v>0.124</c:v>
                </c:pt>
                <c:pt idx="2">
                  <c:v>0.122</c:v>
                </c:pt>
                <c:pt idx="3">
                  <c:v>0.11899999999999999</c:v>
                </c:pt>
                <c:pt idx="4" formatCode="#\ ##0.000">
                  <c:v>0.124</c:v>
                </c:pt>
                <c:pt idx="5" formatCode="#\ ##0.000">
                  <c:v>0.10299999999999999</c:v>
                </c:pt>
                <c:pt idx="6" formatCode="#\ ##0.000">
                  <c:v>-0.04</c:v>
                </c:pt>
                <c:pt idx="7" formatCode="#\ ##0.000">
                  <c:v>-0.11600000000000001</c:v>
                </c:pt>
                <c:pt idx="8" formatCode="General">
                  <c:v>-0.11600000000000001</c:v>
                </c:pt>
                <c:pt idx="9" formatCode="General">
                  <c:v>-8.1000000000000003E-2</c:v>
                </c:pt>
                <c:pt idx="10" formatCode="General">
                  <c:v>-9.1999999999999998E-2</c:v>
                </c:pt>
                <c:pt idx="11" formatCode="General">
                  <c:v>0.112</c:v>
                </c:pt>
              </c:numCache>
            </c:numRef>
          </c:val>
          <c:smooth val="0"/>
          <c:extLst>
            <c:ext xmlns:c16="http://schemas.microsoft.com/office/drawing/2014/chart" uri="{C3380CC4-5D6E-409C-BE32-E72D297353CC}">
              <c16:uniqueId val="{00000000-2F75-44F9-9001-9DC5AE92B326}"/>
            </c:ext>
          </c:extLst>
        </c:ser>
        <c:ser>
          <c:idx val="2"/>
          <c:order val="1"/>
          <c:tx>
            <c:strRef>
              <c:f>'3.3.1-график'!$B$6</c:f>
              <c:strCache>
                <c:ptCount val="1"/>
                <c:pt idx="0">
                  <c:v>k2</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'3.3.1-график'!$C$4:$N$4</c:f>
              <c:strCache>
                <c:ptCount val="12"/>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strCache>
            </c:strRef>
          </c:cat>
          <c:val>
            <c:numRef>
              <c:f>'3.3.1-график'!$C$6:$N$6</c:f>
              <c:numCache>
                <c:formatCode>0.000</c:formatCode>
                <c:ptCount val="12"/>
                <c:pt idx="0">
                  <c:v>0.14199999999999999</c:v>
                </c:pt>
                <c:pt idx="1">
                  <c:v>0.14499999999999999</c:v>
                </c:pt>
                <c:pt idx="2">
                  <c:v>0.15</c:v>
                </c:pt>
                <c:pt idx="3">
                  <c:v>0.14899999999999999</c:v>
                </c:pt>
                <c:pt idx="4" formatCode="#\ ##0.000">
                  <c:v>0.14899999999999999</c:v>
                </c:pt>
                <c:pt idx="5" formatCode="#\ ##0.000">
                  <c:v>0.129</c:v>
                </c:pt>
                <c:pt idx="6" formatCode="#\ ##0.000">
                  <c:v>-2.1999999999999999E-2</c:v>
                </c:pt>
                <c:pt idx="7" formatCode="#\ ##0.000">
                  <c:v>-7.9000000000000001E-2</c:v>
                </c:pt>
                <c:pt idx="8" formatCode="General">
                  <c:v>-8.2000000000000003E-2</c:v>
                </c:pt>
                <c:pt idx="9" formatCode="General">
                  <c:v>-3.6999999999999998E-2</c:v>
                </c:pt>
                <c:pt idx="10" formatCode="General">
                  <c:v>-2.8000000000000001E-2</c:v>
                </c:pt>
                <c:pt idx="11" formatCode="General">
                  <c:v>0.17599999999999999</c:v>
                </c:pt>
              </c:numCache>
            </c:numRef>
          </c:val>
          <c:smooth val="0"/>
          <c:extLst>
            <c:ext xmlns:c16="http://schemas.microsoft.com/office/drawing/2014/chart" uri="{C3380CC4-5D6E-409C-BE32-E72D297353CC}">
              <c16:uniqueId val="{00000001-2F75-44F9-9001-9DC5AE92B326}"/>
            </c:ext>
          </c:extLst>
        </c:ser>
        <c:ser>
          <c:idx val="1"/>
          <c:order val="2"/>
          <c:tx>
            <c:strRef>
              <c:f>'3.3.1-график'!$B$7</c:f>
              <c:strCache>
                <c:ptCount val="1"/>
                <c:pt idx="0">
                  <c:v>k1 (1.08.09 к-1-1), (3 банкті қоспағанда)</c:v>
                </c:pt>
              </c:strCache>
            </c:strRef>
          </c:tx>
          <c:spPr>
            <a:ln w="12700">
              <a:solidFill>
                <a:srgbClr val="3366FF"/>
              </a:solidFill>
              <a:prstDash val="solid"/>
            </a:ln>
          </c:spPr>
          <c:marker>
            <c:symbol val="square"/>
            <c:size val="5"/>
            <c:spPr>
              <a:solidFill>
                <a:srgbClr val="3366FF"/>
              </a:solidFill>
              <a:ln>
                <a:solidFill>
                  <a:srgbClr val="3366FF"/>
                </a:solidFill>
                <a:prstDash val="solid"/>
              </a:ln>
            </c:spPr>
          </c:marker>
          <c:val>
            <c:numRef>
              <c:f>'3.3.1-график'!$C$7:$N$7</c:f>
              <c:numCache>
                <c:formatCode>0.000</c:formatCode>
                <c:ptCount val="12"/>
                <c:pt idx="0">
                  <c:v>9.4E-2</c:v>
                </c:pt>
                <c:pt idx="1">
                  <c:v>0.109</c:v>
                </c:pt>
                <c:pt idx="2">
                  <c:v>0.109</c:v>
                </c:pt>
                <c:pt idx="3">
                  <c:v>0.107</c:v>
                </c:pt>
                <c:pt idx="4" formatCode="#\ ##0.000">
                  <c:v>0.111</c:v>
                </c:pt>
                <c:pt idx="5" formatCode="#\ ##0.000">
                  <c:v>0.10199999999999999</c:v>
                </c:pt>
                <c:pt idx="6" formatCode="#\ ##0.000">
                  <c:v>0.11700000000000001</c:v>
                </c:pt>
                <c:pt idx="7" formatCode="#\ ##0.000">
                  <c:v>0.111</c:v>
                </c:pt>
                <c:pt idx="8" formatCode="General">
                  <c:v>0.11799999999999999</c:v>
                </c:pt>
                <c:pt idx="9" formatCode="General">
                  <c:v>0.11799999999999999</c:v>
                </c:pt>
                <c:pt idx="10" formatCode="General">
                  <c:v>0.115</c:v>
                </c:pt>
                <c:pt idx="11" formatCode="General">
                  <c:v>0.115</c:v>
                </c:pt>
              </c:numCache>
            </c:numRef>
          </c:val>
          <c:smooth val="0"/>
          <c:extLst>
            <c:ext xmlns:c16="http://schemas.microsoft.com/office/drawing/2014/chart" uri="{C3380CC4-5D6E-409C-BE32-E72D297353CC}">
              <c16:uniqueId val="{00000002-2F75-44F9-9001-9DC5AE92B326}"/>
            </c:ext>
          </c:extLst>
        </c:ser>
        <c:ser>
          <c:idx val="3"/>
          <c:order val="3"/>
          <c:tx>
            <c:strRef>
              <c:f>'3.3.1-график'!$B$8</c:f>
              <c:strCache>
                <c:ptCount val="1"/>
                <c:pt idx="0">
                  <c:v>k2 (3 банкті қоспағанда)</c:v>
                </c:pt>
              </c:strCache>
            </c:strRef>
          </c:tx>
          <c:spPr>
            <a:ln w="12700">
              <a:solidFill>
                <a:srgbClr val="FF8080"/>
              </a:solidFill>
              <a:prstDash val="solid"/>
            </a:ln>
          </c:spPr>
          <c:marker>
            <c:symbol val="diamond"/>
            <c:size val="4"/>
            <c:spPr>
              <a:solidFill>
                <a:srgbClr val="FF8080"/>
              </a:solidFill>
              <a:ln>
                <a:solidFill>
                  <a:srgbClr val="FF8080"/>
                </a:solidFill>
                <a:prstDash val="solid"/>
              </a:ln>
            </c:spPr>
          </c:marker>
          <c:val>
            <c:numRef>
              <c:f>'3.3.1-график'!$C$8:$N$8</c:f>
              <c:numCache>
                <c:formatCode>0.000</c:formatCode>
                <c:ptCount val="12"/>
                <c:pt idx="0">
                  <c:v>0.14399999999999999</c:v>
                </c:pt>
                <c:pt idx="1">
                  <c:v>0.14699999999999999</c:v>
                </c:pt>
                <c:pt idx="2">
                  <c:v>0.153</c:v>
                </c:pt>
                <c:pt idx="3">
                  <c:v>0.154</c:v>
                </c:pt>
                <c:pt idx="4">
                  <c:v>0.152</c:v>
                </c:pt>
                <c:pt idx="5">
                  <c:v>0.14199999999999999</c:v>
                </c:pt>
                <c:pt idx="6">
                  <c:v>0.16600000000000001</c:v>
                </c:pt>
                <c:pt idx="7" formatCode="#\ ##0.000">
                  <c:v>0.16800000000000001</c:v>
                </c:pt>
                <c:pt idx="8" formatCode="General">
                  <c:v>0.185</c:v>
                </c:pt>
                <c:pt idx="9" formatCode="General">
                  <c:v>0.19500000000000001</c:v>
                </c:pt>
                <c:pt idx="10" formatCode="General">
                  <c:v>0.186</c:v>
                </c:pt>
                <c:pt idx="11" formatCode="General">
                  <c:v>0.183</c:v>
                </c:pt>
              </c:numCache>
            </c:numRef>
          </c:val>
          <c:smooth val="0"/>
          <c:extLst>
            <c:ext xmlns:c16="http://schemas.microsoft.com/office/drawing/2014/chart" uri="{C3380CC4-5D6E-409C-BE32-E72D297353CC}">
              <c16:uniqueId val="{00000003-2F75-44F9-9001-9DC5AE92B326}"/>
            </c:ext>
          </c:extLst>
        </c:ser>
        <c:dLbls>
          <c:showLegendKey val="0"/>
          <c:showVal val="0"/>
          <c:showCatName val="0"/>
          <c:showSerName val="0"/>
          <c:showPercent val="0"/>
          <c:showBubbleSize val="0"/>
        </c:dLbls>
        <c:marker val="1"/>
        <c:smooth val="0"/>
        <c:axId val="495379776"/>
        <c:axId val="1"/>
      </c:lineChart>
      <c:catAx>
        <c:axId val="49537977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79776"/>
        <c:crosses val="autoZero"/>
        <c:crossBetween val="between"/>
        <c:majorUnit val="4.0000000000000015E-2"/>
      </c:valAx>
      <c:spPr>
        <a:solidFill>
          <a:srgbClr val="FFFFFF"/>
        </a:solidFill>
        <a:ln w="25400">
          <a:noFill/>
        </a:ln>
      </c:spPr>
    </c:plotArea>
    <c:legend>
      <c:legendPos val="r"/>
      <c:layout>
        <c:manualLayout>
          <c:xMode val="edge"/>
          <c:yMode val="edge"/>
          <c:x val="0.24703116536980099"/>
          <c:y val="0.77483443708609268"/>
          <c:w val="0.60095081575538123"/>
          <c:h val="0.2152317880794701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orientation="portrait"/>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73144474849787"/>
          <c:y val="4.5307586555631052E-2"/>
          <c:w val="0.83441035452443402"/>
          <c:h val="0.63106995559628964"/>
        </c:manualLayout>
      </c:layout>
      <c:barChart>
        <c:barDir val="col"/>
        <c:grouping val="stacked"/>
        <c:varyColors val="0"/>
        <c:ser>
          <c:idx val="0"/>
          <c:order val="0"/>
          <c:tx>
            <c:strRef>
              <c:f>'3.3.2-график'!$B$6</c:f>
              <c:strCache>
                <c:ptCount val="1"/>
                <c:pt idx="0">
                  <c:v>Жай акциялар</c:v>
                </c:pt>
              </c:strCache>
            </c:strRef>
          </c:tx>
          <c:spPr>
            <a:gradFill rotWithShape="0">
              <a:gsLst>
                <a:gs pos="0">
                  <a:srgbClr val="FFFF00"/>
                </a:gs>
                <a:gs pos="100000">
                  <a:srgbClr val="FF6600"/>
                </a:gs>
              </a:gsLst>
              <a:lin ang="2700000" scaled="1"/>
            </a:gradFill>
            <a:ln w="12700">
              <a:solidFill>
                <a:srgbClr val="000000"/>
              </a:solidFill>
              <a:prstDash val="solid"/>
            </a:ln>
          </c:spPr>
          <c:invertIfNegative val="0"/>
          <c:cat>
            <c:multiLvlStrRef>
              <c:f>'3.3.2-график'!$C$4:$V$5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1-топ</c:v>
                  </c:pt>
                  <c:pt idx="7">
                    <c:v>2-топ</c:v>
                  </c:pt>
                  <c:pt idx="14">
                    <c:v>3-топ</c:v>
                  </c:pt>
                </c:lvl>
              </c:multiLvlStrCache>
            </c:multiLvlStrRef>
          </c:cat>
          <c:val>
            <c:numRef>
              <c:f>'3.3.2-график'!$C$6:$V$6</c:f>
              <c:numCache>
                <c:formatCode>0.00</c:formatCode>
                <c:ptCount val="20"/>
                <c:pt idx="0">
                  <c:v>434.880289</c:v>
                </c:pt>
                <c:pt idx="1">
                  <c:v>434.90963299999999</c:v>
                </c:pt>
                <c:pt idx="2">
                  <c:v>647.00416099999995</c:v>
                </c:pt>
                <c:pt idx="3">
                  <c:v>671.00416099999995</c:v>
                </c:pt>
                <c:pt idx="4">
                  <c:v>696.16162099999997</c:v>
                </c:pt>
                <c:pt idx="5">
                  <c:v>1367.6337040000001</c:v>
                </c:pt>
                <c:pt idx="7">
                  <c:v>365.02614399999999</c:v>
                </c:pt>
                <c:pt idx="8">
                  <c:v>421.84454599999998</c:v>
                </c:pt>
                <c:pt idx="9">
                  <c:v>545.68089999999995</c:v>
                </c:pt>
                <c:pt idx="10">
                  <c:v>557.05769399999997</c:v>
                </c:pt>
                <c:pt idx="11">
                  <c:v>557.05769399999997</c:v>
                </c:pt>
                <c:pt idx="12">
                  <c:v>557.05769399999997</c:v>
                </c:pt>
                <c:pt idx="14">
                  <c:v>72.130544999999998</c:v>
                </c:pt>
                <c:pt idx="15">
                  <c:v>86.337299999999999</c:v>
                </c:pt>
                <c:pt idx="16">
                  <c:v>103.153774</c:v>
                </c:pt>
                <c:pt idx="17">
                  <c:v>112.448774</c:v>
                </c:pt>
                <c:pt idx="18">
                  <c:v>113.35383400000001</c:v>
                </c:pt>
                <c:pt idx="19">
                  <c:v>115.06667400000001</c:v>
                </c:pt>
              </c:numCache>
            </c:numRef>
          </c:val>
          <c:extLst>
            <c:ext xmlns:c16="http://schemas.microsoft.com/office/drawing/2014/chart" uri="{C3380CC4-5D6E-409C-BE32-E72D297353CC}">
              <c16:uniqueId val="{00000000-0FDD-468A-80D9-B30A1C095F5E}"/>
            </c:ext>
          </c:extLst>
        </c:ser>
        <c:ser>
          <c:idx val="1"/>
          <c:order val="1"/>
          <c:tx>
            <c:strRef>
              <c:f>'3.3.2-график'!$B$7</c:f>
              <c:strCache>
                <c:ptCount val="1"/>
                <c:pt idx="0">
                  <c:v>Артықшылықты акциялар </c:v>
                </c:pt>
              </c:strCache>
            </c:strRef>
          </c:tx>
          <c:spPr>
            <a:pattFill prst="pct70">
              <a:fgClr>
                <a:srgbClr val="FF00FF"/>
              </a:fgClr>
              <a:bgClr>
                <a:srgbClr val="FF99CC"/>
              </a:bgClr>
            </a:pattFill>
            <a:ln w="12700">
              <a:solidFill>
                <a:srgbClr val="000000"/>
              </a:solidFill>
              <a:prstDash val="solid"/>
            </a:ln>
          </c:spPr>
          <c:invertIfNegative val="0"/>
          <c:cat>
            <c:multiLvlStrRef>
              <c:f>'3.3.2-график'!$C$4:$V$5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1-топ</c:v>
                  </c:pt>
                  <c:pt idx="7">
                    <c:v>2-топ</c:v>
                  </c:pt>
                  <c:pt idx="14">
                    <c:v>3-топ</c:v>
                  </c:pt>
                </c:lvl>
              </c:multiLvlStrCache>
            </c:multiLvlStrRef>
          </c:cat>
          <c:val>
            <c:numRef>
              <c:f>'3.3.2-график'!$C$7:$V$7</c:f>
              <c:numCache>
                <c:formatCode>0.00</c:formatCode>
                <c:ptCount val="20"/>
                <c:pt idx="0">
                  <c:v>9.8582289999999997</c:v>
                </c:pt>
                <c:pt idx="1">
                  <c:v>9.8582289999999997</c:v>
                </c:pt>
                <c:pt idx="2">
                  <c:v>9.8582289999999997</c:v>
                </c:pt>
                <c:pt idx="3">
                  <c:v>158.573183</c:v>
                </c:pt>
                <c:pt idx="4">
                  <c:v>158.573183</c:v>
                </c:pt>
                <c:pt idx="5">
                  <c:v>158.573183</c:v>
                </c:pt>
                <c:pt idx="7">
                  <c:v>40.291867000000003</c:v>
                </c:pt>
                <c:pt idx="8">
                  <c:v>40.291867000000003</c:v>
                </c:pt>
                <c:pt idx="9">
                  <c:v>72.930909</c:v>
                </c:pt>
                <c:pt idx="10">
                  <c:v>84.686121</c:v>
                </c:pt>
                <c:pt idx="11">
                  <c:v>84.686121</c:v>
                </c:pt>
                <c:pt idx="12">
                  <c:v>84.686121</c:v>
                </c:pt>
                <c:pt idx="14">
                  <c:v>4.7</c:v>
                </c:pt>
                <c:pt idx="15">
                  <c:v>4.7</c:v>
                </c:pt>
                <c:pt idx="16">
                  <c:v>4.7</c:v>
                </c:pt>
                <c:pt idx="17">
                  <c:v>4.7</c:v>
                </c:pt>
                <c:pt idx="18">
                  <c:v>4.7</c:v>
                </c:pt>
                <c:pt idx="19">
                  <c:v>4.7</c:v>
                </c:pt>
              </c:numCache>
            </c:numRef>
          </c:val>
          <c:extLst>
            <c:ext xmlns:c16="http://schemas.microsoft.com/office/drawing/2014/chart" uri="{C3380CC4-5D6E-409C-BE32-E72D297353CC}">
              <c16:uniqueId val="{00000001-0FDD-468A-80D9-B30A1C095F5E}"/>
            </c:ext>
          </c:extLst>
        </c:ser>
        <c:ser>
          <c:idx val="2"/>
          <c:order val="2"/>
          <c:tx>
            <c:strRef>
              <c:f>'3.3.2-график'!$B$8</c:f>
              <c:strCache>
                <c:ptCount val="1"/>
                <c:pt idx="0">
                  <c:v>Өткен жылдардың бөлінбеген таза пайдасы (жабылмаған шығыны)</c:v>
                </c:pt>
              </c:strCache>
            </c:strRef>
          </c:tx>
          <c:spPr>
            <a:pattFill prst="dkUpDiag">
              <a:fgClr>
                <a:srgbClr val="00CCFF"/>
              </a:fgClr>
              <a:bgClr>
                <a:srgbClr val="C0C0C0"/>
              </a:bgClr>
            </a:pattFill>
            <a:ln w="12700">
              <a:solidFill>
                <a:srgbClr val="000000"/>
              </a:solidFill>
              <a:prstDash val="solid"/>
            </a:ln>
          </c:spPr>
          <c:invertIfNegative val="0"/>
          <c:cat>
            <c:multiLvlStrRef>
              <c:f>'3.3.2-график'!$C$4:$V$5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1-топ</c:v>
                  </c:pt>
                  <c:pt idx="7">
                    <c:v>2-топ</c:v>
                  </c:pt>
                  <c:pt idx="14">
                    <c:v>3-топ</c:v>
                  </c:pt>
                </c:lvl>
              </c:multiLvlStrCache>
            </c:multiLvlStrRef>
          </c:cat>
          <c:val>
            <c:numRef>
              <c:f>'3.3.2-график'!$C$8:$V$8</c:f>
              <c:numCache>
                <c:formatCode>0.00</c:formatCode>
                <c:ptCount val="20"/>
                <c:pt idx="0">
                  <c:v>56.745530000000002</c:v>
                </c:pt>
                <c:pt idx="1">
                  <c:v>83.904325999999998</c:v>
                </c:pt>
                <c:pt idx="2">
                  <c:v>5.2490490000000003</c:v>
                </c:pt>
                <c:pt idx="3">
                  <c:v>-2845.3081990000001</c:v>
                </c:pt>
                <c:pt idx="4">
                  <c:v>-2784.96648</c:v>
                </c:pt>
                <c:pt idx="5">
                  <c:v>-2924.7077730000001</c:v>
                </c:pt>
                <c:pt idx="7">
                  <c:v>131.82052100000001</c:v>
                </c:pt>
                <c:pt idx="8">
                  <c:v>119.80699199999999</c:v>
                </c:pt>
                <c:pt idx="9">
                  <c:v>91.121364999999997</c:v>
                </c:pt>
                <c:pt idx="10">
                  <c:v>92.394667999999996</c:v>
                </c:pt>
                <c:pt idx="11">
                  <c:v>82.656951000000007</c:v>
                </c:pt>
                <c:pt idx="12">
                  <c:v>82.694727999999998</c:v>
                </c:pt>
                <c:pt idx="14">
                  <c:v>15.704777</c:v>
                </c:pt>
                <c:pt idx="15">
                  <c:v>17.418263</c:v>
                </c:pt>
                <c:pt idx="16">
                  <c:v>17.356884999999998</c:v>
                </c:pt>
                <c:pt idx="17">
                  <c:v>19.623297999999998</c:v>
                </c:pt>
                <c:pt idx="18">
                  <c:v>18.794478000000002</c:v>
                </c:pt>
                <c:pt idx="19">
                  <c:v>17.409053</c:v>
                </c:pt>
              </c:numCache>
            </c:numRef>
          </c:val>
          <c:extLst>
            <c:ext xmlns:c16="http://schemas.microsoft.com/office/drawing/2014/chart" uri="{C3380CC4-5D6E-409C-BE32-E72D297353CC}">
              <c16:uniqueId val="{00000002-0FDD-468A-80D9-B30A1C095F5E}"/>
            </c:ext>
          </c:extLst>
        </c:ser>
        <c:ser>
          <c:idx val="3"/>
          <c:order val="3"/>
          <c:tx>
            <c:strRef>
              <c:f>'3.3.2-график'!$B$9</c:f>
              <c:strCache>
                <c:ptCount val="1"/>
                <c:pt idx="0">
                  <c:v>Бөлінбеген таза пайда (жабылмаған шығын)</c:v>
                </c:pt>
              </c:strCache>
            </c:strRef>
          </c:tx>
          <c:spPr>
            <a:pattFill prst="narVert">
              <a:fgClr>
                <a:srgbClr val="008000"/>
              </a:fgClr>
              <a:bgClr>
                <a:srgbClr val="FFFF00"/>
              </a:bgClr>
            </a:pattFill>
            <a:ln w="12700">
              <a:solidFill>
                <a:srgbClr val="000000"/>
              </a:solidFill>
              <a:prstDash val="solid"/>
            </a:ln>
          </c:spPr>
          <c:invertIfNegative val="0"/>
          <c:cat>
            <c:multiLvlStrRef>
              <c:f>'3.3.2-график'!$C$4:$V$5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1-топ</c:v>
                  </c:pt>
                  <c:pt idx="7">
                    <c:v>2-топ</c:v>
                  </c:pt>
                  <c:pt idx="14">
                    <c:v>3-топ</c:v>
                  </c:pt>
                </c:lvl>
              </c:multiLvlStrCache>
            </c:multiLvlStrRef>
          </c:cat>
          <c:val>
            <c:numRef>
              <c:f>'3.3.2-график'!$C$9:$V$9</c:f>
              <c:numCache>
                <c:formatCode>0.00</c:formatCode>
                <c:ptCount val="20"/>
                <c:pt idx="0">
                  <c:v>93.970229000000003</c:v>
                </c:pt>
                <c:pt idx="1">
                  <c:v>12.454458000000001</c:v>
                </c:pt>
                <c:pt idx="2">
                  <c:v>-2840.0513890000002</c:v>
                </c:pt>
                <c:pt idx="3">
                  <c:v>254.61918700000001</c:v>
                </c:pt>
                <c:pt idx="4">
                  <c:v>259.24762800000002</c:v>
                </c:pt>
                <c:pt idx="5">
                  <c:v>1471.3184759999999</c:v>
                </c:pt>
                <c:pt idx="7">
                  <c:v>114.11921</c:v>
                </c:pt>
                <c:pt idx="8">
                  <c:v>-1.9422520000000001</c:v>
                </c:pt>
                <c:pt idx="9">
                  <c:v>3.3662339999999999</c:v>
                </c:pt>
                <c:pt idx="10">
                  <c:v>7.5548320000000002</c:v>
                </c:pt>
                <c:pt idx="11">
                  <c:v>5.6654080000000002</c:v>
                </c:pt>
                <c:pt idx="12">
                  <c:v>-0.93180600000000002</c:v>
                </c:pt>
                <c:pt idx="14">
                  <c:v>8.282292</c:v>
                </c:pt>
                <c:pt idx="15">
                  <c:v>0.73286200000000001</c:v>
                </c:pt>
                <c:pt idx="16">
                  <c:v>2.4902129999999998</c:v>
                </c:pt>
                <c:pt idx="17">
                  <c:v>0.90625999999999995</c:v>
                </c:pt>
                <c:pt idx="18">
                  <c:v>2.9119000000000002</c:v>
                </c:pt>
                <c:pt idx="19">
                  <c:v>4.0655349999999997</c:v>
                </c:pt>
              </c:numCache>
            </c:numRef>
          </c:val>
          <c:extLst>
            <c:ext xmlns:c16="http://schemas.microsoft.com/office/drawing/2014/chart" uri="{C3380CC4-5D6E-409C-BE32-E72D297353CC}">
              <c16:uniqueId val="{00000003-0FDD-468A-80D9-B30A1C095F5E}"/>
            </c:ext>
          </c:extLst>
        </c:ser>
        <c:ser>
          <c:idx val="4"/>
          <c:order val="4"/>
          <c:tx>
            <c:strRef>
              <c:f>'3.3.2-график'!$B$10</c:f>
              <c:strCache>
                <c:ptCount val="1"/>
                <c:pt idx="0">
                  <c:v>Жалпыбанктік тәуекелдерге арналған резервтер (провизиялар)</c:v>
                </c:pt>
              </c:strCache>
            </c:strRef>
          </c:tx>
          <c:spPr>
            <a:solidFill>
              <a:srgbClr val="660066"/>
            </a:solidFill>
            <a:ln w="12700">
              <a:solidFill>
                <a:srgbClr val="000000"/>
              </a:solidFill>
              <a:prstDash val="solid"/>
            </a:ln>
          </c:spPr>
          <c:invertIfNegative val="0"/>
          <c:cat>
            <c:multiLvlStrRef>
              <c:f>'3.3.2-график'!$C$4:$V$5</c:f>
              <c:multiLvlStrCache>
                <c:ptCount val="20"/>
                <c:lvl>
                  <c:pt idx="0">
                    <c:v>01.01.2008</c:v>
                  </c:pt>
                  <c:pt idx="1">
                    <c:v>01.01.2009</c:v>
                  </c:pt>
                  <c:pt idx="2">
                    <c:v>01.01.2010</c:v>
                  </c:pt>
                  <c:pt idx="3">
                    <c:v>01.04.2010</c:v>
                  </c:pt>
                  <c:pt idx="4">
                    <c:v>01.07.2010</c:v>
                  </c:pt>
                  <c:pt idx="5">
                    <c:v>01.10.2010</c:v>
                  </c:pt>
                  <c:pt idx="7">
                    <c:v>01.01.2008</c:v>
                  </c:pt>
                  <c:pt idx="8">
                    <c:v>01.01.2009</c:v>
                  </c:pt>
                  <c:pt idx="9">
                    <c:v>01.01.2010</c:v>
                  </c:pt>
                  <c:pt idx="10">
                    <c:v>01.04.2010</c:v>
                  </c:pt>
                  <c:pt idx="11">
                    <c:v>01.07.2010</c:v>
                  </c:pt>
                  <c:pt idx="12">
                    <c:v>01.10.2010</c:v>
                  </c:pt>
                  <c:pt idx="14">
                    <c:v>01.01.2008</c:v>
                  </c:pt>
                  <c:pt idx="15">
                    <c:v>01.01.2009</c:v>
                  </c:pt>
                  <c:pt idx="16">
                    <c:v>01.01.2010</c:v>
                  </c:pt>
                  <c:pt idx="17">
                    <c:v>01.04.2010</c:v>
                  </c:pt>
                  <c:pt idx="18">
                    <c:v>01.07.2010</c:v>
                  </c:pt>
                  <c:pt idx="19">
                    <c:v>01.10.2010</c:v>
                  </c:pt>
                </c:lvl>
                <c:lvl>
                  <c:pt idx="0">
                    <c:v>1-топ</c:v>
                  </c:pt>
                  <c:pt idx="7">
                    <c:v>2-топ</c:v>
                  </c:pt>
                  <c:pt idx="14">
                    <c:v>3-топ</c:v>
                  </c:pt>
                </c:lvl>
              </c:multiLvlStrCache>
            </c:multiLvlStrRef>
          </c:cat>
          <c:val>
            <c:numRef>
              <c:f>'3.3.2-график'!$C$10:$V$10</c:f>
              <c:numCache>
                <c:formatCode>0.00</c:formatCode>
                <c:ptCount val="20"/>
                <c:pt idx="0">
                  <c:v>0</c:v>
                </c:pt>
                <c:pt idx="1">
                  <c:v>2.4069E-2</c:v>
                </c:pt>
                <c:pt idx="2">
                  <c:v>89.275349000000006</c:v>
                </c:pt>
                <c:pt idx="3">
                  <c:v>96.452348999999998</c:v>
                </c:pt>
                <c:pt idx="4">
                  <c:v>0</c:v>
                </c:pt>
                <c:pt idx="5">
                  <c:v>0</c:v>
                </c:pt>
                <c:pt idx="7">
                  <c:v>0</c:v>
                </c:pt>
                <c:pt idx="8">
                  <c:v>0</c:v>
                </c:pt>
                <c:pt idx="9">
                  <c:v>0</c:v>
                </c:pt>
                <c:pt idx="10">
                  <c:v>0</c:v>
                </c:pt>
                <c:pt idx="11">
                  <c:v>0</c:v>
                </c:pt>
                <c:pt idx="12">
                  <c:v>0</c:v>
                </c:pt>
                <c:pt idx="14">
                  <c:v>0.26725599999999999</c:v>
                </c:pt>
                <c:pt idx="15">
                  <c:v>0.24201700000000001</c:v>
                </c:pt>
                <c:pt idx="16">
                  <c:v>0.14468300000000001</c:v>
                </c:pt>
                <c:pt idx="17">
                  <c:v>7.9187999999999995E-2</c:v>
                </c:pt>
                <c:pt idx="18">
                  <c:v>8.4893999999999997E-2</c:v>
                </c:pt>
                <c:pt idx="19">
                  <c:v>0.20408100000000001</c:v>
                </c:pt>
              </c:numCache>
            </c:numRef>
          </c:val>
          <c:extLst>
            <c:ext xmlns:c16="http://schemas.microsoft.com/office/drawing/2014/chart" uri="{C3380CC4-5D6E-409C-BE32-E72D297353CC}">
              <c16:uniqueId val="{00000004-0FDD-468A-80D9-B30A1C095F5E}"/>
            </c:ext>
          </c:extLst>
        </c:ser>
        <c:ser>
          <c:idx val="5"/>
          <c:order val="5"/>
          <c:tx>
            <c:strRef>
              <c:f>'3.3.2-график'!$B$11</c:f>
              <c:strCache>
                <c:ptCount val="1"/>
                <c:pt idx="0">
                  <c:v>Басқалар</c:v>
                </c:pt>
              </c:strCache>
            </c:strRef>
          </c:tx>
          <c:spPr>
            <a:solidFill>
              <a:srgbClr val="808080"/>
            </a:solidFill>
            <a:ln w="12700">
              <a:solidFill>
                <a:srgbClr val="000000"/>
              </a:solidFill>
              <a:prstDash val="solid"/>
            </a:ln>
          </c:spPr>
          <c:invertIfNegative val="0"/>
          <c:val>
            <c:numRef>
              <c:f>'3.3.2-график'!$C$11:$V$11</c:f>
              <c:numCache>
                <c:formatCode>0.00</c:formatCode>
                <c:ptCount val="20"/>
                <c:pt idx="0">
                  <c:v>19.500429</c:v>
                </c:pt>
                <c:pt idx="1">
                  <c:v>86.113749999999996</c:v>
                </c:pt>
                <c:pt idx="2">
                  <c:v>85.334029999999998</c:v>
                </c:pt>
                <c:pt idx="3">
                  <c:v>85.912901000000005</c:v>
                </c:pt>
                <c:pt idx="4">
                  <c:v>85.952510000000004</c:v>
                </c:pt>
                <c:pt idx="5">
                  <c:v>78.595260999999994</c:v>
                </c:pt>
                <c:pt idx="7">
                  <c:v>36.089289999999998</c:v>
                </c:pt>
                <c:pt idx="8">
                  <c:v>101.312254</c:v>
                </c:pt>
                <c:pt idx="9">
                  <c:v>135.892641</c:v>
                </c:pt>
                <c:pt idx="10">
                  <c:v>144.723928</c:v>
                </c:pt>
                <c:pt idx="11">
                  <c:v>143.13329999999999</c:v>
                </c:pt>
                <c:pt idx="12">
                  <c:v>152.231819</c:v>
                </c:pt>
                <c:pt idx="14">
                  <c:v>2.595227</c:v>
                </c:pt>
                <c:pt idx="15">
                  <c:v>11.198226</c:v>
                </c:pt>
                <c:pt idx="16">
                  <c:v>9.9943899999999992</c:v>
                </c:pt>
                <c:pt idx="17">
                  <c:v>11.649255</c:v>
                </c:pt>
                <c:pt idx="18">
                  <c:v>12.775971999999999</c:v>
                </c:pt>
                <c:pt idx="19">
                  <c:v>15.395208</c:v>
                </c:pt>
              </c:numCache>
            </c:numRef>
          </c:val>
          <c:extLst>
            <c:ext xmlns:c16="http://schemas.microsoft.com/office/drawing/2014/chart" uri="{C3380CC4-5D6E-409C-BE32-E72D297353CC}">
              <c16:uniqueId val="{00000005-0FDD-468A-80D9-B30A1C095F5E}"/>
            </c:ext>
          </c:extLst>
        </c:ser>
        <c:dLbls>
          <c:showLegendKey val="0"/>
          <c:showVal val="0"/>
          <c:showCatName val="0"/>
          <c:showSerName val="0"/>
          <c:showPercent val="0"/>
          <c:showBubbleSize val="0"/>
        </c:dLbls>
        <c:gapWidth val="150"/>
        <c:overlap val="100"/>
        <c:axId val="495378136"/>
        <c:axId val="1"/>
      </c:barChart>
      <c:catAx>
        <c:axId val="495378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100"/>
          <c:min val="-30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535088759066407E-2"/>
              <c:y val="0.288026909257702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78136"/>
        <c:crosses val="autoZero"/>
        <c:crossBetween val="between"/>
        <c:majorUnit val="1000"/>
        <c:minorUnit val="200"/>
      </c:valAx>
      <c:spPr>
        <a:solidFill>
          <a:srgbClr val="FFFFFF"/>
        </a:solidFill>
        <a:ln w="25400">
          <a:noFill/>
        </a:ln>
      </c:spPr>
    </c:plotArea>
    <c:legend>
      <c:legendPos val="b"/>
      <c:layout>
        <c:manualLayout>
          <c:xMode val="edge"/>
          <c:yMode val="edge"/>
          <c:x val="4.9462469469231919E-2"/>
          <c:y val="0.72670917651697231"/>
          <c:w val="0.89677607689868299"/>
          <c:h val="0.2639755555724044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56286606749148E-2"/>
          <c:y val="5.185203939539712E-2"/>
          <c:w val="0.82978914974223772"/>
          <c:h val="0.52222411105364241"/>
        </c:manualLayout>
      </c:layout>
      <c:lineChart>
        <c:grouping val="standard"/>
        <c:varyColors val="0"/>
        <c:ser>
          <c:idx val="0"/>
          <c:order val="0"/>
          <c:tx>
            <c:strRef>
              <c:f>'3.3.3-график'!$B$5</c:f>
              <c:strCache>
                <c:ptCount val="1"/>
                <c:pt idx="0">
                  <c:v>1-топ</c:v>
                </c:pt>
              </c:strCache>
            </c:strRef>
          </c:tx>
          <c:spPr>
            <a:ln w="25400">
              <a:solidFill>
                <a:srgbClr val="003366"/>
              </a:solidFill>
              <a:prstDash val="solid"/>
            </a:ln>
          </c:spPr>
          <c:marker>
            <c:symbol val="none"/>
          </c:marker>
          <c:cat>
            <c:numRef>
              <c:f>'3.3.3-график'!$C$4:$N$4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'3.3.3-график'!$C$5:$N$5</c:f>
              <c:numCache>
                <c:formatCode>0.000</c:formatCode>
                <c:ptCount val="12"/>
                <c:pt idx="0">
                  <c:v>-0.7790383873931308</c:v>
                </c:pt>
                <c:pt idx="1">
                  <c:v>-0.77410924013313387</c:v>
                </c:pt>
                <c:pt idx="2">
                  <c:v>-0.77478245428327663</c:v>
                </c:pt>
                <c:pt idx="3">
                  <c:v>-0.77106257724967953</c:v>
                </c:pt>
                <c:pt idx="4">
                  <c:v>-0.75936062210516064</c:v>
                </c:pt>
                <c:pt idx="5">
                  <c:v>-0.71554136200599538</c:v>
                </c:pt>
                <c:pt idx="6">
                  <c:v>0.1762537402898178</c:v>
                </c:pt>
                <c:pt idx="7">
                  <c:v>1.1327159364364969</c:v>
                </c:pt>
                <c:pt idx="8">
                  <c:v>2.033051769727773</c:v>
                </c:pt>
                <c:pt idx="9">
                  <c:v>0.22591437318863547</c:v>
                </c:pt>
                <c:pt idx="10">
                  <c:v>1.0059588235276535</c:v>
                </c:pt>
                <c:pt idx="11">
                  <c:v>-0.63533080429148636</c:v>
                </c:pt>
              </c:numCache>
            </c:numRef>
          </c:val>
          <c:smooth val="0"/>
          <c:extLst>
            <c:ext xmlns:c16="http://schemas.microsoft.com/office/drawing/2014/chart" uri="{C3380CC4-5D6E-409C-BE32-E72D297353CC}">
              <c16:uniqueId val="{00000000-EB51-4DBE-9108-131093A54858}"/>
            </c:ext>
          </c:extLst>
        </c:ser>
        <c:ser>
          <c:idx val="2"/>
          <c:order val="1"/>
          <c:tx>
            <c:strRef>
              <c:f>'3.3.3-график'!$B$7</c:f>
              <c:strCache>
                <c:ptCount val="1"/>
                <c:pt idx="0">
                  <c:v>3-топ</c:v>
                </c:pt>
              </c:strCache>
            </c:strRef>
          </c:tx>
          <c:spPr>
            <a:ln w="25400">
              <a:solidFill>
                <a:srgbClr val="008000"/>
              </a:solidFill>
              <a:prstDash val="solid"/>
            </a:ln>
          </c:spPr>
          <c:marker>
            <c:symbol val="none"/>
          </c:marker>
          <c:cat>
            <c:numRef>
              <c:f>'3.3.3-график'!$C$4:$N$4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'3.3.3-график'!$C$7:$N$7</c:f>
              <c:numCache>
                <c:formatCode>0.000</c:formatCode>
                <c:ptCount val="12"/>
                <c:pt idx="0">
                  <c:v>-1.254340992361354</c:v>
                </c:pt>
                <c:pt idx="1">
                  <c:v>-1.1383964978054912</c:v>
                </c:pt>
                <c:pt idx="2">
                  <c:v>-1.1918911186527215</c:v>
                </c:pt>
                <c:pt idx="3">
                  <c:v>-1.0846202554090776</c:v>
                </c:pt>
                <c:pt idx="4">
                  <c:v>-0.1654357772861558</c:v>
                </c:pt>
                <c:pt idx="5">
                  <c:v>0.17881696005516703</c:v>
                </c:pt>
                <c:pt idx="6">
                  <c:v>0.68727145660946665</c:v>
                </c:pt>
                <c:pt idx="7">
                  <c:v>0.7776235427892989</c:v>
                </c:pt>
                <c:pt idx="8">
                  <c:v>1.0792264008806813</c:v>
                </c:pt>
                <c:pt idx="9">
                  <c:v>1.0182844579698385</c:v>
                </c:pt>
                <c:pt idx="10">
                  <c:v>1.0934618232103497</c:v>
                </c:pt>
                <c:pt idx="11">
                  <c:v>1.1593008349741112</c:v>
                </c:pt>
              </c:numCache>
            </c:numRef>
          </c:val>
          <c:smooth val="0"/>
          <c:extLst>
            <c:ext xmlns:c16="http://schemas.microsoft.com/office/drawing/2014/chart" uri="{C3380CC4-5D6E-409C-BE32-E72D297353CC}">
              <c16:uniqueId val="{00000001-EB51-4DBE-9108-131093A54858}"/>
            </c:ext>
          </c:extLst>
        </c:ser>
        <c:ser>
          <c:idx val="1"/>
          <c:order val="2"/>
          <c:tx>
            <c:strRef>
              <c:f>'3.3.3-график'!$B$6</c:f>
              <c:strCache>
                <c:ptCount val="1"/>
                <c:pt idx="0">
                  <c:v>2-топ</c:v>
                </c:pt>
              </c:strCache>
            </c:strRef>
          </c:tx>
          <c:spPr>
            <a:ln w="25400">
              <a:solidFill>
                <a:srgbClr val="660066"/>
              </a:solidFill>
              <a:prstDash val="solid"/>
            </a:ln>
          </c:spPr>
          <c:marker>
            <c:symbol val="none"/>
          </c:marker>
          <c:cat>
            <c:numRef>
              <c:f>'3.3.3-график'!$C$4:$N$4</c:f>
              <c:numCache>
                <c:formatCode>m/d/yyyy</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numCache>
            </c:numRef>
          </c:cat>
          <c:val>
            <c:numRef>
              <c:f>'3.3.3-график'!$C$6:$N$6</c:f>
              <c:numCache>
                <c:formatCode>0.000</c:formatCode>
                <c:ptCount val="12"/>
                <c:pt idx="0">
                  <c:v>-1.617076966401549</c:v>
                </c:pt>
                <c:pt idx="1">
                  <c:v>-1.3092174579447755</c:v>
                </c:pt>
                <c:pt idx="2">
                  <c:v>-1.1066707501266555</c:v>
                </c:pt>
                <c:pt idx="3">
                  <c:v>-0.7122784513938184</c:v>
                </c:pt>
                <c:pt idx="4">
                  <c:v>-2.21812611104414E-2</c:v>
                </c:pt>
                <c:pt idx="5">
                  <c:v>0.58177834858633848</c:v>
                </c:pt>
                <c:pt idx="6">
                  <c:v>0.6198609757072685</c:v>
                </c:pt>
                <c:pt idx="7">
                  <c:v>0.79355696997104497</c:v>
                </c:pt>
                <c:pt idx="8">
                  <c:v>0.86569902912838192</c:v>
                </c:pt>
                <c:pt idx="9">
                  <c:v>0.85536088867880733</c:v>
                </c:pt>
                <c:pt idx="10">
                  <c:v>1.051168674905407</c:v>
                </c:pt>
                <c:pt idx="11">
                  <c:v>1.1335968161867735</c:v>
                </c:pt>
              </c:numCache>
            </c:numRef>
          </c:val>
          <c:smooth val="0"/>
          <c:extLst>
            <c:ext xmlns:c16="http://schemas.microsoft.com/office/drawing/2014/chart" uri="{C3380CC4-5D6E-409C-BE32-E72D297353CC}">
              <c16:uniqueId val="{00000002-EB51-4DBE-9108-131093A54858}"/>
            </c:ext>
          </c:extLst>
        </c:ser>
        <c:dLbls>
          <c:showLegendKey val="0"/>
          <c:showVal val="0"/>
          <c:showCatName val="0"/>
          <c:showSerName val="0"/>
          <c:showPercent val="0"/>
          <c:showBubbleSize val="0"/>
        </c:dLbls>
        <c:smooth val="0"/>
        <c:axId val="495377808"/>
        <c:axId val="1"/>
      </c:lineChart>
      <c:catAx>
        <c:axId val="495377808"/>
        <c:scaling>
          <c:orientation val="minMax"/>
        </c:scaling>
        <c:delete val="0"/>
        <c:axPos val="b"/>
        <c:numFmt formatCode="dd/mm/yyyy" sourceLinked="0"/>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2"/>
        <c:auto val="0"/>
        <c:lblAlgn val="ctr"/>
        <c:lblOffset val="100"/>
        <c:tickLblSkip val="1"/>
        <c:tickMarkSkip val="1"/>
        <c:noMultiLvlLbl val="0"/>
      </c:catAx>
      <c:valAx>
        <c:axId val="1"/>
        <c:scaling>
          <c:orientation val="minMax"/>
        </c:scaling>
        <c:delete val="0"/>
        <c:axPos val="l"/>
        <c:majorGridlines>
          <c:spPr>
            <a:ln>
              <a:solidFill>
                <a:schemeClr val="bg1">
                  <a:lumMod val="50000"/>
                </a:schemeClr>
              </a:solidFill>
              <a:prstDash val="sysDot"/>
            </a:ln>
          </c:spPr>
        </c:majorGridlines>
        <c:numFmt formatCode="0.00" sourceLinked="0"/>
        <c:majorTickMark val="out"/>
        <c:minorTickMark val="none"/>
        <c:tickLblPos val="nextTo"/>
        <c:spPr>
          <a:ln>
            <a:solidFill>
              <a:schemeClr val="tx1"/>
            </a:solidFill>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77808"/>
        <c:crosses val="autoZero"/>
        <c:crossBetween val="between"/>
      </c:valAx>
    </c:plotArea>
    <c:legend>
      <c:legendPos val="r"/>
      <c:layout>
        <c:manualLayout>
          <c:xMode val="edge"/>
          <c:yMode val="edge"/>
          <c:wMode val="edge"/>
          <c:hMode val="edge"/>
          <c:x val="6.8558167817675278E-2"/>
          <c:y val="0.78889161077087588"/>
          <c:w val="0.97872563801865187"/>
          <c:h val="0.95185535141440658"/>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10443864229765"/>
          <c:y val="6.4285826391298817E-2"/>
          <c:w val="0.80678851174934729"/>
          <c:h val="0.60357248111830553"/>
        </c:manualLayout>
      </c:layout>
      <c:bubbleChart>
        <c:varyColors val="0"/>
        <c:ser>
          <c:idx val="1"/>
          <c:order val="0"/>
          <c:tx>
            <c:v>Провизиялардың несие портфеліндегі үлесі</c:v>
          </c:tx>
          <c:spPr>
            <a:solidFill>
              <a:srgbClr val="FF99CC"/>
            </a:solidFill>
            <a:ln w="25400">
              <a:noFill/>
            </a:ln>
          </c:spPr>
          <c:invertIfNegative val="1"/>
          <c:dLbls>
            <c:dLbl>
              <c:idx val="3"/>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extLst>
                <c:ext xmlns:c16="http://schemas.microsoft.com/office/drawing/2014/chart" uri="{C3380CC4-5D6E-409C-BE32-E72D297353CC}">
                  <c16:uniqueId val="{00000000-0132-436A-8F6F-45B168294789}"/>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'3.3.4-график'!$B$5:$B$8</c:f>
              <c:numCache>
                <c:formatCode>General</c:formatCode>
                <c:ptCount val="4"/>
                <c:pt idx="0">
                  <c:v>1</c:v>
                </c:pt>
                <c:pt idx="1">
                  <c:v>2</c:v>
                </c:pt>
                <c:pt idx="2">
                  <c:v>3</c:v>
                </c:pt>
                <c:pt idx="3">
                  <c:v>4</c:v>
                </c:pt>
              </c:numCache>
            </c:numRef>
          </c:xVal>
          <c:yVal>
            <c:numRef>
              <c:f>'3.3.4-график'!$C$5:$C$8</c:f>
              <c:numCache>
                <c:formatCode>General</c:formatCode>
                <c:ptCount val="4"/>
                <c:pt idx="0">
                  <c:v>8</c:v>
                </c:pt>
                <c:pt idx="1">
                  <c:v>9</c:v>
                </c:pt>
                <c:pt idx="2">
                  <c:v>7</c:v>
                </c:pt>
                <c:pt idx="3">
                  <c:v>10</c:v>
                </c:pt>
              </c:numCache>
            </c:numRef>
          </c:yVal>
          <c:bubbleSize>
            <c:numRef>
              <c:f>'3.3.4-график'!$D$5:$D$8</c:f>
              <c:numCache>
                <c:formatCode>0.00</c:formatCode>
                <c:ptCount val="4"/>
                <c:pt idx="0">
                  <c:v>0.4074939052111593</c:v>
                </c:pt>
                <c:pt idx="1">
                  <c:v>0.25870724538972156</c:v>
                </c:pt>
                <c:pt idx="2">
                  <c:v>0.10126785697307196</c:v>
                </c:pt>
                <c:pt idx="3">
                  <c:v>7.9648425835809153E-2</c:v>
                </c:pt>
              </c:numCache>
            </c:numRef>
          </c:bubbleSize>
          <c:bubble3D val="1"/>
          <c:extLst>
            <c:ext xmlns:c14="http://schemas.microsoft.com/office/drawing/2007/8/2/chart" uri="{6F2FDCE9-48DA-4B69-8628-5D25D57E5C99}">
              <c14:invertSolidFillFmt>
                <c14:spPr xmlns:c14="http://schemas.microsoft.com/office/drawing/2007/8/2/chart">
                  <a:solidFill>
                    <a:srgbClr val="FFFFFF"/>
                  </a:solidFill>
                  <a:ln w="25400">
                    <a:noFill/>
                  </a:ln>
                </c14:spPr>
              </c14:invertSolidFillFmt>
            </c:ext>
            <c:ext xmlns:c16="http://schemas.microsoft.com/office/drawing/2014/chart" uri="{C3380CC4-5D6E-409C-BE32-E72D297353CC}">
              <c16:uniqueId val="{00000001-0132-436A-8F6F-45B168294789}"/>
            </c:ext>
          </c:extLst>
        </c:ser>
        <c:dLbls>
          <c:showLegendKey val="0"/>
          <c:showVal val="0"/>
          <c:showCatName val="0"/>
          <c:showSerName val="0"/>
          <c:showPercent val="0"/>
          <c:showBubbleSize val="1"/>
        </c:dLbls>
        <c:bubbleScale val="100"/>
        <c:showNegBubbles val="0"/>
        <c:axId val="495376168"/>
        <c:axId val="1"/>
      </c:bubbleChart>
      <c:valAx>
        <c:axId val="495376168"/>
        <c:scaling>
          <c:orientation val="minMax"/>
          <c:max val="4.5"/>
          <c:min val="0"/>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ru-RU"/>
                  <a:t>Меншікті капиталдың квартильдер бойынша активтерге қатынасы</a:t>
                </a:r>
              </a:p>
            </c:rich>
          </c:tx>
          <c:layout>
            <c:manualLayout>
              <c:xMode val="edge"/>
              <c:yMode val="edge"/>
              <c:x val="0.17493472584856398"/>
              <c:y val="0.7428584382994529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crossBetween val="midCat"/>
        <c:majorUnit val="1"/>
        <c:minorUnit val="1"/>
      </c:valAx>
      <c:valAx>
        <c:axId val="1"/>
        <c:scaling>
          <c:orientation val="minMax"/>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ЕДБ саны</a:t>
                </a:r>
              </a:p>
            </c:rich>
          </c:tx>
          <c:layout>
            <c:manualLayout>
              <c:xMode val="edge"/>
              <c:yMode val="edge"/>
              <c:x val="1.8691540480516858E-2"/>
              <c:y val="0.187970105431736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76168"/>
        <c:crossesAt val="0"/>
        <c:crossBetween val="midCat"/>
      </c:valAx>
      <c:spPr>
        <a:solidFill>
          <a:srgbClr val="FFFFFF"/>
        </a:solidFill>
        <a:ln w="25400">
          <a:noFill/>
        </a:ln>
      </c:spPr>
    </c:plotArea>
    <c:legend>
      <c:legendPos val="b"/>
      <c:layout>
        <c:manualLayout>
          <c:xMode val="edge"/>
          <c:yMode val="edge"/>
          <c:x val="7.8328981723237601E-2"/>
          <c:y val="0.87143009108205061"/>
          <c:w val="0.81462140992167098"/>
          <c:h val="0.1178573483840478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74230054158918E-2"/>
          <c:y val="5.0724817159254552E-2"/>
          <c:w val="0.90827938924293306"/>
          <c:h val="0.56159618997746119"/>
        </c:manualLayout>
      </c:layout>
      <c:barChart>
        <c:barDir val="col"/>
        <c:grouping val="clustered"/>
        <c:varyColors val="0"/>
        <c:ser>
          <c:idx val="0"/>
          <c:order val="0"/>
          <c:tx>
            <c:strRef>
              <c:f>'3.3.5-график'!$B$5</c:f>
              <c:strCache>
                <c:ptCount val="1"/>
                <c:pt idx="0">
                  <c:v>1-топ</c:v>
                </c:pt>
              </c:strCache>
            </c:strRef>
          </c:tx>
          <c:spPr>
            <a:solidFill>
              <a:srgbClr val="3366FF"/>
            </a:solidFill>
            <a:ln w="12700">
              <a:solidFill>
                <a:srgbClr val="000000"/>
              </a:solidFill>
              <a:prstDash val="solid"/>
            </a:ln>
          </c:spPr>
          <c:invertIfNegative val="0"/>
          <c:cat>
            <c:numRef>
              <c:f>'3.3.5-график'!$C$4:$H$4</c:f>
              <c:numCache>
                <c:formatCode>m/d/yyyy</c:formatCode>
                <c:ptCount val="6"/>
                <c:pt idx="0">
                  <c:v>39448</c:v>
                </c:pt>
                <c:pt idx="1">
                  <c:v>39814</c:v>
                </c:pt>
                <c:pt idx="2">
                  <c:v>40179</c:v>
                </c:pt>
                <c:pt idx="3">
                  <c:v>40269</c:v>
                </c:pt>
                <c:pt idx="4">
                  <c:v>40360</c:v>
                </c:pt>
                <c:pt idx="5">
                  <c:v>40452</c:v>
                </c:pt>
              </c:numCache>
            </c:numRef>
          </c:cat>
          <c:val>
            <c:numRef>
              <c:f>'3.3.5-график'!$C$5:$H$5</c:f>
              <c:numCache>
                <c:formatCode>0.00</c:formatCode>
                <c:ptCount val="6"/>
                <c:pt idx="0">
                  <c:v>0.67175580464222462</c:v>
                </c:pt>
                <c:pt idx="1">
                  <c:v>0.57537136840510383</c:v>
                </c:pt>
                <c:pt idx="2">
                  <c:v>0.47784499589712148</c:v>
                </c:pt>
                <c:pt idx="3">
                  <c:v>0.42340759913730008</c:v>
                </c:pt>
                <c:pt idx="4">
                  <c:v>0.39331407998205237</c:v>
                </c:pt>
                <c:pt idx="5">
                  <c:v>0.3282710585233376</c:v>
                </c:pt>
              </c:numCache>
            </c:numRef>
          </c:val>
          <c:extLst>
            <c:ext xmlns:c16="http://schemas.microsoft.com/office/drawing/2014/chart" uri="{C3380CC4-5D6E-409C-BE32-E72D297353CC}">
              <c16:uniqueId val="{00000000-E9C1-4495-8E20-9B9CB9418A82}"/>
            </c:ext>
          </c:extLst>
        </c:ser>
        <c:ser>
          <c:idx val="1"/>
          <c:order val="1"/>
          <c:tx>
            <c:strRef>
              <c:f>'3.3.5-график'!$B$6</c:f>
              <c:strCache>
                <c:ptCount val="1"/>
                <c:pt idx="0">
                  <c:v>2-топ</c:v>
                </c:pt>
              </c:strCache>
            </c:strRef>
          </c:tx>
          <c:spPr>
            <a:solidFill>
              <a:srgbClr val="008000"/>
            </a:solidFill>
            <a:ln w="12700">
              <a:solidFill>
                <a:srgbClr val="000000"/>
              </a:solidFill>
              <a:prstDash val="solid"/>
            </a:ln>
          </c:spPr>
          <c:invertIfNegative val="0"/>
          <c:cat>
            <c:numRef>
              <c:f>'3.3.5-график'!$C$4:$H$4</c:f>
              <c:numCache>
                <c:formatCode>m/d/yyyy</c:formatCode>
                <c:ptCount val="6"/>
                <c:pt idx="0">
                  <c:v>39448</c:v>
                </c:pt>
                <c:pt idx="1">
                  <c:v>39814</c:v>
                </c:pt>
                <c:pt idx="2">
                  <c:v>40179</c:v>
                </c:pt>
                <c:pt idx="3">
                  <c:v>40269</c:v>
                </c:pt>
                <c:pt idx="4">
                  <c:v>40360</c:v>
                </c:pt>
                <c:pt idx="5">
                  <c:v>40452</c:v>
                </c:pt>
              </c:numCache>
            </c:numRef>
          </c:cat>
          <c:val>
            <c:numRef>
              <c:f>'3.3.5-график'!$C$6:$H$6</c:f>
              <c:numCache>
                <c:formatCode>0.00</c:formatCode>
                <c:ptCount val="6"/>
                <c:pt idx="0">
                  <c:v>0.48019595915869906</c:v>
                </c:pt>
                <c:pt idx="1">
                  <c:v>0.40745838658901407</c:v>
                </c:pt>
                <c:pt idx="2">
                  <c:v>0.26640552213617497</c:v>
                </c:pt>
                <c:pt idx="3">
                  <c:v>0.24435303347916804</c:v>
                </c:pt>
                <c:pt idx="4">
                  <c:v>0.22586774434895249</c:v>
                </c:pt>
                <c:pt idx="5">
                  <c:v>0.22018419669180817</c:v>
                </c:pt>
              </c:numCache>
            </c:numRef>
          </c:val>
          <c:extLst>
            <c:ext xmlns:c16="http://schemas.microsoft.com/office/drawing/2014/chart" uri="{C3380CC4-5D6E-409C-BE32-E72D297353CC}">
              <c16:uniqueId val="{00000001-E9C1-4495-8E20-9B9CB9418A82}"/>
            </c:ext>
          </c:extLst>
        </c:ser>
        <c:ser>
          <c:idx val="2"/>
          <c:order val="2"/>
          <c:tx>
            <c:strRef>
              <c:f>'3.3.5-график'!$B$7</c:f>
              <c:strCache>
                <c:ptCount val="1"/>
                <c:pt idx="0">
                  <c:v>3-топ</c:v>
                </c:pt>
              </c:strCache>
            </c:strRef>
          </c:tx>
          <c:spPr>
            <a:solidFill>
              <a:srgbClr val="CC99FF"/>
            </a:solidFill>
            <a:ln w="12700">
              <a:solidFill>
                <a:srgbClr val="000000"/>
              </a:solidFill>
              <a:prstDash val="solid"/>
            </a:ln>
          </c:spPr>
          <c:invertIfNegative val="0"/>
          <c:cat>
            <c:numRef>
              <c:f>'3.3.5-график'!$C$4:$H$4</c:f>
              <c:numCache>
                <c:formatCode>m/d/yyyy</c:formatCode>
                <c:ptCount val="6"/>
                <c:pt idx="0">
                  <c:v>39448</c:v>
                </c:pt>
                <c:pt idx="1">
                  <c:v>39814</c:v>
                </c:pt>
                <c:pt idx="2">
                  <c:v>40179</c:v>
                </c:pt>
                <c:pt idx="3">
                  <c:v>40269</c:v>
                </c:pt>
                <c:pt idx="4">
                  <c:v>40360</c:v>
                </c:pt>
                <c:pt idx="5">
                  <c:v>40452</c:v>
                </c:pt>
              </c:numCache>
            </c:numRef>
          </c:cat>
          <c:val>
            <c:numRef>
              <c:f>'3.3.5-график'!$C$7:$H$7</c:f>
              <c:numCache>
                <c:formatCode>0.00</c:formatCode>
                <c:ptCount val="6"/>
                <c:pt idx="0">
                  <c:v>0.16713466699443524</c:v>
                </c:pt>
                <c:pt idx="1">
                  <c:v>0.12657982819678334</c:v>
                </c:pt>
                <c:pt idx="2">
                  <c:v>0.10841591175176662</c:v>
                </c:pt>
                <c:pt idx="3">
                  <c:v>0.13169588025579559</c:v>
                </c:pt>
                <c:pt idx="4">
                  <c:v>7.3443334041166944E-2</c:v>
                </c:pt>
                <c:pt idx="5">
                  <c:v>0.10600973942257819</c:v>
                </c:pt>
              </c:numCache>
            </c:numRef>
          </c:val>
          <c:extLst>
            <c:ext xmlns:c16="http://schemas.microsoft.com/office/drawing/2014/chart" uri="{C3380CC4-5D6E-409C-BE32-E72D297353CC}">
              <c16:uniqueId val="{00000002-E9C1-4495-8E20-9B9CB9418A82}"/>
            </c:ext>
          </c:extLst>
        </c:ser>
        <c:dLbls>
          <c:showLegendKey val="0"/>
          <c:showVal val="0"/>
          <c:showCatName val="0"/>
          <c:showSerName val="0"/>
          <c:showPercent val="0"/>
          <c:showBubbleSize val="0"/>
        </c:dLbls>
        <c:gapWidth val="150"/>
        <c:axId val="495385024"/>
        <c:axId val="1"/>
      </c:barChart>
      <c:lineChart>
        <c:grouping val="standard"/>
        <c:varyColors val="0"/>
        <c:ser>
          <c:idx val="6"/>
          <c:order val="3"/>
          <c:tx>
            <c:strRef>
              <c:f>'3.3.5-график'!$B$8</c:f>
              <c:strCache>
                <c:ptCount val="1"/>
                <c:pt idx="0">
                  <c:v>Банк жүйесінің резидент еместері алдындағы міндеттемелер</c:v>
                </c:pt>
              </c:strCache>
            </c:strRef>
          </c:tx>
          <c:spPr>
            <a:ln w="38100">
              <a:pattFill prst="pct75">
                <a:fgClr>
                  <a:srgbClr val="FF00FF"/>
                </a:fgClr>
                <a:bgClr>
                  <a:srgbClr val="FFFFFF"/>
                </a:bgClr>
              </a:pattFill>
              <a:prstDash val="solid"/>
            </a:ln>
          </c:spPr>
          <c:marker>
            <c:symbol val="none"/>
          </c:marker>
          <c:cat>
            <c:numRef>
              <c:f>'3.3.5-график'!$C$4:$H$4</c:f>
              <c:numCache>
                <c:formatCode>m/d/yyyy</c:formatCode>
                <c:ptCount val="6"/>
                <c:pt idx="0">
                  <c:v>39448</c:v>
                </c:pt>
                <c:pt idx="1">
                  <c:v>39814</c:v>
                </c:pt>
                <c:pt idx="2">
                  <c:v>40179</c:v>
                </c:pt>
                <c:pt idx="3">
                  <c:v>40269</c:v>
                </c:pt>
                <c:pt idx="4">
                  <c:v>40360</c:v>
                </c:pt>
                <c:pt idx="5">
                  <c:v>40452</c:v>
                </c:pt>
              </c:numCache>
            </c:numRef>
          </c:cat>
          <c:val>
            <c:numRef>
              <c:f>'3.3.5-график'!$C$8:$H$8</c:f>
              <c:numCache>
                <c:formatCode>0.00</c:formatCode>
                <c:ptCount val="6"/>
                <c:pt idx="0">
                  <c:v>0.53296076629707489</c:v>
                </c:pt>
                <c:pt idx="1">
                  <c:v>0.44950498540600786</c:v>
                </c:pt>
                <c:pt idx="2">
                  <c:v>0.33565277930803572</c:v>
                </c:pt>
                <c:pt idx="3">
                  <c:v>0.29596645255990156</c:v>
                </c:pt>
                <c:pt idx="4">
                  <c:v>0.27126532771236295</c:v>
                </c:pt>
                <c:pt idx="5">
                  <c:v>0.23593913294677998</c:v>
                </c:pt>
              </c:numCache>
            </c:numRef>
          </c:val>
          <c:smooth val="0"/>
          <c:extLst>
            <c:ext xmlns:c16="http://schemas.microsoft.com/office/drawing/2014/chart" uri="{C3380CC4-5D6E-409C-BE32-E72D297353CC}">
              <c16:uniqueId val="{00000003-E9C1-4495-8E20-9B9CB9418A82}"/>
            </c:ext>
          </c:extLst>
        </c:ser>
        <c:ser>
          <c:idx val="7"/>
          <c:order val="4"/>
          <c:tx>
            <c:strRef>
              <c:f>'3.3.5-график'!$B$9</c:f>
              <c:strCache>
                <c:ptCount val="1"/>
                <c:pt idx="0">
                  <c:v>Банк жүйесінің резиденттері алдындағы міндеттемелер, %</c:v>
                </c:pt>
              </c:strCache>
            </c:strRef>
          </c:tx>
          <c:spPr>
            <a:ln w="38100">
              <a:pattFill prst="pct75">
                <a:fgClr>
                  <a:srgbClr val="0000FF"/>
                </a:fgClr>
                <a:bgClr>
                  <a:srgbClr val="FFFFFF"/>
                </a:bgClr>
              </a:pattFill>
              <a:prstDash val="solid"/>
            </a:ln>
          </c:spPr>
          <c:marker>
            <c:symbol val="none"/>
          </c:marker>
          <c:cat>
            <c:numRef>
              <c:f>'3.3.5-график'!$C$4:$H$4</c:f>
              <c:numCache>
                <c:formatCode>m/d/yyyy</c:formatCode>
                <c:ptCount val="6"/>
                <c:pt idx="0">
                  <c:v>39448</c:v>
                </c:pt>
                <c:pt idx="1">
                  <c:v>39814</c:v>
                </c:pt>
                <c:pt idx="2">
                  <c:v>40179</c:v>
                </c:pt>
                <c:pt idx="3">
                  <c:v>40269</c:v>
                </c:pt>
                <c:pt idx="4">
                  <c:v>40360</c:v>
                </c:pt>
                <c:pt idx="5">
                  <c:v>40452</c:v>
                </c:pt>
              </c:numCache>
            </c:numRef>
          </c:cat>
          <c:val>
            <c:numRef>
              <c:f>'3.3.5-график'!$C$9:$H$9</c:f>
              <c:numCache>
                <c:formatCode>0.00</c:formatCode>
                <c:ptCount val="6"/>
                <c:pt idx="0">
                  <c:v>0.43536182589277461</c:v>
                </c:pt>
                <c:pt idx="1">
                  <c:v>0.50300210053398198</c:v>
                </c:pt>
                <c:pt idx="2">
                  <c:v>0.61345648840195888</c:v>
                </c:pt>
                <c:pt idx="3">
                  <c:v>0.64253218192549488</c:v>
                </c:pt>
                <c:pt idx="4">
                  <c:v>0.6712274586923066</c:v>
                </c:pt>
                <c:pt idx="5">
                  <c:v>0.68326583383729711</c:v>
                </c:pt>
              </c:numCache>
            </c:numRef>
          </c:val>
          <c:smooth val="0"/>
          <c:extLst>
            <c:ext xmlns:c16="http://schemas.microsoft.com/office/drawing/2014/chart" uri="{C3380CC4-5D6E-409C-BE32-E72D297353CC}">
              <c16:uniqueId val="{00000004-E9C1-4495-8E20-9B9CB9418A82}"/>
            </c:ext>
          </c:extLst>
        </c:ser>
        <c:dLbls>
          <c:showLegendKey val="0"/>
          <c:showVal val="0"/>
          <c:showCatName val="0"/>
          <c:showSerName val="0"/>
          <c:showPercent val="0"/>
          <c:showBubbleSize val="0"/>
        </c:dLbls>
        <c:marker val="1"/>
        <c:smooth val="0"/>
        <c:axId val="495385024"/>
        <c:axId val="1"/>
      </c:lineChart>
      <c:catAx>
        <c:axId val="495385024"/>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85024"/>
        <c:crosses val="autoZero"/>
        <c:crossBetween val="between"/>
      </c:valAx>
      <c:spPr>
        <a:noFill/>
        <a:ln w="25400">
          <a:noFill/>
        </a:ln>
      </c:spPr>
    </c:plotArea>
    <c:legend>
      <c:legendPos val="b"/>
      <c:layout>
        <c:manualLayout>
          <c:xMode val="edge"/>
          <c:yMode val="edge"/>
          <c:x val="2.202645540772066E-2"/>
          <c:y val="0.73448275862068968"/>
          <c:w val="0.95815081023584869"/>
          <c:h val="0.25517241379310346"/>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3843293906469"/>
          <c:y val="4.9822064056939501E-2"/>
          <c:w val="0.81190664970854187"/>
          <c:h val="0.44839857651245552"/>
        </c:manualLayout>
      </c:layout>
      <c:barChart>
        <c:barDir val="col"/>
        <c:grouping val="stacked"/>
        <c:varyColors val="0"/>
        <c:ser>
          <c:idx val="0"/>
          <c:order val="0"/>
          <c:tx>
            <c:strRef>
              <c:f>'3.3.6-график'!$B$6</c:f>
              <c:strCache>
                <c:ptCount val="1"/>
                <c:pt idx="0">
                  <c:v>заемдар</c:v>
                </c:pt>
              </c:strCache>
            </c:strRef>
          </c:tx>
          <c:spPr>
            <a:solidFill>
              <a:srgbClr val="FF00FF"/>
            </a:solidFill>
            <a:ln w="25400">
              <a:noFill/>
            </a:ln>
          </c:spPr>
          <c:invertIfNegative val="0"/>
          <c:cat>
            <c:multiLvlStrRef>
              <c:f>'3.3.6-график'!$C$4:$K$5</c:f>
              <c:multiLvlStrCache>
                <c:ptCount val="9"/>
                <c:lvl>
                  <c:pt idx="0">
                    <c:v>01.01.2008</c:v>
                  </c:pt>
                  <c:pt idx="1">
                    <c:v>01.01.2009</c:v>
                  </c:pt>
                  <c:pt idx="2">
                    <c:v>01.01.2010</c:v>
                  </c:pt>
                  <c:pt idx="3">
                    <c:v>01.10.2010</c:v>
                  </c:pt>
                  <c:pt idx="5">
                    <c:v>01.01.2008</c:v>
                  </c:pt>
                  <c:pt idx="6">
                    <c:v>01.01.2009</c:v>
                  </c:pt>
                  <c:pt idx="7">
                    <c:v>01.01.2010</c:v>
                  </c:pt>
                  <c:pt idx="8">
                    <c:v>01.10.2010</c:v>
                  </c:pt>
                </c:lvl>
                <c:lvl>
                  <c:pt idx="0">
                    <c:v>1-топ</c:v>
                  </c:pt>
                  <c:pt idx="5">
                    <c:v>2-топ</c:v>
                  </c:pt>
                </c:lvl>
              </c:multiLvlStrCache>
            </c:multiLvlStrRef>
          </c:cat>
          <c:val>
            <c:numRef>
              <c:f>'3.3.6-график'!$C$6:$K$6</c:f>
              <c:numCache>
                <c:formatCode>#\ ##0_ ;\-#\ ##0\ </c:formatCode>
                <c:ptCount val="9"/>
                <c:pt idx="0">
                  <c:v>903.90616699999998</c:v>
                </c:pt>
                <c:pt idx="1">
                  <c:v>782.28955199999996</c:v>
                </c:pt>
                <c:pt idx="2">
                  <c:v>676.87221499999998</c:v>
                </c:pt>
                <c:pt idx="3">
                  <c:v>112.210613</c:v>
                </c:pt>
                <c:pt idx="4" formatCode="General">
                  <c:v>0</c:v>
                </c:pt>
                <c:pt idx="5">
                  <c:v>878.35530600000004</c:v>
                </c:pt>
                <c:pt idx="6">
                  <c:v>625.21260500000005</c:v>
                </c:pt>
                <c:pt idx="7">
                  <c:v>442.92373199999997</c:v>
                </c:pt>
                <c:pt idx="8">
                  <c:v>327.36791699999998</c:v>
                </c:pt>
              </c:numCache>
            </c:numRef>
          </c:val>
          <c:extLst>
            <c:ext xmlns:c16="http://schemas.microsoft.com/office/drawing/2014/chart" uri="{C3380CC4-5D6E-409C-BE32-E72D297353CC}">
              <c16:uniqueId val="{00000000-0C2B-4704-868A-462838AEA2D3}"/>
            </c:ext>
          </c:extLst>
        </c:ser>
        <c:ser>
          <c:idx val="1"/>
          <c:order val="1"/>
          <c:tx>
            <c:strRef>
              <c:f>'3.3.6-график'!$B$7</c:f>
              <c:strCache>
                <c:ptCount val="1"/>
                <c:pt idx="0">
                  <c:v>арнайы мақсаттағы еншілес ұйымдардың салымдары</c:v>
                </c:pt>
              </c:strCache>
            </c:strRef>
          </c:tx>
          <c:spPr>
            <a:solidFill>
              <a:srgbClr val="008080"/>
            </a:solidFill>
            <a:ln w="25400">
              <a:noFill/>
            </a:ln>
          </c:spPr>
          <c:invertIfNegative val="0"/>
          <c:cat>
            <c:multiLvlStrRef>
              <c:f>'3.3.6-график'!$C$4:$K$5</c:f>
              <c:multiLvlStrCache>
                <c:ptCount val="9"/>
                <c:lvl>
                  <c:pt idx="0">
                    <c:v>01.01.2008</c:v>
                  </c:pt>
                  <c:pt idx="1">
                    <c:v>01.01.2009</c:v>
                  </c:pt>
                  <c:pt idx="2">
                    <c:v>01.01.2010</c:v>
                  </c:pt>
                  <c:pt idx="3">
                    <c:v>01.10.2010</c:v>
                  </c:pt>
                  <c:pt idx="5">
                    <c:v>01.01.2008</c:v>
                  </c:pt>
                  <c:pt idx="6">
                    <c:v>01.01.2009</c:v>
                  </c:pt>
                  <c:pt idx="7">
                    <c:v>01.01.2010</c:v>
                  </c:pt>
                  <c:pt idx="8">
                    <c:v>01.10.2010</c:v>
                  </c:pt>
                </c:lvl>
                <c:lvl>
                  <c:pt idx="0">
                    <c:v>1-топ</c:v>
                  </c:pt>
                  <c:pt idx="5">
                    <c:v>2-топ</c:v>
                  </c:pt>
                </c:lvl>
              </c:multiLvlStrCache>
            </c:multiLvlStrRef>
          </c:cat>
          <c:val>
            <c:numRef>
              <c:f>'3.3.6-график'!$C$7:$K$7</c:f>
              <c:numCache>
                <c:formatCode>#\ ##0_ ;\-#\ ##0\ </c:formatCode>
                <c:ptCount val="9"/>
                <c:pt idx="0">
                  <c:v>1199.8891329999999</c:v>
                </c:pt>
                <c:pt idx="1">
                  <c:v>1095.7223320000001</c:v>
                </c:pt>
                <c:pt idx="2">
                  <c:v>1154.22056</c:v>
                </c:pt>
                <c:pt idx="3">
                  <c:v>0.34545799999999999</c:v>
                </c:pt>
                <c:pt idx="4" formatCode="General">
                  <c:v>0</c:v>
                </c:pt>
                <c:pt idx="5">
                  <c:v>1307.2434430000001</c:v>
                </c:pt>
                <c:pt idx="6">
                  <c:v>1171.697443</c:v>
                </c:pt>
                <c:pt idx="7">
                  <c:v>632.15772500000003</c:v>
                </c:pt>
                <c:pt idx="8">
                  <c:v>24.422571000000001</c:v>
                </c:pt>
              </c:numCache>
            </c:numRef>
          </c:val>
          <c:extLst>
            <c:ext xmlns:c16="http://schemas.microsoft.com/office/drawing/2014/chart" uri="{C3380CC4-5D6E-409C-BE32-E72D297353CC}">
              <c16:uniqueId val="{00000001-0C2B-4704-868A-462838AEA2D3}"/>
            </c:ext>
          </c:extLst>
        </c:ser>
        <c:ser>
          <c:idx val="2"/>
          <c:order val="2"/>
          <c:tx>
            <c:strRef>
              <c:f>'3.3.6-график'!$B$8</c:f>
              <c:strCache>
                <c:ptCount val="1"/>
                <c:pt idx="0">
                  <c:v>айналысқа шығарылған бағалы қағаздар</c:v>
                </c:pt>
              </c:strCache>
            </c:strRef>
          </c:tx>
          <c:spPr>
            <a:solidFill>
              <a:srgbClr val="99CC00"/>
            </a:solidFill>
            <a:ln w="25400">
              <a:noFill/>
            </a:ln>
          </c:spPr>
          <c:invertIfNegative val="0"/>
          <c:cat>
            <c:multiLvlStrRef>
              <c:f>'3.3.6-график'!$C$4:$K$5</c:f>
              <c:multiLvlStrCache>
                <c:ptCount val="9"/>
                <c:lvl>
                  <c:pt idx="0">
                    <c:v>01.01.2008</c:v>
                  </c:pt>
                  <c:pt idx="1">
                    <c:v>01.01.2009</c:v>
                  </c:pt>
                  <c:pt idx="2">
                    <c:v>01.01.2010</c:v>
                  </c:pt>
                  <c:pt idx="3">
                    <c:v>01.10.2010</c:v>
                  </c:pt>
                  <c:pt idx="5">
                    <c:v>01.01.2008</c:v>
                  </c:pt>
                  <c:pt idx="6">
                    <c:v>01.01.2009</c:v>
                  </c:pt>
                  <c:pt idx="7">
                    <c:v>01.01.2010</c:v>
                  </c:pt>
                  <c:pt idx="8">
                    <c:v>01.10.2010</c:v>
                  </c:pt>
                </c:lvl>
                <c:lvl>
                  <c:pt idx="0">
                    <c:v>1-топ</c:v>
                  </c:pt>
                  <c:pt idx="5">
                    <c:v>2-топ</c:v>
                  </c:pt>
                </c:lvl>
              </c:multiLvlStrCache>
            </c:multiLvlStrRef>
          </c:cat>
          <c:val>
            <c:numRef>
              <c:f>'3.3.6-график'!$C$8:$K$8</c:f>
              <c:numCache>
                <c:formatCode>#\ ##0_ ;\-#\ ##0\ </c:formatCode>
                <c:ptCount val="9"/>
                <c:pt idx="0">
                  <c:v>83.771320000000003</c:v>
                </c:pt>
                <c:pt idx="1">
                  <c:v>30.582391000000001</c:v>
                </c:pt>
                <c:pt idx="2">
                  <c:v>30.324000000000002</c:v>
                </c:pt>
                <c:pt idx="3">
                  <c:v>538.81796899999995</c:v>
                </c:pt>
                <c:pt idx="4" formatCode="General">
                  <c:v>0</c:v>
                </c:pt>
                <c:pt idx="5">
                  <c:v>232.377544</c:v>
                </c:pt>
                <c:pt idx="6">
                  <c:v>198.63043500000001</c:v>
                </c:pt>
                <c:pt idx="7">
                  <c:v>361.24119000000002</c:v>
                </c:pt>
                <c:pt idx="8">
                  <c:v>875.310877</c:v>
                </c:pt>
              </c:numCache>
            </c:numRef>
          </c:val>
          <c:extLst>
            <c:ext xmlns:c16="http://schemas.microsoft.com/office/drawing/2014/chart" uri="{C3380CC4-5D6E-409C-BE32-E72D297353CC}">
              <c16:uniqueId val="{00000002-0C2B-4704-868A-462838AEA2D3}"/>
            </c:ext>
          </c:extLst>
        </c:ser>
        <c:ser>
          <c:idx val="3"/>
          <c:order val="3"/>
          <c:tx>
            <c:strRef>
              <c:f>'3.3.6-график'!$B$9</c:f>
              <c:strCache>
                <c:ptCount val="1"/>
                <c:pt idx="0">
                  <c:v>реттелген борыштар</c:v>
                </c:pt>
              </c:strCache>
            </c:strRef>
          </c:tx>
          <c:spPr>
            <a:solidFill>
              <a:srgbClr val="3366FF"/>
            </a:solidFill>
            <a:ln w="25400">
              <a:noFill/>
            </a:ln>
          </c:spPr>
          <c:invertIfNegative val="0"/>
          <c:cat>
            <c:multiLvlStrRef>
              <c:f>'3.3.6-график'!$C$4:$K$5</c:f>
              <c:multiLvlStrCache>
                <c:ptCount val="9"/>
                <c:lvl>
                  <c:pt idx="0">
                    <c:v>01.01.2008</c:v>
                  </c:pt>
                  <c:pt idx="1">
                    <c:v>01.01.2009</c:v>
                  </c:pt>
                  <c:pt idx="2">
                    <c:v>01.01.2010</c:v>
                  </c:pt>
                  <c:pt idx="3">
                    <c:v>01.10.2010</c:v>
                  </c:pt>
                  <c:pt idx="5">
                    <c:v>01.01.2008</c:v>
                  </c:pt>
                  <c:pt idx="6">
                    <c:v>01.01.2009</c:v>
                  </c:pt>
                  <c:pt idx="7">
                    <c:v>01.01.2010</c:v>
                  </c:pt>
                  <c:pt idx="8">
                    <c:v>01.10.2010</c:v>
                  </c:pt>
                </c:lvl>
                <c:lvl>
                  <c:pt idx="0">
                    <c:v>1-топ</c:v>
                  </c:pt>
                  <c:pt idx="5">
                    <c:v>2-топ</c:v>
                  </c:pt>
                </c:lvl>
              </c:multiLvlStrCache>
            </c:multiLvlStrRef>
          </c:cat>
          <c:val>
            <c:numRef>
              <c:f>'3.3.6-график'!$C$9:$K$9</c:f>
              <c:numCache>
                <c:formatCode>#\ ##0_ ;\-#\ ##0\ </c:formatCode>
                <c:ptCount val="9"/>
                <c:pt idx="0">
                  <c:v>3.9097499999999998</c:v>
                </c:pt>
                <c:pt idx="1">
                  <c:v>4.4149820000000002</c:v>
                </c:pt>
                <c:pt idx="2">
                  <c:v>4.0826500000000001</c:v>
                </c:pt>
                <c:pt idx="3">
                  <c:v>125.020482</c:v>
                </c:pt>
                <c:pt idx="4" formatCode="General">
                  <c:v>0</c:v>
                </c:pt>
                <c:pt idx="5">
                  <c:v>84.53434</c:v>
                </c:pt>
                <c:pt idx="6">
                  <c:v>87.834230000000005</c:v>
                </c:pt>
                <c:pt idx="7">
                  <c:v>123.77290000000001</c:v>
                </c:pt>
                <c:pt idx="8">
                  <c:v>126.03148</c:v>
                </c:pt>
              </c:numCache>
            </c:numRef>
          </c:val>
          <c:extLst>
            <c:ext xmlns:c16="http://schemas.microsoft.com/office/drawing/2014/chart" uri="{C3380CC4-5D6E-409C-BE32-E72D297353CC}">
              <c16:uniqueId val="{00000003-0C2B-4704-868A-462838AEA2D3}"/>
            </c:ext>
          </c:extLst>
        </c:ser>
        <c:ser>
          <c:idx val="4"/>
          <c:order val="4"/>
          <c:tx>
            <c:strRef>
              <c:f>'3.3.6-график'!$B$10</c:f>
              <c:strCache>
                <c:ptCount val="1"/>
                <c:pt idx="0">
                  <c:v>басқалар</c:v>
                </c:pt>
              </c:strCache>
            </c:strRef>
          </c:tx>
          <c:spPr>
            <a:solidFill>
              <a:srgbClr val="FFCC00"/>
            </a:solidFill>
            <a:ln w="25400">
              <a:noFill/>
            </a:ln>
          </c:spPr>
          <c:invertIfNegative val="0"/>
          <c:cat>
            <c:multiLvlStrRef>
              <c:f>'3.3.6-график'!$C$4:$K$5</c:f>
              <c:multiLvlStrCache>
                <c:ptCount val="9"/>
                <c:lvl>
                  <c:pt idx="0">
                    <c:v>01.01.2008</c:v>
                  </c:pt>
                  <c:pt idx="1">
                    <c:v>01.01.2009</c:v>
                  </c:pt>
                  <c:pt idx="2">
                    <c:v>01.01.2010</c:v>
                  </c:pt>
                  <c:pt idx="3">
                    <c:v>01.10.2010</c:v>
                  </c:pt>
                  <c:pt idx="5">
                    <c:v>01.01.2008</c:v>
                  </c:pt>
                  <c:pt idx="6">
                    <c:v>01.01.2009</c:v>
                  </c:pt>
                  <c:pt idx="7">
                    <c:v>01.01.2010</c:v>
                  </c:pt>
                  <c:pt idx="8">
                    <c:v>01.10.2010</c:v>
                  </c:pt>
                </c:lvl>
                <c:lvl>
                  <c:pt idx="0">
                    <c:v>1-топ</c:v>
                  </c:pt>
                  <c:pt idx="5">
                    <c:v>2-топ</c:v>
                  </c:pt>
                </c:lvl>
              </c:multiLvlStrCache>
            </c:multiLvlStrRef>
          </c:cat>
          <c:val>
            <c:numRef>
              <c:f>'3.3.6-график'!$C$10:$K$10</c:f>
              <c:numCache>
                <c:formatCode>#\ ##0_ ;\-#\ ##0\ </c:formatCode>
                <c:ptCount val="9"/>
                <c:pt idx="0">
                  <c:v>194.36255199999999</c:v>
                </c:pt>
                <c:pt idx="1">
                  <c:v>164.269057</c:v>
                </c:pt>
                <c:pt idx="2">
                  <c:v>373.986355</c:v>
                </c:pt>
                <c:pt idx="3">
                  <c:v>27.012367999999999</c:v>
                </c:pt>
                <c:pt idx="4" formatCode="General">
                  <c:v>0</c:v>
                </c:pt>
                <c:pt idx="5">
                  <c:v>500.37862699999999</c:v>
                </c:pt>
                <c:pt idx="6">
                  <c:v>452.08694500000001</c:v>
                </c:pt>
                <c:pt idx="7">
                  <c:v>316.36225000000002</c:v>
                </c:pt>
                <c:pt idx="8">
                  <c:v>274.417281</c:v>
                </c:pt>
              </c:numCache>
            </c:numRef>
          </c:val>
          <c:extLst>
            <c:ext xmlns:c16="http://schemas.microsoft.com/office/drawing/2014/chart" uri="{C3380CC4-5D6E-409C-BE32-E72D297353CC}">
              <c16:uniqueId val="{00000004-0C2B-4704-868A-462838AEA2D3}"/>
            </c:ext>
          </c:extLst>
        </c:ser>
        <c:dLbls>
          <c:showLegendKey val="0"/>
          <c:showVal val="0"/>
          <c:showCatName val="0"/>
          <c:showSerName val="0"/>
          <c:showPercent val="0"/>
          <c:showBubbleSize val="0"/>
        </c:dLbls>
        <c:gapWidth val="150"/>
        <c:overlap val="100"/>
        <c:axId val="495384696"/>
        <c:axId val="1"/>
      </c:barChart>
      <c:catAx>
        <c:axId val="495384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358695652173913E-2"/>
              <c:y val="0.12307692307692308"/>
            </c:manualLayout>
          </c:layout>
          <c:overlay val="0"/>
          <c:spPr>
            <a:noFill/>
            <a:ln w="25400">
              <a:noFill/>
            </a:ln>
          </c:spPr>
        </c:title>
        <c:numFmt formatCode="#\ ##0_ ;\-#\ ##0\ "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84696"/>
        <c:crosses val="autoZero"/>
        <c:crossBetween val="between"/>
      </c:valAx>
      <c:spPr>
        <a:noFill/>
        <a:ln w="25400">
          <a:noFill/>
        </a:ln>
      </c:spPr>
    </c:plotArea>
    <c:legend>
      <c:legendPos val="r"/>
      <c:layout>
        <c:manualLayout>
          <c:xMode val="edge"/>
          <c:yMode val="edge"/>
          <c:x val="7.6190653345083112E-2"/>
          <c:y val="0.77224199288256223"/>
          <c:w val="0.85476389221515114"/>
          <c:h val="0.2170818505338078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39622641509441E-2"/>
          <c:y val="0.12"/>
          <c:w val="0.86792452830188682"/>
          <c:h val="0.505"/>
        </c:manualLayout>
      </c:layout>
      <c:lineChart>
        <c:grouping val="standard"/>
        <c:varyColors val="0"/>
        <c:ser>
          <c:idx val="0"/>
          <c:order val="0"/>
          <c:tx>
            <c:strRef>
              <c:f>'2.1.9-график'!$C$4</c:f>
              <c:strCache>
                <c:ptCount val="1"/>
                <c:pt idx="0">
                  <c:v>АҚШ</c:v>
                </c:pt>
              </c:strCache>
            </c:strRef>
          </c:tx>
          <c:spPr>
            <a:ln w="12700">
              <a:solidFill>
                <a:srgbClr val="000080"/>
              </a:solidFill>
              <a:prstDash val="solid"/>
            </a:ln>
          </c:spPr>
          <c:marker>
            <c:symbol val="none"/>
          </c:marker>
          <c:cat>
            <c:strRef>
              <c:f>'2.1.9-график'!$B$5:$B$19</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'2.1.9-график'!$C$5:$C$19</c:f>
              <c:numCache>
                <c:formatCode>0.000</c:formatCode>
                <c:ptCount val="15"/>
                <c:pt idx="0">
                  <c:v>2.3681969999999999</c:v>
                </c:pt>
                <c:pt idx="1">
                  <c:v>2.5254880000000002</c:v>
                </c:pt>
                <c:pt idx="2">
                  <c:v>2.0354139999999998</c:v>
                </c:pt>
                <c:pt idx="3">
                  <c:v>1.8034859999999999</c:v>
                </c:pt>
                <c:pt idx="4">
                  <c:v>1.207184</c:v>
                </c:pt>
                <c:pt idx="5">
                  <c:v>0.172738</c:v>
                </c:pt>
                <c:pt idx="6">
                  <c:v>-0.89098429999999995</c:v>
                </c:pt>
                <c:pt idx="7">
                  <c:v>-5.2604889999999997</c:v>
                </c:pt>
                <c:pt idx="8">
                  <c:v>-4.7402319999999998</c:v>
                </c:pt>
                <c:pt idx="9">
                  <c:v>-2.7740200000000002</c:v>
                </c:pt>
                <c:pt idx="10">
                  <c:v>-0.94184080000000003</c:v>
                </c:pt>
                <c:pt idx="11">
                  <c:v>0.32030530000000002</c:v>
                </c:pt>
                <c:pt idx="12">
                  <c:v>1.1811100000000001</c:v>
                </c:pt>
                <c:pt idx="13">
                  <c:v>0.75563999999999998</c:v>
                </c:pt>
                <c:pt idx="14">
                  <c:v>1.129856</c:v>
                </c:pt>
              </c:numCache>
            </c:numRef>
          </c:val>
          <c:smooth val="0"/>
          <c:extLst>
            <c:ext xmlns:c16="http://schemas.microsoft.com/office/drawing/2014/chart" uri="{C3380CC4-5D6E-409C-BE32-E72D297353CC}">
              <c16:uniqueId val="{00000000-D1AC-4835-9DEE-F031624973F1}"/>
            </c:ext>
          </c:extLst>
        </c:ser>
        <c:ser>
          <c:idx val="1"/>
          <c:order val="1"/>
          <c:tx>
            <c:strRef>
              <c:f>'2.1.9-график'!$D$4</c:f>
              <c:strCache>
                <c:ptCount val="1"/>
                <c:pt idx="0">
                  <c:v>Еуроаймақ</c:v>
                </c:pt>
              </c:strCache>
            </c:strRef>
          </c:tx>
          <c:spPr>
            <a:ln w="12700">
              <a:solidFill>
                <a:srgbClr val="FF00FF"/>
              </a:solidFill>
              <a:prstDash val="solid"/>
            </a:ln>
          </c:spPr>
          <c:marker>
            <c:symbol val="none"/>
          </c:marker>
          <c:cat>
            <c:strRef>
              <c:f>'2.1.9-график'!$B$5:$B$19</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'2.1.9-график'!$D$5:$D$19</c:f>
              <c:numCache>
                <c:formatCode>0.000</c:formatCode>
                <c:ptCount val="15"/>
                <c:pt idx="0">
                  <c:v>1.1636329999999999</c:v>
                </c:pt>
                <c:pt idx="1">
                  <c:v>1.307267</c:v>
                </c:pt>
                <c:pt idx="2">
                  <c:v>0.76908580000000004</c:v>
                </c:pt>
                <c:pt idx="3">
                  <c:v>-0.68786979999999998</c:v>
                </c:pt>
                <c:pt idx="4">
                  <c:v>-1.5536110000000001</c:v>
                </c:pt>
                <c:pt idx="5">
                  <c:v>-2.312551</c:v>
                </c:pt>
                <c:pt idx="6">
                  <c:v>-2.0057450000000001</c:v>
                </c:pt>
                <c:pt idx="7">
                  <c:v>-4.2062460000000002</c:v>
                </c:pt>
                <c:pt idx="8">
                  <c:v>-4.5424009999999999</c:v>
                </c:pt>
                <c:pt idx="9">
                  <c:v>-3.3004989999999998</c:v>
                </c:pt>
                <c:pt idx="10">
                  <c:v>-1.5588329999999999</c:v>
                </c:pt>
                <c:pt idx="11">
                  <c:v>-0.64546720000000002</c:v>
                </c:pt>
                <c:pt idx="12">
                  <c:v>0.37673630000000002</c:v>
                </c:pt>
                <c:pt idx="13">
                  <c:v>0.9805895</c:v>
                </c:pt>
                <c:pt idx="14">
                  <c:v>0.97651940000000004</c:v>
                </c:pt>
              </c:numCache>
            </c:numRef>
          </c:val>
          <c:smooth val="0"/>
          <c:extLst>
            <c:ext xmlns:c16="http://schemas.microsoft.com/office/drawing/2014/chart" uri="{C3380CC4-5D6E-409C-BE32-E72D297353CC}">
              <c16:uniqueId val="{00000001-D1AC-4835-9DEE-F031624973F1}"/>
            </c:ext>
          </c:extLst>
        </c:ser>
        <c:ser>
          <c:idx val="2"/>
          <c:order val="2"/>
          <c:tx>
            <c:strRef>
              <c:f>'2.1.9-график'!$E$4</c:f>
              <c:strCache>
                <c:ptCount val="1"/>
                <c:pt idx="0">
                  <c:v>Жапония</c:v>
                </c:pt>
              </c:strCache>
            </c:strRef>
          </c:tx>
          <c:spPr>
            <a:ln w="12700">
              <a:solidFill>
                <a:srgbClr val="008000"/>
              </a:solidFill>
              <a:prstDash val="solid"/>
            </a:ln>
          </c:spPr>
          <c:marker>
            <c:symbol val="none"/>
          </c:marker>
          <c:cat>
            <c:strRef>
              <c:f>'2.1.9-график'!$B$5:$B$19</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'2.1.9-график'!$E$5:$E$19</c:f>
              <c:numCache>
                <c:formatCode>0.000</c:formatCode>
                <c:ptCount val="15"/>
                <c:pt idx="0">
                  <c:v>3.5490949999999999</c:v>
                </c:pt>
                <c:pt idx="1">
                  <c:v>4.1469449999999997</c:v>
                </c:pt>
                <c:pt idx="2">
                  <c:v>3.7246540000000001</c:v>
                </c:pt>
                <c:pt idx="3">
                  <c:v>3.4642719999999998</c:v>
                </c:pt>
                <c:pt idx="4">
                  <c:v>2.392474</c:v>
                </c:pt>
                <c:pt idx="5">
                  <c:v>2.2546430000000002</c:v>
                </c:pt>
                <c:pt idx="6">
                  <c:v>2.196599</c:v>
                </c:pt>
                <c:pt idx="7">
                  <c:v>-1.3178749999999999</c:v>
                </c:pt>
                <c:pt idx="8">
                  <c:v>-4.2050729999999996</c:v>
                </c:pt>
                <c:pt idx="9">
                  <c:v>-3.5280879999999999</c:v>
                </c:pt>
                <c:pt idx="10">
                  <c:v>-2.7598259999999999</c:v>
                </c:pt>
                <c:pt idx="11">
                  <c:v>-1.769004</c:v>
                </c:pt>
                <c:pt idx="12">
                  <c:v>-0.67283800000000005</c:v>
                </c:pt>
                <c:pt idx="13">
                  <c:v>-0.21458350000000001</c:v>
                </c:pt>
                <c:pt idx="14">
                  <c:v>-0.3680775</c:v>
                </c:pt>
              </c:numCache>
            </c:numRef>
          </c:val>
          <c:smooth val="0"/>
          <c:extLst>
            <c:ext xmlns:c16="http://schemas.microsoft.com/office/drawing/2014/chart" uri="{C3380CC4-5D6E-409C-BE32-E72D297353CC}">
              <c16:uniqueId val="{00000002-D1AC-4835-9DEE-F031624973F1}"/>
            </c:ext>
          </c:extLst>
        </c:ser>
        <c:ser>
          <c:idx val="3"/>
          <c:order val="3"/>
          <c:tx>
            <c:strRef>
              <c:f>'2.1.9-график'!$F$4</c:f>
              <c:strCache>
                <c:ptCount val="1"/>
                <c:pt idx="0">
                  <c:v>Ұлыбритания</c:v>
                </c:pt>
              </c:strCache>
            </c:strRef>
          </c:tx>
          <c:spPr>
            <a:ln w="12700">
              <a:solidFill>
                <a:srgbClr val="800000"/>
              </a:solidFill>
              <a:prstDash val="solid"/>
            </a:ln>
          </c:spPr>
          <c:marker>
            <c:symbol val="none"/>
          </c:marker>
          <c:cat>
            <c:strRef>
              <c:f>'2.1.9-график'!$B$5:$B$19</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'2.1.9-график'!$F$5:$F$19</c:f>
              <c:numCache>
                <c:formatCode>0.000</c:formatCode>
                <c:ptCount val="15"/>
                <c:pt idx="0">
                  <c:v>1.7117960000000001</c:v>
                </c:pt>
                <c:pt idx="1">
                  <c:v>2.2847010000000001</c:v>
                </c:pt>
                <c:pt idx="2">
                  <c:v>1.764899</c:v>
                </c:pt>
                <c:pt idx="3">
                  <c:v>2.1526540000000001</c:v>
                </c:pt>
                <c:pt idx="4">
                  <c:v>1.931079</c:v>
                </c:pt>
                <c:pt idx="5">
                  <c:v>0.86027109999999996</c:v>
                </c:pt>
                <c:pt idx="6">
                  <c:v>1.218459</c:v>
                </c:pt>
                <c:pt idx="7">
                  <c:v>-3.6231249999999999</c:v>
                </c:pt>
                <c:pt idx="8">
                  <c:v>-1.894091</c:v>
                </c:pt>
                <c:pt idx="9">
                  <c:v>-1.520049</c:v>
                </c:pt>
                <c:pt idx="10">
                  <c:v>2.4593829999999999</c:v>
                </c:pt>
                <c:pt idx="11">
                  <c:v>2.4531740000000002</c:v>
                </c:pt>
                <c:pt idx="12">
                  <c:v>5.6923000000000004</c:v>
                </c:pt>
                <c:pt idx="13">
                  <c:v>4.5244410000000004</c:v>
                </c:pt>
                <c:pt idx="14">
                  <c:v>5.3467539999999998</c:v>
                </c:pt>
              </c:numCache>
            </c:numRef>
          </c:val>
          <c:smooth val="0"/>
          <c:extLst>
            <c:ext xmlns:c16="http://schemas.microsoft.com/office/drawing/2014/chart" uri="{C3380CC4-5D6E-409C-BE32-E72D297353CC}">
              <c16:uniqueId val="{00000003-D1AC-4835-9DEE-F031624973F1}"/>
            </c:ext>
          </c:extLst>
        </c:ser>
        <c:dLbls>
          <c:showLegendKey val="0"/>
          <c:showVal val="0"/>
          <c:showCatName val="0"/>
          <c:showSerName val="0"/>
          <c:showPercent val="0"/>
          <c:showBubbleSize val="0"/>
        </c:dLbls>
        <c:smooth val="0"/>
        <c:axId val="469857552"/>
        <c:axId val="1"/>
      </c:lineChart>
      <c:catAx>
        <c:axId val="46985755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857552"/>
        <c:crosses val="autoZero"/>
        <c:crossBetween val="between"/>
      </c:valAx>
      <c:spPr>
        <a:solidFill>
          <a:srgbClr val="FFFFFF"/>
        </a:solidFill>
        <a:ln w="25400">
          <a:noFill/>
        </a:ln>
      </c:spPr>
    </c:plotArea>
    <c:legend>
      <c:legendPos val="b"/>
      <c:layout>
        <c:manualLayout>
          <c:xMode val="edge"/>
          <c:yMode val="edge"/>
          <c:x val="8.6253369272237201E-2"/>
          <c:y val="0.85499999999999998"/>
          <c:w val="0.85983827493261455"/>
          <c:h val="0.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18621024051853"/>
          <c:y val="4.8442988421463461E-2"/>
          <c:w val="0.75814039578079095"/>
          <c:h val="0.53633308609477404"/>
        </c:manualLayout>
      </c:layout>
      <c:barChart>
        <c:barDir val="col"/>
        <c:grouping val="stacked"/>
        <c:varyColors val="0"/>
        <c:ser>
          <c:idx val="0"/>
          <c:order val="0"/>
          <c:tx>
            <c:strRef>
              <c:f>'3.3.7-график'!$B$5</c:f>
              <c:strCache>
                <c:ptCount val="1"/>
                <c:pt idx="0">
                  <c:v>Заңды тұлғалардың салымдары, млрд.теңге</c:v>
                </c:pt>
              </c:strCache>
            </c:strRef>
          </c:tx>
          <c:spPr>
            <a:solidFill>
              <a:schemeClr val="tx2">
                <a:lumMod val="60000"/>
                <a:lumOff val="40000"/>
              </a:schemeClr>
            </a:solidFill>
            <a:ln w="12700">
              <a:solidFill>
                <a:schemeClr val="tx1"/>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'3.3.7-график'!$C$4:$J$4</c:f>
              <c:strCache>
                <c:ptCount val="8"/>
                <c:pt idx="0">
                  <c:v>01.01.2009</c:v>
                </c:pt>
                <c:pt idx="1">
                  <c:v>01.04.2009</c:v>
                </c:pt>
                <c:pt idx="2">
                  <c:v>01.07.2009</c:v>
                </c:pt>
                <c:pt idx="3">
                  <c:v>01.10.2009</c:v>
                </c:pt>
                <c:pt idx="4">
                  <c:v>01.01.2010</c:v>
                </c:pt>
                <c:pt idx="5">
                  <c:v>01.04.2010</c:v>
                </c:pt>
                <c:pt idx="6">
                  <c:v>01.07.2010</c:v>
                </c:pt>
                <c:pt idx="7">
                  <c:v>01.10.2010</c:v>
                </c:pt>
              </c:strCache>
            </c:strRef>
          </c:cat>
          <c:val>
            <c:numRef>
              <c:f>'3.3.7-график'!$C$5:$J$5</c:f>
              <c:numCache>
                <c:formatCode>#,##0</c:formatCode>
                <c:ptCount val="8"/>
                <c:pt idx="0">
                  <c:v>3088.2525679999999</c:v>
                </c:pt>
                <c:pt idx="1">
                  <c:v>3778.2989630000002</c:v>
                </c:pt>
                <c:pt idx="2">
                  <c:v>3733.8265230000002</c:v>
                </c:pt>
                <c:pt idx="3">
                  <c:v>4165.2048139999997</c:v>
                </c:pt>
                <c:pt idx="4">
                  <c:v>4066.4535369999999</c:v>
                </c:pt>
                <c:pt idx="5">
                  <c:v>4492.5948239999998</c:v>
                </c:pt>
                <c:pt idx="6">
                  <c:v>4667.2764779999998</c:v>
                </c:pt>
                <c:pt idx="7">
                  <c:v>4593.6090450000002</c:v>
                </c:pt>
              </c:numCache>
            </c:numRef>
          </c:val>
          <c:extLst>
            <c:ext xmlns:c16="http://schemas.microsoft.com/office/drawing/2014/chart" uri="{C3380CC4-5D6E-409C-BE32-E72D297353CC}">
              <c16:uniqueId val="{00000000-3FD0-400A-9938-B90B02CE471D}"/>
            </c:ext>
          </c:extLst>
        </c:ser>
        <c:ser>
          <c:idx val="1"/>
          <c:order val="1"/>
          <c:tx>
            <c:strRef>
              <c:f>'3.3.7-график'!$B$7</c:f>
              <c:strCache>
                <c:ptCount val="1"/>
                <c:pt idx="0">
                  <c:v>Жеке тұлғалардың салымдары, млрд. теңге</c:v>
                </c:pt>
              </c:strCache>
            </c:strRef>
          </c:tx>
          <c:spPr>
            <a:solidFill>
              <a:srgbClr val="1F497D">
                <a:lumMod val="20000"/>
                <a:lumOff val="80000"/>
              </a:srgbClr>
            </a:solidFill>
            <a:ln>
              <a:solidFill>
                <a:prstClr val="black"/>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'3.3.7-график'!$C$4:$J$4</c:f>
              <c:strCache>
                <c:ptCount val="8"/>
                <c:pt idx="0">
                  <c:v>01.01.2009</c:v>
                </c:pt>
                <c:pt idx="1">
                  <c:v>01.04.2009</c:v>
                </c:pt>
                <c:pt idx="2">
                  <c:v>01.07.2009</c:v>
                </c:pt>
                <c:pt idx="3">
                  <c:v>01.10.2009</c:v>
                </c:pt>
                <c:pt idx="4">
                  <c:v>01.01.2010</c:v>
                </c:pt>
                <c:pt idx="5">
                  <c:v>01.04.2010</c:v>
                </c:pt>
                <c:pt idx="6">
                  <c:v>01.07.2010</c:v>
                </c:pt>
                <c:pt idx="7">
                  <c:v>01.10.2010</c:v>
                </c:pt>
              </c:strCache>
            </c:strRef>
          </c:cat>
          <c:val>
            <c:numRef>
              <c:f>'3.3.7-график'!$C$7:$J$7</c:f>
              <c:numCache>
                <c:formatCode>#,##0</c:formatCode>
                <c:ptCount val="8"/>
                <c:pt idx="0">
                  <c:v>1500.304613</c:v>
                </c:pt>
                <c:pt idx="1">
                  <c:v>1614.7911140000001</c:v>
                </c:pt>
                <c:pt idx="2">
                  <c:v>1635.978971</c:v>
                </c:pt>
                <c:pt idx="3">
                  <c:v>1868.7259039999999</c:v>
                </c:pt>
                <c:pt idx="4">
                  <c:v>1937.393073</c:v>
                </c:pt>
                <c:pt idx="5">
                  <c:v>1977.6721219999999</c:v>
                </c:pt>
                <c:pt idx="6">
                  <c:v>2041.163591</c:v>
                </c:pt>
                <c:pt idx="7">
                  <c:v>2137.072991</c:v>
                </c:pt>
              </c:numCache>
            </c:numRef>
          </c:val>
          <c:extLst>
            <c:ext xmlns:c16="http://schemas.microsoft.com/office/drawing/2014/chart" uri="{C3380CC4-5D6E-409C-BE32-E72D297353CC}">
              <c16:uniqueId val="{00000001-3FD0-400A-9938-B90B02CE471D}"/>
            </c:ext>
          </c:extLst>
        </c:ser>
        <c:dLbls>
          <c:showLegendKey val="0"/>
          <c:showVal val="1"/>
          <c:showCatName val="0"/>
          <c:showSerName val="0"/>
          <c:showPercent val="0"/>
          <c:showBubbleSize val="0"/>
        </c:dLbls>
        <c:gapWidth val="150"/>
        <c:overlap val="100"/>
        <c:axId val="495388960"/>
        <c:axId val="1"/>
      </c:barChart>
      <c:lineChart>
        <c:grouping val="standard"/>
        <c:varyColors val="0"/>
        <c:ser>
          <c:idx val="2"/>
          <c:order val="2"/>
          <c:tx>
            <c:strRef>
              <c:f>'3.3.7-график'!$B$6</c:f>
              <c:strCache>
                <c:ptCount val="1"/>
                <c:pt idx="0">
                  <c:v>Заңды тұлғалар салымдарының өсу қарқыны (жылдан жылға)</c:v>
                </c:pt>
              </c:strCache>
            </c:strRef>
          </c:tx>
          <c:spPr>
            <a:ln w="25400">
              <a:solidFill>
                <a:srgbClr val="99CC00"/>
              </a:solidFill>
              <a:prstDash val="solid"/>
            </a:ln>
          </c:spPr>
          <c:marker>
            <c:symbol val="triangle"/>
            <c:size val="5"/>
            <c:spPr>
              <a:solidFill>
                <a:srgbClr val="99CC00"/>
              </a:solidFill>
              <a:ln>
                <a:solidFill>
                  <a:srgbClr val="99CC00"/>
                </a:solidFill>
                <a:prstDash val="solid"/>
              </a:ln>
            </c:spPr>
          </c:marker>
          <c:dLbls>
            <c:delete val="1"/>
          </c:dLbls>
          <c:cat>
            <c:strRef>
              <c:f>'3.3.7-график'!$C$4:$J$4</c:f>
              <c:strCache>
                <c:ptCount val="8"/>
                <c:pt idx="0">
                  <c:v>01.01.2009</c:v>
                </c:pt>
                <c:pt idx="1">
                  <c:v>01.04.2009</c:v>
                </c:pt>
                <c:pt idx="2">
                  <c:v>01.07.2009</c:v>
                </c:pt>
                <c:pt idx="3">
                  <c:v>01.10.2009</c:v>
                </c:pt>
                <c:pt idx="4">
                  <c:v>01.01.2010</c:v>
                </c:pt>
                <c:pt idx="5">
                  <c:v>01.04.2010</c:v>
                </c:pt>
                <c:pt idx="6">
                  <c:v>01.07.2010</c:v>
                </c:pt>
                <c:pt idx="7">
                  <c:v>01.10.2010</c:v>
                </c:pt>
              </c:strCache>
            </c:strRef>
          </c:cat>
          <c:val>
            <c:numRef>
              <c:f>'3.3.7-график'!$C$6:$J$6</c:f>
              <c:numCache>
                <c:formatCode>#,##0</c:formatCode>
                <c:ptCount val="8"/>
                <c:pt idx="0">
                  <c:v>26.200684935059556</c:v>
                </c:pt>
                <c:pt idx="1">
                  <c:v>43.903075312549987</c:v>
                </c:pt>
                <c:pt idx="2">
                  <c:v>29.444343095400058</c:v>
                </c:pt>
                <c:pt idx="3">
                  <c:v>21.934951815367199</c:v>
                </c:pt>
                <c:pt idx="4">
                  <c:v>31.67490182428628</c:v>
                </c:pt>
                <c:pt idx="5">
                  <c:v>18.905223435067796</c:v>
                </c:pt>
                <c:pt idx="6">
                  <c:v>24.999821208886928</c:v>
                </c:pt>
                <c:pt idx="7">
                  <c:v>10.285310089915797</c:v>
                </c:pt>
              </c:numCache>
            </c:numRef>
          </c:val>
          <c:smooth val="0"/>
          <c:extLst>
            <c:ext xmlns:c16="http://schemas.microsoft.com/office/drawing/2014/chart" uri="{C3380CC4-5D6E-409C-BE32-E72D297353CC}">
              <c16:uniqueId val="{00000002-3FD0-400A-9938-B90B02CE471D}"/>
            </c:ext>
          </c:extLst>
        </c:ser>
        <c:ser>
          <c:idx val="3"/>
          <c:order val="3"/>
          <c:tx>
            <c:strRef>
              <c:f>'3.3.7-график'!$B$8</c:f>
              <c:strCache>
                <c:ptCount val="1"/>
                <c:pt idx="0">
                  <c:v>Жеке тұлғалар салымдарының өсу қарқыны (жылдан жылға)</c:v>
                </c:pt>
              </c:strCache>
            </c:strRef>
          </c:tx>
          <c:spPr>
            <a:ln w="25400">
              <a:solidFill>
                <a:srgbClr val="666699"/>
              </a:solidFill>
              <a:prstDash val="solid"/>
            </a:ln>
          </c:spPr>
          <c:marker>
            <c:symbol val="x"/>
            <c:size val="4"/>
            <c:spPr>
              <a:solidFill>
                <a:srgbClr val="666699"/>
              </a:solidFill>
              <a:ln>
                <a:solidFill>
                  <a:srgbClr val="666699"/>
                </a:solidFill>
                <a:prstDash val="solid"/>
              </a:ln>
            </c:spPr>
          </c:marker>
          <c:dLbls>
            <c:delete val="1"/>
          </c:dLbls>
          <c:cat>
            <c:strRef>
              <c:f>'3.3.7-график'!$C$4:$J$4</c:f>
              <c:strCache>
                <c:ptCount val="8"/>
                <c:pt idx="0">
                  <c:v>01.01.2009</c:v>
                </c:pt>
                <c:pt idx="1">
                  <c:v>01.04.2009</c:v>
                </c:pt>
                <c:pt idx="2">
                  <c:v>01.07.2009</c:v>
                </c:pt>
                <c:pt idx="3">
                  <c:v>01.10.2009</c:v>
                </c:pt>
                <c:pt idx="4">
                  <c:v>01.01.2010</c:v>
                </c:pt>
                <c:pt idx="5">
                  <c:v>01.04.2010</c:v>
                </c:pt>
                <c:pt idx="6">
                  <c:v>01.07.2010</c:v>
                </c:pt>
                <c:pt idx="7">
                  <c:v>01.10.2010</c:v>
                </c:pt>
              </c:strCache>
            </c:strRef>
          </c:cat>
          <c:val>
            <c:numRef>
              <c:f>'3.3.7-график'!$C$8:$J$8</c:f>
              <c:numCache>
                <c:formatCode>#,##0</c:formatCode>
                <c:ptCount val="8"/>
                <c:pt idx="0">
                  <c:v>3.6229066867937263</c:v>
                </c:pt>
                <c:pt idx="1">
                  <c:v>7.653727400322083</c:v>
                </c:pt>
                <c:pt idx="2">
                  <c:v>10.770400924495675</c:v>
                </c:pt>
                <c:pt idx="3">
                  <c:v>20.837494434864539</c:v>
                </c:pt>
                <c:pt idx="4">
                  <c:v>29.133314409131913</c:v>
                </c:pt>
                <c:pt idx="5">
                  <c:v>22.472318856220781</c:v>
                </c:pt>
                <c:pt idx="6">
                  <c:v>24.767104417749877</c:v>
                </c:pt>
                <c:pt idx="7">
                  <c:v>14.359895500223146</c:v>
                </c:pt>
              </c:numCache>
            </c:numRef>
          </c:val>
          <c:smooth val="0"/>
          <c:extLst>
            <c:ext xmlns:c16="http://schemas.microsoft.com/office/drawing/2014/chart" uri="{C3380CC4-5D6E-409C-BE32-E72D297353CC}">
              <c16:uniqueId val="{00000003-3FD0-400A-9938-B90B02CE471D}"/>
            </c:ext>
          </c:extLst>
        </c:ser>
        <c:dLbls>
          <c:showLegendKey val="0"/>
          <c:showVal val="1"/>
          <c:showCatName val="0"/>
          <c:showSerName val="0"/>
          <c:showPercent val="0"/>
          <c:showBubbleSize val="0"/>
        </c:dLbls>
        <c:marker val="1"/>
        <c:smooth val="0"/>
        <c:axId val="3"/>
        <c:axId val="4"/>
      </c:lineChart>
      <c:catAx>
        <c:axId val="495388960"/>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1627906976744186E-2"/>
              <c:y val="0.18685157434905411"/>
            </c:manualLayout>
          </c:layout>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889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883818592443381"/>
              <c:y val="0.29065780272275654"/>
            </c:manualLayout>
          </c:layout>
          <c:overlay val="0"/>
          <c:spPr>
            <a:noFill/>
            <a:ln w="25400">
              <a:noFill/>
            </a:ln>
          </c:spPr>
        </c:title>
        <c:numFmt formatCode="#,##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b"/>
      <c:layout>
        <c:manualLayout>
          <c:xMode val="edge"/>
          <c:yMode val="edge"/>
          <c:wMode val="edge"/>
          <c:hMode val="edge"/>
          <c:x val="6.9755234084111573E-3"/>
          <c:y val="0.80969003442043785"/>
          <c:w val="1"/>
          <c:h val="0.98962119354457845"/>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22" l="0.70000000000000018" r="0.70000000000000018" t="0.75000000000000022" header="0.3000000000000001" footer="0.3000000000000001"/>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56838905775076"/>
          <c:y val="4.7945285653369897E-2"/>
          <c:w val="0.68693009118541037"/>
          <c:h val="0.47602819327274398"/>
        </c:manualLayout>
      </c:layout>
      <c:barChart>
        <c:barDir val="col"/>
        <c:grouping val="clustered"/>
        <c:varyColors val="0"/>
        <c:ser>
          <c:idx val="2"/>
          <c:order val="2"/>
          <c:tx>
            <c:strRef>
              <c:f>'3.3.8-график'!$B$5</c:f>
              <c:strCache>
                <c:ptCount val="1"/>
                <c:pt idx="0">
                  <c:v>Үй шаруашылықтарының қолда бар кірісі, млрд. теңге </c:v>
                </c:pt>
              </c:strCache>
            </c:strRef>
          </c:tx>
          <c:spPr>
            <a:gradFill rotWithShape="0">
              <a:gsLst>
                <a:gs pos="0">
                  <a:srgbClr val="CCFFCC"/>
                </a:gs>
                <a:gs pos="50000">
                  <a:srgbClr val="008000"/>
                </a:gs>
                <a:gs pos="100000">
                  <a:srgbClr val="CCFFCC"/>
                </a:gs>
              </a:gsLst>
              <a:lin ang="5400000" scaled="1"/>
            </a:gradFill>
            <a:ln w="25400">
              <a:pattFill prst="pct50">
                <a:fgClr>
                  <a:srgbClr val="008000"/>
                </a:fgClr>
                <a:bgClr>
                  <a:srgbClr val="FFFFFF"/>
                </a:bgClr>
              </a:pattFill>
              <a:prstDash val="solid"/>
            </a:ln>
          </c:spPr>
          <c:invertIfNegative val="0"/>
          <c:cat>
            <c:numRef>
              <c:f>'3.3.8-график'!$C$4:$M$4</c:f>
              <c:numCache>
                <c:formatCode>m/d/yyyy</c:formatCode>
                <c:ptCount val="11"/>
                <c:pt idx="0">
                  <c:v>39539</c:v>
                </c:pt>
                <c:pt idx="1">
                  <c:v>39630</c:v>
                </c:pt>
                <c:pt idx="2">
                  <c:v>39722</c:v>
                </c:pt>
                <c:pt idx="3">
                  <c:v>39814</c:v>
                </c:pt>
                <c:pt idx="4">
                  <c:v>39904</c:v>
                </c:pt>
                <c:pt idx="5">
                  <c:v>39995</c:v>
                </c:pt>
                <c:pt idx="6">
                  <c:v>40087</c:v>
                </c:pt>
                <c:pt idx="7">
                  <c:v>40179</c:v>
                </c:pt>
                <c:pt idx="8">
                  <c:v>40269</c:v>
                </c:pt>
                <c:pt idx="9">
                  <c:v>40360</c:v>
                </c:pt>
                <c:pt idx="10">
                  <c:v>40452</c:v>
                </c:pt>
              </c:numCache>
            </c:numRef>
          </c:cat>
          <c:val>
            <c:numRef>
              <c:f>'3.3.8-график'!$C$5:$M$5</c:f>
              <c:numCache>
                <c:formatCode>_-* #\ ##0_р_._-;\-* #\ ##0_р_._-;_-* "-"??_р_._-;_-@_-</c:formatCode>
                <c:ptCount val="11"/>
                <c:pt idx="0">
                  <c:v>1795.6895320756246</c:v>
                </c:pt>
                <c:pt idx="1">
                  <c:v>1954.7438667750016</c:v>
                </c:pt>
                <c:pt idx="2">
                  <c:v>2052.826530735183</c:v>
                </c:pt>
                <c:pt idx="3">
                  <c:v>2379.7353117854209</c:v>
                </c:pt>
                <c:pt idx="4">
                  <c:v>2142.0800485256491</c:v>
                </c:pt>
                <c:pt idx="5">
                  <c:v>2317.9126603506111</c:v>
                </c:pt>
                <c:pt idx="6">
                  <c:v>2208.2122578142876</c:v>
                </c:pt>
                <c:pt idx="7">
                  <c:v>2708.3110454914176</c:v>
                </c:pt>
                <c:pt idx="8">
                  <c:v>2375.3520224403178</c:v>
                </c:pt>
                <c:pt idx="9">
                  <c:v>2708.0439466550192</c:v>
                </c:pt>
                <c:pt idx="10">
                  <c:v>2653.5590434740611</c:v>
                </c:pt>
              </c:numCache>
            </c:numRef>
          </c:val>
          <c:extLst>
            <c:ext xmlns:c16="http://schemas.microsoft.com/office/drawing/2014/chart" uri="{C3380CC4-5D6E-409C-BE32-E72D297353CC}">
              <c16:uniqueId val="{00000000-5B3C-4079-89F4-93FF45B1FB60}"/>
            </c:ext>
          </c:extLst>
        </c:ser>
        <c:dLbls>
          <c:showLegendKey val="0"/>
          <c:showVal val="0"/>
          <c:showCatName val="0"/>
          <c:showSerName val="0"/>
          <c:showPercent val="0"/>
          <c:showBubbleSize val="0"/>
        </c:dLbls>
        <c:gapWidth val="60"/>
        <c:axId val="495395520"/>
        <c:axId val="1"/>
      </c:barChart>
      <c:lineChart>
        <c:grouping val="standard"/>
        <c:varyColors val="0"/>
        <c:ser>
          <c:idx val="0"/>
          <c:order val="0"/>
          <c:tx>
            <c:strRef>
              <c:f>'3.3.8-график'!$B$6</c:f>
              <c:strCache>
                <c:ptCount val="1"/>
                <c:pt idx="0">
                  <c:v>Орташа жалақы (тоқсаннан тоқсанға өсу қарқыны,оң ось)</c:v>
                </c:pt>
              </c:strCache>
            </c:strRef>
          </c:tx>
          <c:spPr>
            <a:ln w="3175">
              <a:solidFill>
                <a:srgbClr val="FF0000"/>
              </a:solidFill>
              <a:prstDash val="solid"/>
            </a:ln>
          </c:spPr>
          <c:marker>
            <c:symbol val="circle"/>
            <c:size val="6"/>
            <c:spPr>
              <a:solidFill>
                <a:srgbClr val="800000"/>
              </a:solidFill>
              <a:ln>
                <a:solidFill>
                  <a:srgbClr val="FF0000"/>
                </a:solidFill>
                <a:prstDash val="solid"/>
              </a:ln>
            </c:spPr>
          </c:marker>
          <c:cat>
            <c:numRef>
              <c:f>'3.3.8-график'!$C$4:$M$4</c:f>
              <c:numCache>
                <c:formatCode>m/d/yyyy</c:formatCode>
                <c:ptCount val="11"/>
                <c:pt idx="0">
                  <c:v>39539</c:v>
                </c:pt>
                <c:pt idx="1">
                  <c:v>39630</c:v>
                </c:pt>
                <c:pt idx="2">
                  <c:v>39722</c:v>
                </c:pt>
                <c:pt idx="3">
                  <c:v>39814</c:v>
                </c:pt>
                <c:pt idx="4">
                  <c:v>39904</c:v>
                </c:pt>
                <c:pt idx="5">
                  <c:v>39995</c:v>
                </c:pt>
                <c:pt idx="6">
                  <c:v>40087</c:v>
                </c:pt>
                <c:pt idx="7">
                  <c:v>40179</c:v>
                </c:pt>
                <c:pt idx="8">
                  <c:v>40269</c:v>
                </c:pt>
                <c:pt idx="9">
                  <c:v>40360</c:v>
                </c:pt>
                <c:pt idx="10">
                  <c:v>40452</c:v>
                </c:pt>
              </c:numCache>
            </c:numRef>
          </c:cat>
          <c:val>
            <c:numRef>
              <c:f>'3.3.8-график'!$C$6:$M$6</c:f>
              <c:numCache>
                <c:formatCode>0.00</c:formatCode>
                <c:ptCount val="11"/>
                <c:pt idx="0">
                  <c:v>-5.0895639963009955</c:v>
                </c:pt>
                <c:pt idx="1">
                  <c:v>3.1184710757954548</c:v>
                </c:pt>
                <c:pt idx="2">
                  <c:v>7.5452957495633086</c:v>
                </c:pt>
                <c:pt idx="3">
                  <c:v>11.112443059218407</c:v>
                </c:pt>
                <c:pt idx="4">
                  <c:v>7.3243826420522566</c:v>
                </c:pt>
                <c:pt idx="5">
                  <c:v>13.672637599753386</c:v>
                </c:pt>
                <c:pt idx="6">
                  <c:v>17.061684419632158</c:v>
                </c:pt>
                <c:pt idx="7">
                  <c:v>24.012741035037848</c:v>
                </c:pt>
                <c:pt idx="8">
                  <c:v>16.174606980169187</c:v>
                </c:pt>
                <c:pt idx="9">
                  <c:v>32.972565674555597</c:v>
                </c:pt>
                <c:pt idx="10">
                  <c:v>37.632290988800207</c:v>
                </c:pt>
              </c:numCache>
            </c:numRef>
          </c:val>
          <c:smooth val="0"/>
          <c:extLst>
            <c:ext xmlns:c16="http://schemas.microsoft.com/office/drawing/2014/chart" uri="{C3380CC4-5D6E-409C-BE32-E72D297353CC}">
              <c16:uniqueId val="{00000001-5B3C-4079-89F4-93FF45B1FB60}"/>
            </c:ext>
          </c:extLst>
        </c:ser>
        <c:ser>
          <c:idx val="1"/>
          <c:order val="1"/>
          <c:tx>
            <c:strRef>
              <c:f>'3.3.8-график'!$B$7</c:f>
              <c:strCache>
                <c:ptCount val="1"/>
                <c:pt idx="0">
                  <c:v>Тұрғын үйдің 4 баға бойынша орташа бағасы, 1 ш. үшін теңгемен (тоқсаннан тоқсанға өсу қарқыны,оң ось)</c:v>
                </c:pt>
              </c:strCache>
            </c:strRef>
          </c:tx>
          <c:spPr>
            <a:ln w="12700">
              <a:pattFill prst="pct75">
                <a:fgClr>
                  <a:srgbClr val="FF0000"/>
                </a:fgClr>
                <a:bgClr>
                  <a:srgbClr val="FFFFFF"/>
                </a:bgClr>
              </a:pattFill>
              <a:prstDash val="solid"/>
            </a:ln>
          </c:spPr>
          <c:marker>
            <c:symbol val="diamond"/>
            <c:size val="5"/>
            <c:spPr>
              <a:solidFill>
                <a:srgbClr val="0000FF"/>
              </a:solidFill>
              <a:ln>
                <a:solidFill>
                  <a:srgbClr val="0000FF"/>
                </a:solidFill>
                <a:prstDash val="solid"/>
              </a:ln>
            </c:spPr>
          </c:marker>
          <c:cat>
            <c:numRef>
              <c:f>'3.3.8-график'!$C$4:$M$4</c:f>
              <c:numCache>
                <c:formatCode>m/d/yyyy</c:formatCode>
                <c:ptCount val="11"/>
                <c:pt idx="0">
                  <c:v>39539</c:v>
                </c:pt>
                <c:pt idx="1">
                  <c:v>39630</c:v>
                </c:pt>
                <c:pt idx="2">
                  <c:v>39722</c:v>
                </c:pt>
                <c:pt idx="3">
                  <c:v>39814</c:v>
                </c:pt>
                <c:pt idx="4">
                  <c:v>39904</c:v>
                </c:pt>
                <c:pt idx="5">
                  <c:v>39995</c:v>
                </c:pt>
                <c:pt idx="6">
                  <c:v>40087</c:v>
                </c:pt>
                <c:pt idx="7">
                  <c:v>40179</c:v>
                </c:pt>
                <c:pt idx="8">
                  <c:v>40269</c:v>
                </c:pt>
                <c:pt idx="9">
                  <c:v>40360</c:v>
                </c:pt>
                <c:pt idx="10">
                  <c:v>40452</c:v>
                </c:pt>
              </c:numCache>
            </c:numRef>
          </c:cat>
          <c:val>
            <c:numRef>
              <c:f>'3.3.8-график'!$C$7:$M$7</c:f>
              <c:numCache>
                <c:formatCode>0.00</c:formatCode>
                <c:ptCount val="11"/>
                <c:pt idx="0">
                  <c:v>-1.0268680238384889</c:v>
                </c:pt>
                <c:pt idx="1">
                  <c:v>-6.5020311675196893</c:v>
                </c:pt>
                <c:pt idx="2">
                  <c:v>-9.6310236931292224</c:v>
                </c:pt>
                <c:pt idx="3">
                  <c:v>-11.421205235898498</c:v>
                </c:pt>
                <c:pt idx="4">
                  <c:v>-13.2945843183157</c:v>
                </c:pt>
                <c:pt idx="5">
                  <c:v>-14.734953677139998</c:v>
                </c:pt>
                <c:pt idx="6">
                  <c:v>-17.285962375586209</c:v>
                </c:pt>
                <c:pt idx="7">
                  <c:v>-17.513177725245384</c:v>
                </c:pt>
                <c:pt idx="8">
                  <c:v>-16.794427486171998</c:v>
                </c:pt>
                <c:pt idx="9">
                  <c:v>-16.740492529434718</c:v>
                </c:pt>
                <c:pt idx="10">
                  <c:v>-16.047753475170794</c:v>
                </c:pt>
              </c:numCache>
            </c:numRef>
          </c:val>
          <c:smooth val="0"/>
          <c:extLst>
            <c:ext xmlns:c16="http://schemas.microsoft.com/office/drawing/2014/chart" uri="{C3380CC4-5D6E-409C-BE32-E72D297353CC}">
              <c16:uniqueId val="{00000002-5B3C-4079-89F4-93FF45B1FB60}"/>
            </c:ext>
          </c:extLst>
        </c:ser>
        <c:dLbls>
          <c:showLegendKey val="0"/>
          <c:showVal val="0"/>
          <c:showCatName val="0"/>
          <c:showSerName val="0"/>
          <c:showPercent val="0"/>
          <c:showBubbleSize val="0"/>
        </c:dLbls>
        <c:marker val="1"/>
        <c:smooth val="0"/>
        <c:axId val="3"/>
        <c:axId val="4"/>
      </c:lineChart>
      <c:catAx>
        <c:axId val="495395520"/>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12700">
              <a:solidFill>
                <a:srgbClr val="969696"/>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 млрд. теңге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95520"/>
        <c:crosses val="autoZero"/>
        <c:crossBetween val="between"/>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786729857819907"/>
              <c:y val="0.2602743321468378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overlay val="0"/>
      <c:spPr>
        <a:noFill/>
        <a:ln w="3175">
          <a:no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7586206896551"/>
          <c:y val="0.11718772351784423"/>
          <c:w val="0.75172413793103443"/>
          <c:h val="0.42968831956542886"/>
        </c:manualLayout>
      </c:layout>
      <c:lineChart>
        <c:grouping val="standard"/>
        <c:varyColors val="0"/>
        <c:ser>
          <c:idx val="0"/>
          <c:order val="0"/>
          <c:tx>
            <c:strRef>
              <c:f>#REF!</c:f>
              <c:strCache>
                <c:ptCount val="1"/>
                <c:pt idx="0">
                  <c:v>#ССЫЛКА!</c:v>
                </c:pt>
              </c:strCache>
            </c:strRef>
          </c:tx>
          <c:spPr>
            <a:ln w="25400">
              <a:solidFill>
                <a:srgbClr val="008000"/>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0-8170-4BC7-A188-B30F98C8FD9B}"/>
            </c:ext>
          </c:extLst>
        </c:ser>
        <c:ser>
          <c:idx val="1"/>
          <c:order val="1"/>
          <c:tx>
            <c:strRef>
              <c:f>#REF!</c:f>
              <c:strCache>
                <c:ptCount val="1"/>
                <c:pt idx="0">
                  <c:v>#ССЫЛКА!</c:v>
                </c:pt>
              </c:strCache>
            </c:strRef>
          </c:tx>
          <c:spPr>
            <a:ln w="25400">
              <a:solidFill>
                <a:srgbClr val="000080"/>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1-8170-4BC7-A188-B30F98C8FD9B}"/>
            </c:ext>
          </c:extLst>
        </c:ser>
        <c:ser>
          <c:idx val="2"/>
          <c:order val="2"/>
          <c:tx>
            <c:strRef>
              <c:f>#REF!</c:f>
              <c:strCache>
                <c:ptCount val="1"/>
                <c:pt idx="0">
                  <c:v>#ССЫЛКА!</c:v>
                </c:pt>
              </c:strCache>
            </c:strRef>
          </c:tx>
          <c:spPr>
            <a:ln w="25400">
              <a:solidFill>
                <a:srgbClr val="FF6600"/>
              </a:solidFill>
              <a:prstDash val="solid"/>
            </a:ln>
          </c:spPr>
          <c:marker>
            <c:symbol val="diamond"/>
            <c:size val="5"/>
            <c:spPr>
              <a:solidFill>
                <a:srgbClr val="FF6600"/>
              </a:solidFill>
              <a:ln>
                <a:solidFill>
                  <a:srgbClr val="FF6600"/>
                </a:solidFill>
                <a:prstDash val="solid"/>
              </a:ln>
            </c:spPr>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2-8170-4BC7-A188-B30F98C8FD9B}"/>
            </c:ext>
          </c:extLst>
        </c:ser>
        <c:dLbls>
          <c:showLegendKey val="0"/>
          <c:showVal val="0"/>
          <c:showCatName val="0"/>
          <c:showSerName val="0"/>
          <c:showPercent val="0"/>
          <c:showBubbleSize val="0"/>
        </c:dLbls>
        <c:smooth val="0"/>
        <c:axId val="495392896"/>
        <c:axId val="1"/>
      </c:lineChart>
      <c:catAx>
        <c:axId val="49539289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4953928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368421052631576E-2"/>
          <c:y val="5.204460966542751E-2"/>
          <c:w val="0.87631578947368416"/>
          <c:h val="0.71003717472118955"/>
        </c:manualLayout>
      </c:layout>
      <c:lineChart>
        <c:grouping val="standard"/>
        <c:varyColors val="0"/>
        <c:ser>
          <c:idx val="0"/>
          <c:order val="0"/>
          <c:tx>
            <c:strRef>
              <c:f>'3.3.9-график'!$B$5</c:f>
              <c:strCache>
                <c:ptCount val="1"/>
                <c:pt idx="0">
                  <c:v>Банктердің клиенттерінің саны (жылдан жылға өзгеруі)</c:v>
                </c:pt>
              </c:strCache>
            </c:strRef>
          </c:tx>
          <c:spPr>
            <a:ln w="22225">
              <a:solidFill>
                <a:srgbClr val="0070C0"/>
              </a:solidFill>
              <a:prstDash val="solid"/>
            </a:ln>
          </c:spPr>
          <c:marker>
            <c:symbol val="diamond"/>
            <c:size val="5"/>
            <c:spPr>
              <a:solidFill>
                <a:srgbClr val="0070C0"/>
              </a:solidFill>
              <a:ln>
                <a:solidFill>
                  <a:srgbClr val="000080"/>
                </a:solidFill>
                <a:prstDash val="solid"/>
              </a:ln>
            </c:spPr>
          </c:marker>
          <c:cat>
            <c:strRef>
              <c:f>'3.3.9-график'!$C$4:$M$4</c:f>
              <c:strCache>
                <c:ptCount val="11"/>
                <c:pt idx="0">
                  <c:v>1тоқ.2008</c:v>
                </c:pt>
                <c:pt idx="1">
                  <c:v>2тоқ.2008</c:v>
                </c:pt>
                <c:pt idx="2">
                  <c:v>3тоқ.2008</c:v>
                </c:pt>
                <c:pt idx="3">
                  <c:v>4 тоқ.2008</c:v>
                </c:pt>
                <c:pt idx="4">
                  <c:v>1тоқ.2009</c:v>
                </c:pt>
                <c:pt idx="5">
                  <c:v>2тоқ.2009</c:v>
                </c:pt>
                <c:pt idx="6">
                  <c:v>3тоқ.2009</c:v>
                </c:pt>
                <c:pt idx="7">
                  <c:v>4тоқ.2009</c:v>
                </c:pt>
                <c:pt idx="8">
                  <c:v>1тоқ.2010</c:v>
                </c:pt>
                <c:pt idx="9">
                  <c:v>2тоқ.2010</c:v>
                </c:pt>
                <c:pt idx="10">
                  <c:v>3тоқ.2010</c:v>
                </c:pt>
              </c:strCache>
            </c:strRef>
          </c:cat>
          <c:val>
            <c:numRef>
              <c:f>'3.3.9-график'!$C$5:$M$5</c:f>
              <c:numCache>
                <c:formatCode>0.00</c:formatCode>
                <c:ptCount val="11"/>
                <c:pt idx="0">
                  <c:v>14.563183565368348</c:v>
                </c:pt>
                <c:pt idx="1">
                  <c:v>-7.5262651119154924</c:v>
                </c:pt>
                <c:pt idx="2">
                  <c:v>-10.676478886043782</c:v>
                </c:pt>
                <c:pt idx="3">
                  <c:v>-13.661153221367314</c:v>
                </c:pt>
                <c:pt idx="4">
                  <c:v>-2.1415521986310182</c:v>
                </c:pt>
                <c:pt idx="5">
                  <c:v>5.417313408913401</c:v>
                </c:pt>
                <c:pt idx="6">
                  <c:v>0.90359978040947908</c:v>
                </c:pt>
                <c:pt idx="7">
                  <c:v>0.67856734222075943</c:v>
                </c:pt>
                <c:pt idx="8">
                  <c:v>-4.0897259495559268</c:v>
                </c:pt>
                <c:pt idx="9">
                  <c:v>0.83942494153535563</c:v>
                </c:pt>
                <c:pt idx="10">
                  <c:v>-1.7904483429892224</c:v>
                </c:pt>
              </c:numCache>
            </c:numRef>
          </c:val>
          <c:smooth val="0"/>
          <c:extLst>
            <c:ext xmlns:c16="http://schemas.microsoft.com/office/drawing/2014/chart" uri="{C3380CC4-5D6E-409C-BE32-E72D297353CC}">
              <c16:uniqueId val="{00000000-30FD-4B01-A995-A3D6DDD90AA3}"/>
            </c:ext>
          </c:extLst>
        </c:ser>
        <c:ser>
          <c:idx val="1"/>
          <c:order val="1"/>
          <c:tx>
            <c:strRef>
              <c:f>'3.3.9-график'!$B$6</c:f>
              <c:strCache>
                <c:ptCount val="1"/>
                <c:pt idx="0">
                  <c:v>Жеке тұлғалардың депозиттері (жылдан жылға өзгеруі)</c:v>
                </c:pt>
              </c:strCache>
            </c:strRef>
          </c:tx>
          <c:spPr>
            <a:ln w="25400">
              <a:solidFill>
                <a:srgbClr val="00B050"/>
              </a:solidFill>
              <a:prstDash val="solid"/>
            </a:ln>
          </c:spPr>
          <c:marker>
            <c:symbol val="square"/>
            <c:size val="5"/>
            <c:spPr>
              <a:solidFill>
                <a:srgbClr val="92D050"/>
              </a:solidFill>
              <a:ln>
                <a:solidFill>
                  <a:srgbClr val="00B050"/>
                </a:solidFill>
                <a:prstDash val="solid"/>
              </a:ln>
            </c:spPr>
          </c:marker>
          <c:cat>
            <c:strRef>
              <c:f>'3.3.9-график'!$C$4:$M$4</c:f>
              <c:strCache>
                <c:ptCount val="11"/>
                <c:pt idx="0">
                  <c:v>1тоқ.2008</c:v>
                </c:pt>
                <c:pt idx="1">
                  <c:v>2тоқ.2008</c:v>
                </c:pt>
                <c:pt idx="2">
                  <c:v>3тоқ.2008</c:v>
                </c:pt>
                <c:pt idx="3">
                  <c:v>4 тоқ.2008</c:v>
                </c:pt>
                <c:pt idx="4">
                  <c:v>1тоқ.2009</c:v>
                </c:pt>
                <c:pt idx="5">
                  <c:v>2тоқ.2009</c:v>
                </c:pt>
                <c:pt idx="6">
                  <c:v>3тоқ.2009</c:v>
                </c:pt>
                <c:pt idx="7">
                  <c:v>4тоқ.2009</c:v>
                </c:pt>
                <c:pt idx="8">
                  <c:v>1тоқ.2010</c:v>
                </c:pt>
                <c:pt idx="9">
                  <c:v>2тоқ.2010</c:v>
                </c:pt>
                <c:pt idx="10">
                  <c:v>3тоқ.2010</c:v>
                </c:pt>
              </c:strCache>
            </c:strRef>
          </c:cat>
          <c:val>
            <c:numRef>
              <c:f>'3.3.9-график'!$C$6:$M$6</c:f>
              <c:numCache>
                <c:formatCode>0.00</c:formatCode>
                <c:ptCount val="11"/>
                <c:pt idx="0">
                  <c:v>25.909789272359788</c:v>
                </c:pt>
                <c:pt idx="1">
                  <c:v>7.7803911769216683</c:v>
                </c:pt>
                <c:pt idx="2">
                  <c:v>9.9778823165655552</c:v>
                </c:pt>
                <c:pt idx="3">
                  <c:v>3.6023340420205727</c:v>
                </c:pt>
                <c:pt idx="4">
                  <c:v>8.3008048750488683</c:v>
                </c:pt>
                <c:pt idx="5">
                  <c:v>10.800453032551331</c:v>
                </c:pt>
                <c:pt idx="6">
                  <c:v>18.827246345117629</c:v>
                </c:pt>
                <c:pt idx="7">
                  <c:v>27.856735554653838</c:v>
                </c:pt>
                <c:pt idx="8">
                  <c:v>22.462769623364636</c:v>
                </c:pt>
                <c:pt idx="9">
                  <c:v>24.764105691669272</c:v>
                </c:pt>
                <c:pt idx="10">
                  <c:v>16.262369474739685</c:v>
                </c:pt>
              </c:numCache>
            </c:numRef>
          </c:val>
          <c:smooth val="0"/>
          <c:extLst>
            <c:ext xmlns:c16="http://schemas.microsoft.com/office/drawing/2014/chart" uri="{C3380CC4-5D6E-409C-BE32-E72D297353CC}">
              <c16:uniqueId val="{00000001-30FD-4B01-A995-A3D6DDD90AA3}"/>
            </c:ext>
          </c:extLst>
        </c:ser>
        <c:dLbls>
          <c:showLegendKey val="0"/>
          <c:showVal val="0"/>
          <c:showCatName val="0"/>
          <c:showSerName val="0"/>
          <c:showPercent val="0"/>
          <c:showBubbleSize val="0"/>
        </c:dLbls>
        <c:marker val="1"/>
        <c:smooth val="0"/>
        <c:axId val="495394536"/>
        <c:axId val="1"/>
      </c:lineChart>
      <c:catAx>
        <c:axId val="49539453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rot="-5400000" vert="horz"/>
              <a:lstStyle/>
              <a:p>
                <a:pPr>
                  <a:defRPr b="1"/>
                </a:pPr>
                <a:r>
                  <a:rPr lang="en-US" b="1"/>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ru-RU"/>
          </a:p>
        </c:txPr>
        <c:crossAx val="495394536"/>
        <c:crosses val="autoZero"/>
        <c:crossBetween val="midCat"/>
      </c:valAx>
      <c:spPr>
        <a:noFill/>
        <a:ln w="12700">
          <a:solidFill>
            <a:srgbClr val="808080"/>
          </a:solidFill>
          <a:prstDash val="solid"/>
        </a:ln>
      </c:spPr>
    </c:plotArea>
    <c:legend>
      <c:legendPos val="r"/>
      <c:layout>
        <c:manualLayout>
          <c:xMode val="edge"/>
          <c:yMode val="edge"/>
          <c:x val="5.4502369668246446E-2"/>
          <c:y val="0.81403787704864672"/>
          <c:w val="0.82464454976303314"/>
          <c:h val="0.1543864939230192"/>
        </c:manualLayout>
      </c:layout>
      <c:overlay val="0"/>
      <c:spPr>
        <a:noFill/>
        <a:ln w="25400">
          <a:noFill/>
        </a:ln>
      </c:spPr>
      <c:txPr>
        <a:bodyPr/>
        <a:lstStyle/>
        <a:p>
          <a:pPr>
            <a:defRPr b="0"/>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7757009345793"/>
          <c:y val="4.142011834319527E-2"/>
          <c:w val="0.82476635514018692"/>
          <c:h val="0.51479289940828399"/>
        </c:manualLayout>
      </c:layout>
      <c:barChart>
        <c:barDir val="col"/>
        <c:grouping val="stacked"/>
        <c:varyColors val="0"/>
        <c:ser>
          <c:idx val="0"/>
          <c:order val="0"/>
          <c:tx>
            <c:strRef>
              <c:f>'3.3.10-график'!$B$6</c:f>
              <c:strCache>
                <c:ptCount val="1"/>
                <c:pt idx="0">
                  <c:v>САҚ қаражатын қоса алғанда ҰӘҚ еншілес ұйымдары депозиттерінің көлемі</c:v>
                </c:pt>
              </c:strCache>
            </c:strRef>
          </c:tx>
          <c:spPr>
            <a:gradFill rotWithShape="0">
              <a:gsLst>
                <a:gs pos="0">
                  <a:srgbClr val="800080"/>
                </a:gs>
                <a:gs pos="100000">
                  <a:srgbClr val="800080">
                    <a:gamma/>
                    <a:shade val="46275"/>
                    <a:invGamma/>
                  </a:srgbClr>
                </a:gs>
              </a:gsLst>
              <a:lin ang="5400000" scaled="1"/>
            </a:gradFill>
            <a:ln w="12700">
              <a:solidFill>
                <a:srgbClr val="000000"/>
              </a:solidFill>
              <a:prstDash val="solid"/>
            </a:ln>
          </c:spPr>
          <c:invertIfNegative val="0"/>
          <c:cat>
            <c:multiLvlStrRef>
              <c:f>'3.3.10-график'!$C$4:$K$5</c:f>
              <c:multiLvlStrCache>
                <c:ptCount val="9"/>
                <c:lvl>
                  <c:pt idx="0">
                    <c:v>4 тоқ. 2009 ж.</c:v>
                  </c:pt>
                  <c:pt idx="1">
                    <c:v>1 тоқ. 2010 ж.</c:v>
                  </c:pt>
                  <c:pt idx="2">
                    <c:v>2 тоқ. 2010 ж.</c:v>
                  </c:pt>
                  <c:pt idx="3">
                    <c:v>3 тоқ. 2010 ж.</c:v>
                  </c:pt>
                  <c:pt idx="5">
                    <c:v>4 тоқ. 2009 ж.</c:v>
                  </c:pt>
                  <c:pt idx="6">
                    <c:v>1 тоқ. 2010 ж.</c:v>
                  </c:pt>
                  <c:pt idx="7">
                    <c:v>2 тоқ. 2010 ж.</c:v>
                  </c:pt>
                  <c:pt idx="8">
                    <c:v>3 тоқ. 2010 ж.</c:v>
                  </c:pt>
                </c:lvl>
                <c:lvl>
                  <c:pt idx="0">
                    <c:v>1-топ</c:v>
                  </c:pt>
                  <c:pt idx="5">
                    <c:v>2-топ</c:v>
                  </c:pt>
                </c:lvl>
              </c:multiLvlStrCache>
            </c:multiLvlStrRef>
          </c:cat>
          <c:val>
            <c:numRef>
              <c:f>'3.3.10-график'!$C$6:$K$6</c:f>
              <c:numCache>
                <c:formatCode>_-* #\ ##0_р_._-;\-* #\ ##0_р_._-;_-* "-"??_р_._-;_-@_-</c:formatCode>
                <c:ptCount val="9"/>
                <c:pt idx="0">
                  <c:v>76.119388083000004</c:v>
                </c:pt>
                <c:pt idx="1">
                  <c:v>72.776021810000003</c:v>
                </c:pt>
                <c:pt idx="2">
                  <c:v>70.23330050249001</c:v>
                </c:pt>
                <c:pt idx="3">
                  <c:v>66.240334638109999</c:v>
                </c:pt>
                <c:pt idx="5">
                  <c:v>196.397222167</c:v>
                </c:pt>
                <c:pt idx="6">
                  <c:v>189.72386159446</c:v>
                </c:pt>
                <c:pt idx="7">
                  <c:v>187.11020902425997</c:v>
                </c:pt>
                <c:pt idx="8">
                  <c:v>162.63751567099996</c:v>
                </c:pt>
              </c:numCache>
            </c:numRef>
          </c:val>
          <c:extLst>
            <c:ext xmlns:c16="http://schemas.microsoft.com/office/drawing/2014/chart" uri="{C3380CC4-5D6E-409C-BE32-E72D297353CC}">
              <c16:uniqueId val="{00000000-A331-4FE0-ACCC-C8E85C5EECC0}"/>
            </c:ext>
          </c:extLst>
        </c:ser>
        <c:ser>
          <c:idx val="1"/>
          <c:order val="1"/>
          <c:tx>
            <c:strRef>
              <c:f>'3.3.10-график'!$B$7</c:f>
              <c:strCache>
                <c:ptCount val="1"/>
                <c:pt idx="0">
                  <c:v>Басым салаларды қолдау жөніндегі мемлекеттік бағдарламалар шеңберінде орналастырылған қаражаттың көлемі</c:v>
                </c:pt>
              </c:strCache>
            </c:strRef>
          </c:tx>
          <c:spPr>
            <a:gradFill rotWithShape="0">
              <a:gsLst>
                <a:gs pos="0">
                  <a:srgbClr val="FF6600"/>
                </a:gs>
                <a:gs pos="100000">
                  <a:srgbClr val="FFFF00"/>
                </a:gs>
              </a:gsLst>
              <a:lin ang="0" scaled="1"/>
            </a:gradFill>
            <a:ln w="12700">
              <a:pattFill prst="pct75">
                <a:fgClr>
                  <a:srgbClr val="FF0000"/>
                </a:fgClr>
                <a:bgClr>
                  <a:srgbClr val="FFFFFF"/>
                </a:bgClr>
              </a:pattFill>
              <a:prstDash val="solid"/>
            </a:ln>
          </c:spPr>
          <c:invertIfNegative val="0"/>
          <c:cat>
            <c:multiLvlStrRef>
              <c:f>'3.3.10-график'!$C$4:$K$5</c:f>
              <c:multiLvlStrCache>
                <c:ptCount val="9"/>
                <c:lvl>
                  <c:pt idx="0">
                    <c:v>4 тоқ. 2009 ж.</c:v>
                  </c:pt>
                  <c:pt idx="1">
                    <c:v>1 тоқ. 2010 ж.</c:v>
                  </c:pt>
                  <c:pt idx="2">
                    <c:v>2 тоқ. 2010 ж.</c:v>
                  </c:pt>
                  <c:pt idx="3">
                    <c:v>3 тоқ. 2010 ж.</c:v>
                  </c:pt>
                  <c:pt idx="5">
                    <c:v>4 тоқ. 2009 ж.</c:v>
                  </c:pt>
                  <c:pt idx="6">
                    <c:v>1 тоқ. 2010 ж.</c:v>
                  </c:pt>
                  <c:pt idx="7">
                    <c:v>2 тоқ. 2010 ж.</c:v>
                  </c:pt>
                  <c:pt idx="8">
                    <c:v>3 тоқ. 2010 ж.</c:v>
                  </c:pt>
                </c:lvl>
                <c:lvl>
                  <c:pt idx="0">
                    <c:v>1-топ</c:v>
                  </c:pt>
                  <c:pt idx="5">
                    <c:v>2-топ</c:v>
                  </c:pt>
                </c:lvl>
              </c:multiLvlStrCache>
            </c:multiLvlStrRef>
          </c:cat>
          <c:val>
            <c:numRef>
              <c:f>'3.3.10-график'!$C$7:$K$7</c:f>
              <c:numCache>
                <c:formatCode>_-* #\ ##0_р_._-;\-* #\ ##0_р_._-;_-* "-"??_р_._-;_-@_-</c:formatCode>
                <c:ptCount val="9"/>
                <c:pt idx="0">
                  <c:v>104.442999687</c:v>
                </c:pt>
                <c:pt idx="1">
                  <c:v>104.71710170699998</c:v>
                </c:pt>
                <c:pt idx="2">
                  <c:v>104.71710170699998</c:v>
                </c:pt>
                <c:pt idx="3">
                  <c:v>88.266986179999989</c:v>
                </c:pt>
                <c:pt idx="5">
                  <c:v>262.90999068499997</c:v>
                </c:pt>
                <c:pt idx="6">
                  <c:v>262.90999068499997</c:v>
                </c:pt>
                <c:pt idx="7">
                  <c:v>202.90999068499997</c:v>
                </c:pt>
                <c:pt idx="8">
                  <c:v>226.00797800599997</c:v>
                </c:pt>
              </c:numCache>
            </c:numRef>
          </c:val>
          <c:extLst>
            <c:ext xmlns:c16="http://schemas.microsoft.com/office/drawing/2014/chart" uri="{C3380CC4-5D6E-409C-BE32-E72D297353CC}">
              <c16:uniqueId val="{00000001-A331-4FE0-ACCC-C8E85C5EECC0}"/>
            </c:ext>
          </c:extLst>
        </c:ser>
        <c:ser>
          <c:idx val="2"/>
          <c:order val="2"/>
          <c:tx>
            <c:strRef>
              <c:f>'3.3.10-график'!$B$8</c:f>
              <c:strCache>
                <c:ptCount val="1"/>
                <c:pt idx="0">
                  <c:v>Мемлекеттік компаниялардың салымдарын қоспағанда, заңды тұлғалардың салымдары</c:v>
                </c:pt>
              </c:strCache>
            </c:strRef>
          </c:tx>
          <c:spPr>
            <a:gradFill rotWithShape="0">
              <a:gsLst>
                <a:gs pos="0">
                  <a:srgbClr val="00CCFF"/>
                </a:gs>
                <a:gs pos="100000">
                  <a:srgbClr val="CCFFFF"/>
                </a:gs>
              </a:gsLst>
              <a:lin ang="0" scaled="1"/>
            </a:gradFill>
            <a:ln w="12700">
              <a:pattFill prst="pct50">
                <a:fgClr>
                  <a:srgbClr val="3366FF"/>
                </a:fgClr>
                <a:bgClr>
                  <a:srgbClr val="FFFFFF"/>
                </a:bgClr>
              </a:pattFill>
              <a:prstDash val="solid"/>
            </a:ln>
          </c:spPr>
          <c:invertIfNegative val="0"/>
          <c:cat>
            <c:multiLvlStrRef>
              <c:f>'3.3.10-график'!$C$4:$K$5</c:f>
              <c:multiLvlStrCache>
                <c:ptCount val="9"/>
                <c:lvl>
                  <c:pt idx="0">
                    <c:v>4 тоқ. 2009 ж.</c:v>
                  </c:pt>
                  <c:pt idx="1">
                    <c:v>1 тоқ. 2010 ж.</c:v>
                  </c:pt>
                  <c:pt idx="2">
                    <c:v>2 тоқ. 2010 ж.</c:v>
                  </c:pt>
                  <c:pt idx="3">
                    <c:v>3 тоқ. 2010 ж.</c:v>
                  </c:pt>
                  <c:pt idx="5">
                    <c:v>4 тоқ. 2009 ж.</c:v>
                  </c:pt>
                  <c:pt idx="6">
                    <c:v>1 тоқ. 2010 ж.</c:v>
                  </c:pt>
                  <c:pt idx="7">
                    <c:v>2 тоқ. 2010 ж.</c:v>
                  </c:pt>
                  <c:pt idx="8">
                    <c:v>3 тоқ. 2010 ж.</c:v>
                  </c:pt>
                </c:lvl>
                <c:lvl>
                  <c:pt idx="0">
                    <c:v>1-топ</c:v>
                  </c:pt>
                  <c:pt idx="5">
                    <c:v>2-топ</c:v>
                  </c:pt>
                </c:lvl>
              </c:multiLvlStrCache>
            </c:multiLvlStrRef>
          </c:cat>
          <c:val>
            <c:numRef>
              <c:f>'3.3.10-график'!$C$8:$K$8</c:f>
              <c:numCache>
                <c:formatCode>_-* #\ ##0_р_._-;\-* #\ ##0_р_._-;_-* "-"??_р_._-;_-@_-</c:formatCode>
                <c:ptCount val="9"/>
                <c:pt idx="0">
                  <c:v>614.57701581900005</c:v>
                </c:pt>
                <c:pt idx="1">
                  <c:v>654.65644499999996</c:v>
                </c:pt>
                <c:pt idx="2">
                  <c:v>608.50182900000004</c:v>
                </c:pt>
                <c:pt idx="3">
                  <c:v>636.34827800000005</c:v>
                </c:pt>
                <c:pt idx="5">
                  <c:v>2933.6451889999998</c:v>
                </c:pt>
                <c:pt idx="6">
                  <c:v>3223.318311</c:v>
                </c:pt>
                <c:pt idx="7">
                  <c:v>3462.8478829999999</c:v>
                </c:pt>
                <c:pt idx="8">
                  <c:v>3366.6021260000002</c:v>
                </c:pt>
              </c:numCache>
            </c:numRef>
          </c:val>
          <c:extLst>
            <c:ext xmlns:c16="http://schemas.microsoft.com/office/drawing/2014/chart" uri="{C3380CC4-5D6E-409C-BE32-E72D297353CC}">
              <c16:uniqueId val="{00000002-A331-4FE0-ACCC-C8E85C5EECC0}"/>
            </c:ext>
          </c:extLst>
        </c:ser>
        <c:ser>
          <c:idx val="3"/>
          <c:order val="3"/>
          <c:tx>
            <c:strRef>
              <c:f>'3.3.10-график'!$B$9</c:f>
              <c:strCache>
                <c:ptCount val="1"/>
                <c:pt idx="0">
                  <c:v>Жеке тұлғалардың салымдары</c:v>
                </c:pt>
              </c:strCache>
            </c:strRef>
          </c:tx>
          <c:spPr>
            <a:gradFill rotWithShape="0">
              <a:gsLst>
                <a:gs pos="0">
                  <a:srgbClr val="008000"/>
                </a:gs>
                <a:gs pos="100000">
                  <a:srgbClr val="CCFFCC"/>
                </a:gs>
              </a:gsLst>
              <a:lin ang="0" scaled="1"/>
            </a:gradFill>
            <a:ln w="12700">
              <a:pattFill prst="pct50">
                <a:fgClr>
                  <a:srgbClr val="008080"/>
                </a:fgClr>
                <a:bgClr>
                  <a:srgbClr val="FFFFFF"/>
                </a:bgClr>
              </a:pattFill>
              <a:prstDash val="solid"/>
            </a:ln>
          </c:spPr>
          <c:invertIfNegative val="0"/>
          <c:cat>
            <c:multiLvlStrRef>
              <c:f>'3.3.10-график'!$C$4:$K$5</c:f>
              <c:multiLvlStrCache>
                <c:ptCount val="9"/>
                <c:lvl>
                  <c:pt idx="0">
                    <c:v>4 тоқ. 2009 ж.</c:v>
                  </c:pt>
                  <c:pt idx="1">
                    <c:v>1 тоқ. 2010 ж.</c:v>
                  </c:pt>
                  <c:pt idx="2">
                    <c:v>2 тоқ. 2010 ж.</c:v>
                  </c:pt>
                  <c:pt idx="3">
                    <c:v>3 тоқ. 2010 ж.</c:v>
                  </c:pt>
                  <c:pt idx="5">
                    <c:v>4 тоқ. 2009 ж.</c:v>
                  </c:pt>
                  <c:pt idx="6">
                    <c:v>1 тоқ. 2010 ж.</c:v>
                  </c:pt>
                  <c:pt idx="7">
                    <c:v>2 тоқ. 2010 ж.</c:v>
                  </c:pt>
                  <c:pt idx="8">
                    <c:v>3 тоқ. 2010 ж.</c:v>
                  </c:pt>
                </c:lvl>
                <c:lvl>
                  <c:pt idx="0">
                    <c:v>1-топ</c:v>
                  </c:pt>
                  <c:pt idx="5">
                    <c:v>2-топ</c:v>
                  </c:pt>
                </c:lvl>
              </c:multiLvlStrCache>
            </c:multiLvlStrRef>
          </c:cat>
          <c:val>
            <c:numRef>
              <c:f>'3.3.10-график'!$C$9:$K$9</c:f>
              <c:numCache>
                <c:formatCode>_-* #\ ##0_р_._-;\-* #\ ##0_р_._-;_-* "-"??_р_._-;_-@_-</c:formatCode>
                <c:ptCount val="9"/>
                <c:pt idx="0">
                  <c:v>230.94984600000001</c:v>
                </c:pt>
                <c:pt idx="1">
                  <c:v>244.889217</c:v>
                </c:pt>
                <c:pt idx="2">
                  <c:v>278.75852099999997</c:v>
                </c:pt>
                <c:pt idx="3">
                  <c:v>314.19698799999998</c:v>
                </c:pt>
                <c:pt idx="5">
                  <c:v>1547.828432</c:v>
                </c:pt>
                <c:pt idx="6">
                  <c:v>1597.974577</c:v>
                </c:pt>
                <c:pt idx="7">
                  <c:v>1670.0768149999999</c:v>
                </c:pt>
                <c:pt idx="8">
                  <c:v>1729.7834720000001</c:v>
                </c:pt>
              </c:numCache>
            </c:numRef>
          </c:val>
          <c:extLst>
            <c:ext xmlns:c16="http://schemas.microsoft.com/office/drawing/2014/chart" uri="{C3380CC4-5D6E-409C-BE32-E72D297353CC}">
              <c16:uniqueId val="{00000003-A331-4FE0-ACCC-C8E85C5EECC0}"/>
            </c:ext>
          </c:extLst>
        </c:ser>
        <c:dLbls>
          <c:showLegendKey val="0"/>
          <c:showVal val="0"/>
          <c:showCatName val="0"/>
          <c:showSerName val="0"/>
          <c:showPercent val="0"/>
          <c:showBubbleSize val="0"/>
        </c:dLbls>
        <c:gapWidth val="150"/>
        <c:overlap val="100"/>
        <c:axId val="494056448"/>
        <c:axId val="1"/>
      </c:barChart>
      <c:catAx>
        <c:axId val="494056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60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1682242990654205E-2"/>
              <c:y val="0.195266272189349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56448"/>
        <c:crosses val="autoZero"/>
        <c:crossBetween val="between"/>
        <c:majorUnit val="700"/>
        <c:minorUnit val="100"/>
      </c:valAx>
      <c:spPr>
        <a:noFill/>
        <a:ln w="25400">
          <a:noFill/>
        </a:ln>
      </c:spPr>
    </c:plotArea>
    <c:legend>
      <c:legendPos val="r"/>
      <c:layout>
        <c:manualLayout>
          <c:xMode val="edge"/>
          <c:yMode val="edge"/>
          <c:x val="1.1682242990654205E-2"/>
          <c:y val="0.73863738824655467"/>
          <c:w val="0.98130841121495327"/>
          <c:h val="0.252841259822859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orientation="portrait"/>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Times New Roman"/>
                <a:ea typeface="Times New Roman"/>
                <a:cs typeface="Times New Roman"/>
              </a:defRPr>
            </a:pPr>
            <a:r>
              <a:rPr lang="ru-RU"/>
              <a:t>Срочные и условные вклады до 1000 тыс. тенге</a:t>
            </a:r>
          </a:p>
        </c:rich>
      </c:tx>
      <c:layout>
        <c:manualLayout>
          <c:xMode val="edge"/>
          <c:yMode val="edge"/>
          <c:x val="0.22198265657969224"/>
          <c:y val="3.0588195706305943E-2"/>
        </c:manualLayout>
      </c:layout>
      <c:overlay val="0"/>
      <c:spPr>
        <a:noFill/>
        <a:ln w="25400">
          <a:noFill/>
        </a:ln>
      </c:spPr>
    </c:title>
    <c:autoTitleDeleted val="0"/>
    <c:plotArea>
      <c:layout>
        <c:manualLayout>
          <c:layoutTarget val="inner"/>
          <c:xMode val="edge"/>
          <c:yMode val="edge"/>
          <c:x val="0.1053924091232219"/>
          <c:y val="0.17628260304801135"/>
          <c:w val="0.86764913557257095"/>
          <c:h val="0.77243831517401329"/>
        </c:manualLayout>
      </c:layout>
      <c:barChart>
        <c:barDir val="col"/>
        <c:grouping val="clustered"/>
        <c:varyColors val="0"/>
        <c:ser>
          <c:idx val="0"/>
          <c:order val="0"/>
          <c:tx>
            <c:strRef>
              <c:f>'3.3.11-график'!#REF!</c:f>
              <c:strCache>
                <c:ptCount val="1"/>
                <c:pt idx="0">
                  <c:v>#ССЫЛКА!</c:v>
                </c:pt>
              </c:strCache>
            </c:strRef>
          </c:tx>
          <c:spPr>
            <a:solidFill>
              <a:srgbClr val="339966"/>
            </a:solidFill>
            <a:ln w="12700">
              <a:solidFill>
                <a:srgbClr val="000000"/>
              </a:solidFill>
              <a:prstDash val="solid"/>
            </a:ln>
          </c:spPr>
          <c:invertIfNegative val="0"/>
          <c:cat>
            <c:numRef>
              <c:f>'3.3.11-график'!#REF!</c:f>
              <c:numCache>
                <c:formatCode>General</c:formatCode>
                <c:ptCount val="1"/>
                <c:pt idx="0">
                  <c:v>1</c:v>
                </c:pt>
              </c:numCache>
            </c:numRef>
          </c:cat>
          <c:val>
            <c:numRef>
              <c:f>'3.3.11-график'!#REF!</c:f>
              <c:numCache>
                <c:formatCode>General</c:formatCode>
                <c:ptCount val="1"/>
                <c:pt idx="0">
                  <c:v>1</c:v>
                </c:pt>
              </c:numCache>
            </c:numRef>
          </c:val>
          <c:extLst>
            <c:ext xmlns:c16="http://schemas.microsoft.com/office/drawing/2014/chart" uri="{C3380CC4-5D6E-409C-BE32-E72D297353CC}">
              <c16:uniqueId val="{00000000-4E55-4A96-B150-BFA5AC47AE66}"/>
            </c:ext>
          </c:extLst>
        </c:ser>
        <c:ser>
          <c:idx val="1"/>
          <c:order val="1"/>
          <c:tx>
            <c:strRef>
              <c:f>'3.3.11-график'!#REF!</c:f>
              <c:strCache>
                <c:ptCount val="1"/>
                <c:pt idx="0">
                  <c:v>#ССЫЛКА!</c:v>
                </c:pt>
              </c:strCache>
            </c:strRef>
          </c:tx>
          <c:spPr>
            <a:solidFill>
              <a:srgbClr val="3366FF"/>
            </a:solidFill>
            <a:ln w="12700">
              <a:solidFill>
                <a:srgbClr val="000000"/>
              </a:solidFill>
              <a:prstDash val="solid"/>
            </a:ln>
          </c:spPr>
          <c:invertIfNegative val="0"/>
          <c:cat>
            <c:numRef>
              <c:f>'3.3.11-график'!#REF!</c:f>
              <c:numCache>
                <c:formatCode>General</c:formatCode>
                <c:ptCount val="1"/>
                <c:pt idx="0">
                  <c:v>1</c:v>
                </c:pt>
              </c:numCache>
            </c:numRef>
          </c:cat>
          <c:val>
            <c:numRef>
              <c:f>'3.3.11-график'!#REF!</c:f>
              <c:numCache>
                <c:formatCode>General</c:formatCode>
                <c:ptCount val="1"/>
                <c:pt idx="0">
                  <c:v>1</c:v>
                </c:pt>
              </c:numCache>
            </c:numRef>
          </c:val>
          <c:extLst>
            <c:ext xmlns:c16="http://schemas.microsoft.com/office/drawing/2014/chart" uri="{C3380CC4-5D6E-409C-BE32-E72D297353CC}">
              <c16:uniqueId val="{00000001-4E55-4A96-B150-BFA5AC47AE66}"/>
            </c:ext>
          </c:extLst>
        </c:ser>
        <c:ser>
          <c:idx val="2"/>
          <c:order val="2"/>
          <c:tx>
            <c:strRef>
              <c:f>'3.3.11-график'!#REF!</c:f>
              <c:strCache>
                <c:ptCount val="1"/>
                <c:pt idx="0">
                  <c:v>#ССЫЛКА!</c:v>
                </c:pt>
              </c:strCache>
            </c:strRef>
          </c:tx>
          <c:spPr>
            <a:solidFill>
              <a:srgbClr val="FFCC00"/>
            </a:solidFill>
            <a:ln w="12700">
              <a:solidFill>
                <a:srgbClr val="000000"/>
              </a:solidFill>
              <a:prstDash val="solid"/>
            </a:ln>
          </c:spPr>
          <c:invertIfNegative val="0"/>
          <c:cat>
            <c:numRef>
              <c:f>'3.3.11-график'!#REF!</c:f>
              <c:numCache>
                <c:formatCode>General</c:formatCode>
                <c:ptCount val="1"/>
                <c:pt idx="0">
                  <c:v>1</c:v>
                </c:pt>
              </c:numCache>
            </c:numRef>
          </c:cat>
          <c:val>
            <c:numRef>
              <c:f>'3.3.11-график'!#REF!</c:f>
              <c:numCache>
                <c:formatCode>General</c:formatCode>
                <c:ptCount val="1"/>
                <c:pt idx="0">
                  <c:v>1</c:v>
                </c:pt>
              </c:numCache>
            </c:numRef>
          </c:val>
          <c:extLst>
            <c:ext xmlns:c16="http://schemas.microsoft.com/office/drawing/2014/chart" uri="{C3380CC4-5D6E-409C-BE32-E72D297353CC}">
              <c16:uniqueId val="{00000002-4E55-4A96-B150-BFA5AC47AE66}"/>
            </c:ext>
          </c:extLst>
        </c:ser>
        <c:dLbls>
          <c:showLegendKey val="0"/>
          <c:showVal val="0"/>
          <c:showCatName val="0"/>
          <c:showSerName val="0"/>
          <c:showPercent val="0"/>
          <c:showBubbleSize val="0"/>
        </c:dLbls>
        <c:gapWidth val="150"/>
        <c:axId val="494074160"/>
        <c:axId val="1"/>
      </c:barChart>
      <c:lineChart>
        <c:grouping val="standard"/>
        <c:varyColors val="0"/>
        <c:ser>
          <c:idx val="3"/>
          <c:order val="3"/>
          <c:tx>
            <c:strRef>
              <c:f>'3.3.11-график'!#REF!</c:f>
              <c:strCache>
                <c:ptCount val="1"/>
                <c:pt idx="0">
                  <c:v>#ССЫЛКА!</c:v>
                </c:pt>
              </c:strCache>
            </c:strRef>
          </c:tx>
          <c:spPr>
            <a:ln w="25400">
              <a:solidFill>
                <a:srgbClr val="FF0000"/>
              </a:solidFill>
              <a:prstDash val="solid"/>
            </a:ln>
          </c:spPr>
          <c:marker>
            <c:symbol val="none"/>
          </c:marker>
          <c:dLbls>
            <c:dLbl>
              <c:idx val="2"/>
              <c:layout>
                <c:manualLayout>
                  <c:x val="-9.7196578875916369E-3"/>
                  <c:y val="-7.6332129072101337E-2"/>
                </c:manualLayout>
              </c:layout>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55-4A96-B150-BFA5AC47AE66}"/>
                </c:ext>
              </c:extLst>
            </c:dLbl>
            <c:dLbl>
              <c:idx val="3"/>
              <c:layout>
                <c:manualLayout>
                  <c:x val="4.0953932482580378E-4"/>
                  <c:y val="-6.6899861046780959E-2"/>
                </c:manualLayout>
              </c:layout>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55-4A96-B150-BFA5AC47AE66}"/>
                </c:ext>
              </c:extLst>
            </c:dLbl>
            <c:dLbl>
              <c:idx val="5"/>
              <c:layout>
                <c:manualLayout>
                  <c:x val="-9.5042537786225144E-3"/>
                  <c:y val="-0.13364928207503479"/>
                </c:manualLayout>
              </c:layout>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55-4A96-B150-BFA5AC47AE66}"/>
                </c:ext>
              </c:extLst>
            </c:dLbl>
            <c:spPr>
              <a:noFill/>
              <a:ln w="25400">
                <a:noFill/>
              </a:ln>
            </c:spPr>
            <c:txPr>
              <a:bodyPr wrap="square" lIns="38100" tIns="19050" rIns="38100" bIns="19050" anchor="ctr">
                <a:spAutoFit/>
              </a:bodyPr>
              <a:lstStyle/>
              <a:p>
                <a:pPr>
                  <a:defRPr sz="82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'3.3.11-график'!#REF!</c:f>
              <c:numCache>
                <c:formatCode>General</c:formatCode>
                <c:ptCount val="1"/>
                <c:pt idx="0">
                  <c:v>1</c:v>
                </c:pt>
              </c:numCache>
            </c:numRef>
          </c:cat>
          <c:val>
            <c:numRef>
              <c:f>'3.3.11-график'!#REF!</c:f>
              <c:numCache>
                <c:formatCode>General</c:formatCode>
                <c:ptCount val="1"/>
                <c:pt idx="0">
                  <c:v>1</c:v>
                </c:pt>
              </c:numCache>
            </c:numRef>
          </c:val>
          <c:smooth val="0"/>
          <c:extLst>
            <c:ext xmlns:c16="http://schemas.microsoft.com/office/drawing/2014/chart" uri="{C3380CC4-5D6E-409C-BE32-E72D297353CC}">
              <c16:uniqueId val="{00000006-4E55-4A96-B150-BFA5AC47AE66}"/>
            </c:ext>
          </c:extLst>
        </c:ser>
        <c:dLbls>
          <c:showLegendKey val="0"/>
          <c:showVal val="0"/>
          <c:showCatName val="0"/>
          <c:showSerName val="0"/>
          <c:showPercent val="0"/>
          <c:showBubbleSize val="0"/>
        </c:dLbls>
        <c:marker val="1"/>
        <c:smooth val="0"/>
        <c:axId val="494074160"/>
        <c:axId val="1"/>
      </c:lineChart>
      <c:catAx>
        <c:axId val="494074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94074160"/>
        <c:crosses val="autoZero"/>
        <c:crossBetween val="between"/>
      </c:valAx>
      <c:spPr>
        <a:solidFill>
          <a:srgbClr val="FFFFFF"/>
        </a:solidFill>
        <a:ln w="25400">
          <a:noFill/>
        </a:ln>
      </c:spPr>
    </c:plotArea>
    <c:legend>
      <c:legendPos val="r"/>
      <c:layout>
        <c:manualLayout>
          <c:xMode val="edge"/>
          <c:yMode val="edge"/>
          <c:wMode val="edge"/>
          <c:hMode val="edge"/>
          <c:x val="6.8627708301168239E-2"/>
          <c:y val="0.8493616663301703"/>
          <c:w val="0.99019865163913334"/>
          <c:h val="0.9647466182111851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21671018276762E-2"/>
          <c:y val="5.1660609686003958E-2"/>
          <c:w val="0.86422976501305482"/>
          <c:h val="0.51291605331103929"/>
        </c:manualLayout>
      </c:layout>
      <c:barChart>
        <c:barDir val="col"/>
        <c:grouping val="clustered"/>
        <c:varyColors val="0"/>
        <c:ser>
          <c:idx val="0"/>
          <c:order val="0"/>
          <c:tx>
            <c:strRef>
              <c:f>'3.3.11-график'!$B$6</c:f>
              <c:strCache>
                <c:ptCount val="1"/>
                <c:pt idx="0">
                  <c:v>Депозиттердің жалпы өсуі</c:v>
                </c:pt>
              </c:strCache>
            </c:strRef>
          </c:tx>
          <c:invertIfNegative val="0"/>
          <c:cat>
            <c:multiLvlStrRef>
              <c:f>'3.3.11-график'!$C$4:$Y$5</c:f>
              <c:multiLvlStrCache>
                <c:ptCount val="23"/>
                <c:lvl>
                  <c:pt idx="0">
                    <c:v>1тоқ.2009</c:v>
                  </c:pt>
                  <c:pt idx="1">
                    <c:v>2тоқ.2009</c:v>
                  </c:pt>
                  <c:pt idx="2">
                    <c:v>3тоқ.2009</c:v>
                  </c:pt>
                  <c:pt idx="3">
                    <c:v>4тоқ.2009</c:v>
                  </c:pt>
                  <c:pt idx="4">
                    <c:v>1тоқ.2010</c:v>
                  </c:pt>
                  <c:pt idx="5">
                    <c:v>2тоқ.2010</c:v>
                  </c:pt>
                  <c:pt idx="6">
                    <c:v>3тоқ.2010</c:v>
                  </c:pt>
                  <c:pt idx="8">
                    <c:v>1тоқ.2009</c:v>
                  </c:pt>
                  <c:pt idx="9">
                    <c:v>2тоқ.2009</c:v>
                  </c:pt>
                  <c:pt idx="10">
                    <c:v>3тоқ.2009</c:v>
                  </c:pt>
                  <c:pt idx="11">
                    <c:v>4тоқ.2009</c:v>
                  </c:pt>
                  <c:pt idx="12">
                    <c:v>1тоқ.2010</c:v>
                  </c:pt>
                  <c:pt idx="13">
                    <c:v>2тоқ.2010</c:v>
                  </c:pt>
                  <c:pt idx="14">
                    <c:v>3тоқ.2010</c:v>
                  </c:pt>
                  <c:pt idx="16">
                    <c:v>1тоқ.2009</c:v>
                  </c:pt>
                  <c:pt idx="17">
                    <c:v>2тоқ.2009</c:v>
                  </c:pt>
                  <c:pt idx="18">
                    <c:v>3тоқ.2009</c:v>
                  </c:pt>
                  <c:pt idx="19">
                    <c:v>4тоқ.2009</c:v>
                  </c:pt>
                  <c:pt idx="20">
                    <c:v>1тоқ.2010</c:v>
                  </c:pt>
                  <c:pt idx="21">
                    <c:v>2тоқ.2010</c:v>
                  </c:pt>
                  <c:pt idx="22">
                    <c:v>3тоқ.2010</c:v>
                  </c:pt>
                </c:lvl>
                <c:lvl>
                  <c:pt idx="0">
                    <c:v>1-топ</c:v>
                  </c:pt>
                  <c:pt idx="8">
                    <c:v>2-топ</c:v>
                  </c:pt>
                  <c:pt idx="16">
                    <c:v>3-топ</c:v>
                  </c:pt>
                </c:lvl>
              </c:multiLvlStrCache>
            </c:multiLvlStrRef>
          </c:cat>
          <c:val>
            <c:numRef>
              <c:f>'3.3.11-график'!$C$6:$Y$6</c:f>
              <c:numCache>
                <c:formatCode>0.00%</c:formatCode>
                <c:ptCount val="23"/>
                <c:pt idx="0">
                  <c:v>0</c:v>
                </c:pt>
                <c:pt idx="1">
                  <c:v>0</c:v>
                </c:pt>
                <c:pt idx="2">
                  <c:v>9.5691882518803972E-6</c:v>
                </c:pt>
                <c:pt idx="3">
                  <c:v>9.9555115228884008E-4</c:v>
                </c:pt>
                <c:pt idx="4">
                  <c:v>7.2682063533266788E-3</c:v>
                </c:pt>
                <c:pt idx="5">
                  <c:v>1.7134933039070831E-2</c:v>
                </c:pt>
                <c:pt idx="6">
                  <c:v>1.3712083565311905E-2</c:v>
                </c:pt>
                <c:pt idx="8">
                  <c:v>0.11674268602041925</c:v>
                </c:pt>
                <c:pt idx="9">
                  <c:v>5.1768672260542797E-2</c:v>
                </c:pt>
                <c:pt idx="10">
                  <c:v>0.11026674088434321</c:v>
                </c:pt>
                <c:pt idx="11">
                  <c:v>6.2464606684605926E-2</c:v>
                </c:pt>
                <c:pt idx="12">
                  <c:v>3.8985036714438148E-2</c:v>
                </c:pt>
                <c:pt idx="13">
                  <c:v>3.5623444188248414E-2</c:v>
                </c:pt>
                <c:pt idx="14">
                  <c:v>3.7582411047441533E-2</c:v>
                </c:pt>
                <c:pt idx="16">
                  <c:v>9.5351170937149881E-3</c:v>
                </c:pt>
                <c:pt idx="17">
                  <c:v>2.8323103707271254E-3</c:v>
                </c:pt>
                <c:pt idx="18">
                  <c:v>2.7099028729729694E-2</c:v>
                </c:pt>
                <c:pt idx="19">
                  <c:v>6.3797026742225668E-3</c:v>
                </c:pt>
                <c:pt idx="20">
                  <c:v>1.1668268386155032E-2</c:v>
                </c:pt>
                <c:pt idx="21">
                  <c:v>3.8203156048762935E-3</c:v>
                </c:pt>
                <c:pt idx="22">
                  <c:v>5.8548480637477971E-3</c:v>
                </c:pt>
              </c:numCache>
            </c:numRef>
          </c:val>
          <c:extLst>
            <c:ext xmlns:c16="http://schemas.microsoft.com/office/drawing/2014/chart" uri="{C3380CC4-5D6E-409C-BE32-E72D297353CC}">
              <c16:uniqueId val="{00000000-525E-43AF-B766-690BC4947BF5}"/>
            </c:ext>
          </c:extLst>
        </c:ser>
        <c:ser>
          <c:idx val="1"/>
          <c:order val="1"/>
          <c:tx>
            <c:strRef>
              <c:f>'3.3.11-график'!$B$7</c:f>
              <c:strCache>
                <c:ptCount val="1"/>
                <c:pt idx="0">
                  <c:v>Депозиттердің жалпы әкетілуі</c:v>
                </c:pt>
              </c:strCache>
            </c:strRef>
          </c:tx>
          <c:invertIfNegative val="0"/>
          <c:cat>
            <c:multiLvlStrRef>
              <c:f>'3.3.11-график'!$C$4:$Y$5</c:f>
              <c:multiLvlStrCache>
                <c:ptCount val="23"/>
                <c:lvl>
                  <c:pt idx="0">
                    <c:v>1тоқ.2009</c:v>
                  </c:pt>
                  <c:pt idx="1">
                    <c:v>2тоқ.2009</c:v>
                  </c:pt>
                  <c:pt idx="2">
                    <c:v>3тоқ.2009</c:v>
                  </c:pt>
                  <c:pt idx="3">
                    <c:v>4тоқ.2009</c:v>
                  </c:pt>
                  <c:pt idx="4">
                    <c:v>1тоқ.2010</c:v>
                  </c:pt>
                  <c:pt idx="5">
                    <c:v>2тоқ.2010</c:v>
                  </c:pt>
                  <c:pt idx="6">
                    <c:v>3тоқ.2010</c:v>
                  </c:pt>
                  <c:pt idx="8">
                    <c:v>1тоқ.2009</c:v>
                  </c:pt>
                  <c:pt idx="9">
                    <c:v>2тоқ.2009</c:v>
                  </c:pt>
                  <c:pt idx="10">
                    <c:v>3тоқ.2009</c:v>
                  </c:pt>
                  <c:pt idx="11">
                    <c:v>4тоқ.2009</c:v>
                  </c:pt>
                  <c:pt idx="12">
                    <c:v>1тоқ.2010</c:v>
                  </c:pt>
                  <c:pt idx="13">
                    <c:v>2тоқ.2010</c:v>
                  </c:pt>
                  <c:pt idx="14">
                    <c:v>3тоқ.2010</c:v>
                  </c:pt>
                  <c:pt idx="16">
                    <c:v>1тоқ.2009</c:v>
                  </c:pt>
                  <c:pt idx="17">
                    <c:v>2тоқ.2009</c:v>
                  </c:pt>
                  <c:pt idx="18">
                    <c:v>3тоқ.2009</c:v>
                  </c:pt>
                  <c:pt idx="19">
                    <c:v>4тоқ.2009</c:v>
                  </c:pt>
                  <c:pt idx="20">
                    <c:v>1тоқ.2010</c:v>
                  </c:pt>
                  <c:pt idx="21">
                    <c:v>2тоқ.2010</c:v>
                  </c:pt>
                  <c:pt idx="22">
                    <c:v>3тоқ.2010</c:v>
                  </c:pt>
                </c:lvl>
                <c:lvl>
                  <c:pt idx="0">
                    <c:v>1-топ</c:v>
                  </c:pt>
                  <c:pt idx="8">
                    <c:v>2-топ</c:v>
                  </c:pt>
                  <c:pt idx="16">
                    <c:v>3-топ</c:v>
                  </c:pt>
                </c:lvl>
              </c:multiLvlStrCache>
            </c:multiLvlStrRef>
          </c:cat>
          <c:val>
            <c:numRef>
              <c:f>'3.3.11-график'!$C$7:$Y$7</c:f>
              <c:numCache>
                <c:formatCode>0.00%</c:formatCode>
                <c:ptCount val="23"/>
                <c:pt idx="0">
                  <c:v>5.2155629695377279E-2</c:v>
                </c:pt>
                <c:pt idx="1">
                  <c:v>3.7256910045142477E-2</c:v>
                </c:pt>
                <c:pt idx="2">
                  <c:v>1.3346948201030337E-2</c:v>
                </c:pt>
                <c:pt idx="3">
                  <c:v>2.5734646312542296E-3</c:v>
                </c:pt>
                <c:pt idx="4">
                  <c:v>0</c:v>
                </c:pt>
                <c:pt idx="5">
                  <c:v>0</c:v>
                </c:pt>
                <c:pt idx="6">
                  <c:v>0</c:v>
                </c:pt>
                <c:pt idx="8">
                  <c:v>1.5203096321859136E-4</c:v>
                </c:pt>
                <c:pt idx="9">
                  <c:v>0</c:v>
                </c:pt>
                <c:pt idx="10">
                  <c:v>0</c:v>
                </c:pt>
                <c:pt idx="11">
                  <c:v>1.9313268692686361E-2</c:v>
                </c:pt>
                <c:pt idx="12">
                  <c:v>2.4279386181084703E-2</c:v>
                </c:pt>
                <c:pt idx="13">
                  <c:v>1.2420511647008585E-3</c:v>
                </c:pt>
                <c:pt idx="14">
                  <c:v>1.1547150347268633E-2</c:v>
                </c:pt>
                <c:pt idx="16">
                  <c:v>4.410739262189824E-3</c:v>
                </c:pt>
                <c:pt idx="17">
                  <c:v>2.6423292518891594E-3</c:v>
                </c:pt>
                <c:pt idx="18">
                  <c:v>5.2844447837445191E-4</c:v>
                </c:pt>
                <c:pt idx="19">
                  <c:v>5.2592132243617761E-3</c:v>
                </c:pt>
                <c:pt idx="20">
                  <c:v>1.0207140650275962E-3</c:v>
                </c:pt>
                <c:pt idx="21">
                  <c:v>2.3130087633110332E-2</c:v>
                </c:pt>
                <c:pt idx="22">
                  <c:v>4.9363689051681019E-3</c:v>
                </c:pt>
              </c:numCache>
            </c:numRef>
          </c:val>
          <c:extLst>
            <c:ext xmlns:c16="http://schemas.microsoft.com/office/drawing/2014/chart" uri="{C3380CC4-5D6E-409C-BE32-E72D297353CC}">
              <c16:uniqueId val="{00000001-525E-43AF-B766-690BC4947BF5}"/>
            </c:ext>
          </c:extLst>
        </c:ser>
        <c:dLbls>
          <c:showLegendKey val="0"/>
          <c:showVal val="0"/>
          <c:showCatName val="0"/>
          <c:showSerName val="0"/>
          <c:showPercent val="0"/>
          <c:showBubbleSize val="0"/>
        </c:dLbls>
        <c:gapWidth val="150"/>
        <c:axId val="494071208"/>
        <c:axId val="1"/>
      </c:barChart>
      <c:catAx>
        <c:axId val="494071208"/>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0.12"/>
        </c:scaling>
        <c:delete val="0"/>
        <c:axPos val="l"/>
        <c:majorGridlines>
          <c:spPr>
            <a:ln w="3175">
              <a:solidFill>
                <a:srgbClr val="808080"/>
              </a:solidFill>
              <a:prstDash val="sysDash"/>
            </a:ln>
          </c:spPr>
        </c:majorGridlines>
        <c:numFmt formatCode="0%" sourceLinked="0"/>
        <c:majorTickMark val="out"/>
        <c:minorTickMark val="none"/>
        <c:tickLblPos val="nextTo"/>
        <c:spPr>
          <a:ln>
            <a:solidFill>
              <a:schemeClr val="tx1"/>
            </a:solidFill>
            <a:prstDash val="sysDot"/>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71208"/>
        <c:crosses val="autoZero"/>
        <c:crossBetween val="between"/>
        <c:majorUnit val="0.03"/>
      </c:valAx>
    </c:plotArea>
    <c:legend>
      <c:legendPos val="r"/>
      <c:layout>
        <c:manualLayout>
          <c:xMode val="edge"/>
          <c:yMode val="edge"/>
          <c:x val="0.10084033613445378"/>
          <c:y val="0.88967971530249113"/>
          <c:w val="0.78361344537815125"/>
          <c:h val="7.8291814946619215E-2"/>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07039485744734"/>
          <c:y val="4.2042165335741996E-2"/>
          <c:w val="0.81403648238158299"/>
          <c:h val="0.80180415318879383"/>
        </c:manualLayout>
      </c:layout>
      <c:barChart>
        <c:barDir val="col"/>
        <c:grouping val="clustered"/>
        <c:varyColors val="0"/>
        <c:ser>
          <c:idx val="1"/>
          <c:order val="1"/>
          <c:tx>
            <c:strRef>
              <c:f>'3.3.12-график'!$B$7</c:f>
              <c:strCache>
                <c:ptCount val="1"/>
                <c:pt idx="0">
                  <c:v>ГЭП (Кредиттер - Депозиттер)</c:v>
                </c:pt>
              </c:strCache>
            </c:strRef>
          </c:tx>
          <c:spPr>
            <a:solidFill>
              <a:srgbClr val="99CCFF"/>
            </a:solidFill>
            <a:ln w="25400">
              <a:noFill/>
            </a:ln>
          </c:spPr>
          <c:invertIfNegative val="0"/>
          <c:cat>
            <c:multiLvlStrRef>
              <c:f>'3.3.12-график'!$C$4:$AN$5</c:f>
              <c:multiLvlStrCache>
                <c:ptCount val="38"/>
                <c:lvl>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3">
                    <c:v>01.01.2008</c:v>
                  </c:pt>
                  <c:pt idx="14">
                    <c:v>01.04.2008</c:v>
                  </c:pt>
                  <c:pt idx="15">
                    <c:v>01.07.2008</c:v>
                  </c:pt>
                  <c:pt idx="16">
                    <c:v>01.10.2008</c:v>
                  </c:pt>
                  <c:pt idx="17">
                    <c:v>01.01.2009</c:v>
                  </c:pt>
                  <c:pt idx="18">
                    <c:v>01.04.2009</c:v>
                  </c:pt>
                  <c:pt idx="19">
                    <c:v>01.07.2009</c:v>
                  </c:pt>
                  <c:pt idx="20">
                    <c:v>01.10.2009</c:v>
                  </c:pt>
                  <c:pt idx="21">
                    <c:v>01.01.2010</c:v>
                  </c:pt>
                  <c:pt idx="22">
                    <c:v>01.04.2010</c:v>
                  </c:pt>
                  <c:pt idx="23">
                    <c:v>01.07.2010</c:v>
                  </c:pt>
                  <c:pt idx="24">
                    <c:v>01.10.2010</c:v>
                  </c:pt>
                  <c:pt idx="26">
                    <c:v>01.01.2008</c:v>
                  </c:pt>
                  <c:pt idx="27">
                    <c:v>01.04.2008</c:v>
                  </c:pt>
                  <c:pt idx="28">
                    <c:v>01.07.2008</c:v>
                  </c:pt>
                  <c:pt idx="29">
                    <c:v>01.10.2008</c:v>
                  </c:pt>
                  <c:pt idx="30">
                    <c:v>01.01.2009</c:v>
                  </c:pt>
                  <c:pt idx="31">
                    <c:v>01.04.2009</c:v>
                  </c:pt>
                  <c:pt idx="32">
                    <c:v>01.07.2009</c:v>
                  </c:pt>
                  <c:pt idx="33">
                    <c:v>01.10.2009</c:v>
                  </c:pt>
                  <c:pt idx="34">
                    <c:v>01.01.2010</c:v>
                  </c:pt>
                  <c:pt idx="35">
                    <c:v>01.04.2010</c:v>
                  </c:pt>
                  <c:pt idx="36">
                    <c:v>01.07.2010</c:v>
                  </c:pt>
                  <c:pt idx="37">
                    <c:v>01.10.2010</c:v>
                  </c:pt>
                </c:lvl>
                <c:lvl>
                  <c:pt idx="0">
                    <c:v>1-топ</c:v>
                  </c:pt>
                  <c:pt idx="13">
                    <c:v>2-топ</c:v>
                  </c:pt>
                  <c:pt idx="26">
                    <c:v>3-топ</c:v>
                  </c:pt>
                </c:lvl>
              </c:multiLvlStrCache>
            </c:multiLvlStrRef>
          </c:cat>
          <c:val>
            <c:numRef>
              <c:f>'3.3.12-график'!$C$7:$AN$7</c:f>
              <c:numCache>
                <c:formatCode>_-* #\ ##0_р_._-;\-* #\ ##0_р_._-;_-* "-"??_р_._-;_-@_-</c:formatCode>
                <c:ptCount val="38"/>
                <c:pt idx="0">
                  <c:v>1375.6370139999999</c:v>
                </c:pt>
                <c:pt idx="1">
                  <c:v>2036.7645070000001</c:v>
                </c:pt>
                <c:pt idx="2">
                  <c:v>2119.0595119999998</c:v>
                </c:pt>
                <c:pt idx="3">
                  <c:v>2028.8360110000001</c:v>
                </c:pt>
                <c:pt idx="4">
                  <c:v>2039.4906550000001</c:v>
                </c:pt>
                <c:pt idx="5">
                  <c:v>2037.5988400000001</c:v>
                </c:pt>
                <c:pt idx="6">
                  <c:v>2293.2680209999999</c:v>
                </c:pt>
                <c:pt idx="7">
                  <c:v>2206.2583760000002</c:v>
                </c:pt>
                <c:pt idx="8">
                  <c:v>2613.482884</c:v>
                </c:pt>
                <c:pt idx="9">
                  <c:v>2608.048636</c:v>
                </c:pt>
                <c:pt idx="10">
                  <c:v>2563.5942479999999</c:v>
                </c:pt>
                <c:pt idx="11">
                  <c:v>2266.2203180000001</c:v>
                </c:pt>
                <c:pt idx="12">
                  <c:v>0</c:v>
                </c:pt>
                <c:pt idx="13">
                  <c:v>1142.013645</c:v>
                </c:pt>
                <c:pt idx="14">
                  <c:v>1889.0186200000001</c:v>
                </c:pt>
                <c:pt idx="15">
                  <c:v>2090.9025409999999</c:v>
                </c:pt>
                <c:pt idx="16">
                  <c:v>1716.8174039999999</c:v>
                </c:pt>
                <c:pt idx="17">
                  <c:v>2120.9215939999999</c:v>
                </c:pt>
                <c:pt idx="18">
                  <c:v>1431.7377509999999</c:v>
                </c:pt>
                <c:pt idx="19">
                  <c:v>1317.6060419999999</c:v>
                </c:pt>
                <c:pt idx="20">
                  <c:v>902.23258699999997</c:v>
                </c:pt>
                <c:pt idx="21">
                  <c:v>1567.947183</c:v>
                </c:pt>
                <c:pt idx="22">
                  <c:v>1234.064635</c:v>
                </c:pt>
                <c:pt idx="23">
                  <c:v>860.78024800000003</c:v>
                </c:pt>
                <c:pt idx="24">
                  <c:v>619.75698699999998</c:v>
                </c:pt>
                <c:pt idx="25">
                  <c:v>0</c:v>
                </c:pt>
                <c:pt idx="26">
                  <c:v>-117.931923</c:v>
                </c:pt>
                <c:pt idx="27">
                  <c:v>-154.886258</c:v>
                </c:pt>
                <c:pt idx="28">
                  <c:v>-156.100358</c:v>
                </c:pt>
                <c:pt idx="29">
                  <c:v>-117.42842400000001</c:v>
                </c:pt>
                <c:pt idx="30">
                  <c:v>-146.39036300000001</c:v>
                </c:pt>
                <c:pt idx="31">
                  <c:v>-206.20331200000001</c:v>
                </c:pt>
                <c:pt idx="32">
                  <c:v>-211.14285000000001</c:v>
                </c:pt>
                <c:pt idx="33">
                  <c:v>-214.61366699999999</c:v>
                </c:pt>
                <c:pt idx="34">
                  <c:v>-192.65574899999999</c:v>
                </c:pt>
                <c:pt idx="35">
                  <c:v>-291.75371100000001</c:v>
                </c:pt>
                <c:pt idx="36">
                  <c:v>-203.97874999999999</c:v>
                </c:pt>
                <c:pt idx="37">
                  <c:v>-210.39693</c:v>
                </c:pt>
              </c:numCache>
            </c:numRef>
          </c:val>
          <c:extLst>
            <c:ext xmlns:c16="http://schemas.microsoft.com/office/drawing/2014/chart" uri="{C3380CC4-5D6E-409C-BE32-E72D297353CC}">
              <c16:uniqueId val="{00000000-30CF-4BF2-8DB4-1B0369CBAA1F}"/>
            </c:ext>
          </c:extLst>
        </c:ser>
        <c:dLbls>
          <c:showLegendKey val="0"/>
          <c:showVal val="0"/>
          <c:showCatName val="0"/>
          <c:showSerName val="0"/>
          <c:showPercent val="0"/>
          <c:showBubbleSize val="0"/>
        </c:dLbls>
        <c:gapWidth val="120"/>
        <c:axId val="494068912"/>
        <c:axId val="1"/>
      </c:barChart>
      <c:lineChart>
        <c:grouping val="standard"/>
        <c:varyColors val="0"/>
        <c:ser>
          <c:idx val="0"/>
          <c:order val="0"/>
          <c:tx>
            <c:strRef>
              <c:f>'3.3.12-график'!$B$6</c:f>
              <c:strCache>
                <c:ptCount val="1"/>
                <c:pt idx="0">
                  <c:v>Кредиттердің депозиттерге қатынасы</c:v>
                </c:pt>
              </c:strCache>
            </c:strRef>
          </c:tx>
          <c:spPr>
            <a:ln w="38100">
              <a:solidFill>
                <a:srgbClr val="333399"/>
              </a:solidFill>
              <a:prstDash val="solid"/>
            </a:ln>
          </c:spPr>
          <c:marker>
            <c:symbol val="diamond"/>
            <c:size val="4"/>
            <c:spPr>
              <a:solidFill>
                <a:srgbClr val="000080"/>
              </a:solidFill>
              <a:ln>
                <a:solidFill>
                  <a:srgbClr val="333399"/>
                </a:solidFill>
                <a:prstDash val="solid"/>
              </a:ln>
            </c:spPr>
          </c:marker>
          <c:cat>
            <c:multiLvlStrRef>
              <c:f>'3.3.12-график'!$C$4:$AN$5</c:f>
              <c:multiLvlStrCache>
                <c:ptCount val="38"/>
                <c:lvl>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3">
                    <c:v>01.01.2008</c:v>
                  </c:pt>
                  <c:pt idx="14">
                    <c:v>01.04.2008</c:v>
                  </c:pt>
                  <c:pt idx="15">
                    <c:v>01.07.2008</c:v>
                  </c:pt>
                  <c:pt idx="16">
                    <c:v>01.10.2008</c:v>
                  </c:pt>
                  <c:pt idx="17">
                    <c:v>01.01.2009</c:v>
                  </c:pt>
                  <c:pt idx="18">
                    <c:v>01.04.2009</c:v>
                  </c:pt>
                  <c:pt idx="19">
                    <c:v>01.07.2009</c:v>
                  </c:pt>
                  <c:pt idx="20">
                    <c:v>01.10.2009</c:v>
                  </c:pt>
                  <c:pt idx="21">
                    <c:v>01.01.2010</c:v>
                  </c:pt>
                  <c:pt idx="22">
                    <c:v>01.04.2010</c:v>
                  </c:pt>
                  <c:pt idx="23">
                    <c:v>01.07.2010</c:v>
                  </c:pt>
                  <c:pt idx="24">
                    <c:v>01.10.2010</c:v>
                  </c:pt>
                  <c:pt idx="26">
                    <c:v>01.01.2008</c:v>
                  </c:pt>
                  <c:pt idx="27">
                    <c:v>01.04.2008</c:v>
                  </c:pt>
                  <c:pt idx="28">
                    <c:v>01.07.2008</c:v>
                  </c:pt>
                  <c:pt idx="29">
                    <c:v>01.10.2008</c:v>
                  </c:pt>
                  <c:pt idx="30">
                    <c:v>01.01.2009</c:v>
                  </c:pt>
                  <c:pt idx="31">
                    <c:v>01.04.2009</c:v>
                  </c:pt>
                  <c:pt idx="32">
                    <c:v>01.07.2009</c:v>
                  </c:pt>
                  <c:pt idx="33">
                    <c:v>01.10.2009</c:v>
                  </c:pt>
                  <c:pt idx="34">
                    <c:v>01.01.2010</c:v>
                  </c:pt>
                  <c:pt idx="35">
                    <c:v>01.04.2010</c:v>
                  </c:pt>
                  <c:pt idx="36">
                    <c:v>01.07.2010</c:v>
                  </c:pt>
                  <c:pt idx="37">
                    <c:v>01.10.2010</c:v>
                  </c:pt>
                </c:lvl>
                <c:lvl>
                  <c:pt idx="0">
                    <c:v>1-топ</c:v>
                  </c:pt>
                  <c:pt idx="13">
                    <c:v>2-топ</c:v>
                  </c:pt>
                  <c:pt idx="26">
                    <c:v>3-топ</c:v>
                  </c:pt>
                </c:lvl>
              </c:multiLvlStrCache>
            </c:multiLvlStrRef>
          </c:cat>
          <c:val>
            <c:numRef>
              <c:f>'3.3.12-график'!$C$6:$AN$6</c:f>
              <c:numCache>
                <c:formatCode>_-* #\ ##0.0_р_._-;\-* #\ ##0.0_р_._-;_-* "-"??_р_._-;_-@_-</c:formatCode>
                <c:ptCount val="38"/>
                <c:pt idx="0">
                  <c:v>3.6269746769954847</c:v>
                </c:pt>
                <c:pt idx="1">
                  <c:v>3.6121784879970784</c:v>
                </c:pt>
                <c:pt idx="2">
                  <c:v>3.3772074839651034</c:v>
                </c:pt>
                <c:pt idx="3">
                  <c:v>2.8915474201328157</c:v>
                </c:pt>
                <c:pt idx="4">
                  <c:v>2.9460818789295873</c:v>
                </c:pt>
                <c:pt idx="5">
                  <c:v>3.3277778973259244</c:v>
                </c:pt>
                <c:pt idx="6">
                  <c:v>3.8677423870050665</c:v>
                </c:pt>
                <c:pt idx="7">
                  <c:v>3.6071712524004655</c:v>
                </c:pt>
                <c:pt idx="8">
                  <c:v>3.581880328685799</c:v>
                </c:pt>
                <c:pt idx="9">
                  <c:v>3.3856920906367507</c:v>
                </c:pt>
                <c:pt idx="10">
                  <c:v>3.0198576517027949</c:v>
                </c:pt>
                <c:pt idx="11">
                  <c:v>2.7682396926481565</c:v>
                </c:pt>
                <c:pt idx="13">
                  <c:v>1.9126185675865044</c:v>
                </c:pt>
                <c:pt idx="14">
                  <c:v>1.8086561112474271</c:v>
                </c:pt>
                <c:pt idx="15">
                  <c:v>1.7351143617782565</c:v>
                </c:pt>
                <c:pt idx="16">
                  <c:v>1.5131644457106035</c:v>
                </c:pt>
                <c:pt idx="17">
                  <c:v>1.7584467147795673</c:v>
                </c:pt>
                <c:pt idx="18">
                  <c:v>1.5931590648875786</c:v>
                </c:pt>
                <c:pt idx="19">
                  <c:v>1.5636360935452172</c:v>
                </c:pt>
                <c:pt idx="20">
                  <c:v>1.351775287385691</c:v>
                </c:pt>
                <c:pt idx="21">
                  <c:v>1.2836252728747672</c:v>
                </c:pt>
                <c:pt idx="22">
                  <c:v>1.1876686372275946</c:v>
                </c:pt>
                <c:pt idx="23">
                  <c:v>1.1263718597799739</c:v>
                </c:pt>
                <c:pt idx="24">
                  <c:v>1.1437050402135609</c:v>
                </c:pt>
                <c:pt idx="26">
                  <c:v>0.877883521092654</c:v>
                </c:pt>
                <c:pt idx="27">
                  <c:v>0.77695074982298062</c:v>
                </c:pt>
                <c:pt idx="28">
                  <c:v>0.76710262977963106</c:v>
                </c:pt>
                <c:pt idx="29">
                  <c:v>0.86267310384485196</c:v>
                </c:pt>
                <c:pt idx="30">
                  <c:v>0.84298846344932843</c:v>
                </c:pt>
                <c:pt idx="31">
                  <c:v>0.78548826762053292</c:v>
                </c:pt>
                <c:pt idx="32">
                  <c:v>0.73197128568800685</c:v>
                </c:pt>
                <c:pt idx="33">
                  <c:v>0.70525372877967074</c:v>
                </c:pt>
                <c:pt idx="34">
                  <c:v>0.68658837575572462</c:v>
                </c:pt>
                <c:pt idx="35">
                  <c:v>0.61180758233607035</c:v>
                </c:pt>
                <c:pt idx="36">
                  <c:v>0.70800949980169081</c:v>
                </c:pt>
                <c:pt idx="37">
                  <c:v>0.77153629386740219</c:v>
                </c:pt>
              </c:numCache>
            </c:numRef>
          </c:val>
          <c:smooth val="1"/>
          <c:extLst>
            <c:ext xmlns:c16="http://schemas.microsoft.com/office/drawing/2014/chart" uri="{C3380CC4-5D6E-409C-BE32-E72D297353CC}">
              <c16:uniqueId val="{00000001-30CF-4BF2-8DB4-1B0369CBAA1F}"/>
            </c:ext>
          </c:extLst>
        </c:ser>
        <c:dLbls>
          <c:showLegendKey val="0"/>
          <c:showVal val="0"/>
          <c:showCatName val="0"/>
          <c:showSerName val="0"/>
          <c:showPercent val="0"/>
          <c:showBubbleSize val="0"/>
        </c:dLbls>
        <c:marker val="1"/>
        <c:smooth val="0"/>
        <c:axId val="3"/>
        <c:axId val="4"/>
      </c:lineChart>
      <c:catAx>
        <c:axId val="49406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27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9.9403578528827041E-3"/>
              <c:y val="0.31861198738170349"/>
            </c:manualLayout>
          </c:layout>
          <c:overlay val="0"/>
          <c:spPr>
            <a:noFill/>
            <a:ln w="25400">
              <a:noFill/>
            </a:ln>
          </c:spPr>
        </c:title>
        <c:numFmt formatCode="_-* #\ ##0_р_._-;\-* #\ ##0_р_._-;_-* &quot;-&quot;??_р_.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689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
          <c:min val="-0.6"/>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5"/>
        <c:minorUnit val="0.3"/>
      </c:valAx>
      <c:spPr>
        <a:solidFill>
          <a:srgbClr val="FFFFFF"/>
        </a:solidFill>
        <a:ln w="25400">
          <a:noFill/>
        </a:ln>
      </c:spPr>
    </c:plotArea>
    <c:legend>
      <c:legendPos val="r"/>
      <c:layout>
        <c:manualLayout>
          <c:xMode val="edge"/>
          <c:yMode val="edge"/>
          <c:x val="0.16140378529979663"/>
          <c:y val="0.924927637386324"/>
          <c:w val="0.69298364340673557"/>
          <c:h val="6.0060236193917142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orientation="portrait"/>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1145742507099"/>
          <c:y val="6.1947036493700945E-2"/>
          <c:w val="0.85960694514766922"/>
          <c:h val="0.35398306567829108"/>
        </c:manualLayout>
      </c:layout>
      <c:lineChart>
        <c:grouping val="standard"/>
        <c:varyColors val="0"/>
        <c:ser>
          <c:idx val="0"/>
          <c:order val="0"/>
          <c:tx>
            <c:strRef>
              <c:f>'3.3.13-график'!$C$4</c:f>
              <c:strCache>
                <c:ptCount val="1"/>
                <c:pt idx="0">
                  <c:v>LIBOR 3 mth</c:v>
                </c:pt>
              </c:strCache>
            </c:strRef>
          </c:tx>
          <c:spPr>
            <a:ln w="25400">
              <a:solidFill>
                <a:srgbClr val="008000"/>
              </a:solidFill>
              <a:prstDash val="solid"/>
            </a:ln>
          </c:spPr>
          <c:marker>
            <c:symbol val="none"/>
          </c:marker>
          <c:cat>
            <c:strRef>
              <c:f>'3.3.13-график'!$B$5:$B$50</c:f>
              <c:strCache>
                <c:ptCount val="46"/>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strCache>
            </c:strRef>
          </c:cat>
          <c:val>
            <c:numRef>
              <c:f>'3.3.13-график'!$C$5:$C$50</c:f>
              <c:numCache>
                <c:formatCode>General</c:formatCode>
                <c:ptCount val="46"/>
                <c:pt idx="0">
                  <c:v>5.36</c:v>
                </c:pt>
                <c:pt idx="1">
                  <c:v>5.36</c:v>
                </c:pt>
                <c:pt idx="2">
                  <c:v>5.3475000000000001</c:v>
                </c:pt>
                <c:pt idx="3">
                  <c:v>5.35</c:v>
                </c:pt>
                <c:pt idx="4">
                  <c:v>5.3550000000000004</c:v>
                </c:pt>
                <c:pt idx="5">
                  <c:v>5.36</c:v>
                </c:pt>
                <c:pt idx="6">
                  <c:v>5.36</c:v>
                </c:pt>
                <c:pt idx="7">
                  <c:v>5.3595300000000003</c:v>
                </c:pt>
                <c:pt idx="8">
                  <c:v>5.6687500000000002</c:v>
                </c:pt>
                <c:pt idx="9">
                  <c:v>5.23</c:v>
                </c:pt>
                <c:pt idx="10">
                  <c:v>4.8775000000000004</c:v>
                </c:pt>
                <c:pt idx="11">
                  <c:v>5.1406300000000007</c:v>
                </c:pt>
                <c:pt idx="12">
                  <c:v>4.7024999999999997</c:v>
                </c:pt>
                <c:pt idx="13">
                  <c:v>3.0950000000000002</c:v>
                </c:pt>
                <c:pt idx="14">
                  <c:v>3.0143800000000001</c:v>
                </c:pt>
                <c:pt idx="15">
                  <c:v>2.6837499999999999</c:v>
                </c:pt>
                <c:pt idx="16">
                  <c:v>2.7843800000000001</c:v>
                </c:pt>
                <c:pt idx="17">
                  <c:v>2.67625</c:v>
                </c:pt>
                <c:pt idx="18">
                  <c:v>2.7875000000000001</c:v>
                </c:pt>
                <c:pt idx="19">
                  <c:v>2.7943800000000003</c:v>
                </c:pt>
                <c:pt idx="20">
                  <c:v>2.81</c:v>
                </c:pt>
                <c:pt idx="21">
                  <c:v>4.1500000000000004</c:v>
                </c:pt>
                <c:pt idx="22">
                  <c:v>2.8587500000000001</c:v>
                </c:pt>
                <c:pt idx="23">
                  <c:v>2.2200000000000002</c:v>
                </c:pt>
                <c:pt idx="24">
                  <c:v>1.425</c:v>
                </c:pt>
                <c:pt idx="25">
                  <c:v>1.2250000000000001</c:v>
                </c:pt>
                <c:pt idx="26">
                  <c:v>1.2662500000000001</c:v>
                </c:pt>
                <c:pt idx="27">
                  <c:v>1.1768800000000001</c:v>
                </c:pt>
                <c:pt idx="28">
                  <c:v>1.00688</c:v>
                </c:pt>
                <c:pt idx="29">
                  <c:v>0.65</c:v>
                </c:pt>
                <c:pt idx="30">
                  <c:v>0.58750000000000002</c:v>
                </c:pt>
                <c:pt idx="31">
                  <c:v>0.47188000000000002</c:v>
                </c:pt>
                <c:pt idx="32">
                  <c:v>0.33438000000000001</c:v>
                </c:pt>
                <c:pt idx="33">
                  <c:v>0.28438000000000002</c:v>
                </c:pt>
                <c:pt idx="34">
                  <c:v>0.27938000000000002</c:v>
                </c:pt>
                <c:pt idx="35">
                  <c:v>0.25531000000000004</c:v>
                </c:pt>
                <c:pt idx="36">
                  <c:v>0.25063000000000002</c:v>
                </c:pt>
                <c:pt idx="37">
                  <c:v>0.24906000000000003</c:v>
                </c:pt>
                <c:pt idx="38">
                  <c:v>0.25169000000000002</c:v>
                </c:pt>
                <c:pt idx="39">
                  <c:v>0.29150000000000004</c:v>
                </c:pt>
                <c:pt idx="40">
                  <c:v>0.34656000000000003</c:v>
                </c:pt>
                <c:pt idx="41">
                  <c:v>0.53625</c:v>
                </c:pt>
                <c:pt idx="42">
                  <c:v>0.53331000000000006</c:v>
                </c:pt>
                <c:pt idx="43">
                  <c:v>0.44469000000000003</c:v>
                </c:pt>
                <c:pt idx="44">
                  <c:v>0.29563</c:v>
                </c:pt>
                <c:pt idx="45">
                  <c:v>0.29063</c:v>
                </c:pt>
              </c:numCache>
            </c:numRef>
          </c:val>
          <c:smooth val="0"/>
          <c:extLst>
            <c:ext xmlns:c16="http://schemas.microsoft.com/office/drawing/2014/chart" uri="{C3380CC4-5D6E-409C-BE32-E72D297353CC}">
              <c16:uniqueId val="{00000000-1EC6-4BCB-95A9-804B0650365B}"/>
            </c:ext>
          </c:extLst>
        </c:ser>
        <c:ser>
          <c:idx val="1"/>
          <c:order val="1"/>
          <c:tx>
            <c:strRef>
              <c:f>'3.3.13-график'!$D$4</c:f>
              <c:strCache>
                <c:ptCount val="1"/>
                <c:pt idx="0">
                  <c:v>Заңды тұлғалардың депозиттері бойынша орташа алынған пайыздық ставка</c:v>
                </c:pt>
              </c:strCache>
            </c:strRef>
          </c:tx>
          <c:spPr>
            <a:ln w="25400">
              <a:solidFill>
                <a:srgbClr val="3366FF"/>
              </a:solidFill>
              <a:prstDash val="solid"/>
            </a:ln>
          </c:spPr>
          <c:marker>
            <c:symbol val="none"/>
          </c:marker>
          <c:cat>
            <c:strRef>
              <c:f>'3.3.13-график'!$B$5:$B$50</c:f>
              <c:strCache>
                <c:ptCount val="46"/>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strCache>
            </c:strRef>
          </c:cat>
          <c:val>
            <c:numRef>
              <c:f>'3.3.13-график'!$D$5:$D$50</c:f>
              <c:numCache>
                <c:formatCode>General</c:formatCode>
                <c:ptCount val="46"/>
                <c:pt idx="0">
                  <c:v>5.0999999999999996</c:v>
                </c:pt>
                <c:pt idx="1">
                  <c:v>4.5999999999999996</c:v>
                </c:pt>
                <c:pt idx="2">
                  <c:v>4</c:v>
                </c:pt>
                <c:pt idx="3">
                  <c:v>3.9</c:v>
                </c:pt>
                <c:pt idx="4">
                  <c:v>4.0999999999999996</c:v>
                </c:pt>
                <c:pt idx="5">
                  <c:v>4.4000000000000004</c:v>
                </c:pt>
                <c:pt idx="6">
                  <c:v>4</c:v>
                </c:pt>
                <c:pt idx="7">
                  <c:v>6.5</c:v>
                </c:pt>
                <c:pt idx="8">
                  <c:v>6.1</c:v>
                </c:pt>
                <c:pt idx="9">
                  <c:v>5.9</c:v>
                </c:pt>
                <c:pt idx="10">
                  <c:v>5.9</c:v>
                </c:pt>
                <c:pt idx="11">
                  <c:v>6.1</c:v>
                </c:pt>
                <c:pt idx="12">
                  <c:v>6.1</c:v>
                </c:pt>
                <c:pt idx="13">
                  <c:v>5.5</c:v>
                </c:pt>
                <c:pt idx="14">
                  <c:v>6.6</c:v>
                </c:pt>
                <c:pt idx="15">
                  <c:v>5.9</c:v>
                </c:pt>
                <c:pt idx="16">
                  <c:v>6.2</c:v>
                </c:pt>
                <c:pt idx="17">
                  <c:v>5.0999999999999996</c:v>
                </c:pt>
                <c:pt idx="18">
                  <c:v>5</c:v>
                </c:pt>
                <c:pt idx="19">
                  <c:v>4.4000000000000004</c:v>
                </c:pt>
                <c:pt idx="20">
                  <c:v>4.4000000000000004</c:v>
                </c:pt>
                <c:pt idx="21">
                  <c:v>4.4000000000000004</c:v>
                </c:pt>
                <c:pt idx="22">
                  <c:v>4.9000000000000004</c:v>
                </c:pt>
                <c:pt idx="23">
                  <c:v>5.6</c:v>
                </c:pt>
                <c:pt idx="24">
                  <c:v>6.1</c:v>
                </c:pt>
                <c:pt idx="25">
                  <c:v>6.2</c:v>
                </c:pt>
                <c:pt idx="26">
                  <c:v>5.4</c:v>
                </c:pt>
                <c:pt idx="27">
                  <c:v>5</c:v>
                </c:pt>
                <c:pt idx="28">
                  <c:v>4.8</c:v>
                </c:pt>
                <c:pt idx="29">
                  <c:v>4</c:v>
                </c:pt>
                <c:pt idx="30">
                  <c:v>4.3</c:v>
                </c:pt>
                <c:pt idx="31">
                  <c:v>3.9</c:v>
                </c:pt>
                <c:pt idx="32">
                  <c:v>4.2</c:v>
                </c:pt>
                <c:pt idx="33">
                  <c:v>4.0999999999999996</c:v>
                </c:pt>
                <c:pt idx="34">
                  <c:v>4.3</c:v>
                </c:pt>
                <c:pt idx="35">
                  <c:v>4.2</c:v>
                </c:pt>
                <c:pt idx="36">
                  <c:v>3.5</c:v>
                </c:pt>
                <c:pt idx="37">
                  <c:v>3.6</c:v>
                </c:pt>
                <c:pt idx="38">
                  <c:v>3.8</c:v>
                </c:pt>
                <c:pt idx="39">
                  <c:v>3.4</c:v>
                </c:pt>
                <c:pt idx="40">
                  <c:v>4.2</c:v>
                </c:pt>
                <c:pt idx="41">
                  <c:v>3.2</c:v>
                </c:pt>
                <c:pt idx="42">
                  <c:v>2.7</c:v>
                </c:pt>
                <c:pt idx="43">
                  <c:v>2.1</c:v>
                </c:pt>
                <c:pt idx="44">
                  <c:v>2.5</c:v>
                </c:pt>
                <c:pt idx="45">
                  <c:v>2.2999999999999998</c:v>
                </c:pt>
              </c:numCache>
            </c:numRef>
          </c:val>
          <c:smooth val="0"/>
          <c:extLst>
            <c:ext xmlns:c16="http://schemas.microsoft.com/office/drawing/2014/chart" uri="{C3380CC4-5D6E-409C-BE32-E72D297353CC}">
              <c16:uniqueId val="{00000001-1EC6-4BCB-95A9-804B0650365B}"/>
            </c:ext>
          </c:extLst>
        </c:ser>
        <c:ser>
          <c:idx val="2"/>
          <c:order val="2"/>
          <c:tx>
            <c:strRef>
              <c:f>'3.3.13-график'!$E$4</c:f>
              <c:strCache>
                <c:ptCount val="1"/>
                <c:pt idx="0">
                  <c:v>Жеке тұлғалардың депозиттері бойынша орташа алынған пайыздық ставка</c:v>
                </c:pt>
              </c:strCache>
            </c:strRef>
          </c:tx>
          <c:spPr>
            <a:ln w="25400">
              <a:solidFill>
                <a:srgbClr val="FF9900"/>
              </a:solidFill>
              <a:prstDash val="solid"/>
            </a:ln>
          </c:spPr>
          <c:marker>
            <c:symbol val="none"/>
          </c:marker>
          <c:cat>
            <c:strRef>
              <c:f>'3.3.13-график'!$B$5:$B$50</c:f>
              <c:strCache>
                <c:ptCount val="46"/>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strCache>
            </c:strRef>
          </c:cat>
          <c:val>
            <c:numRef>
              <c:f>'3.3.13-график'!$E$5:$E$50</c:f>
              <c:numCache>
                <c:formatCode>General</c:formatCode>
                <c:ptCount val="46"/>
                <c:pt idx="0">
                  <c:v>6.8</c:v>
                </c:pt>
                <c:pt idx="1">
                  <c:v>5.7</c:v>
                </c:pt>
                <c:pt idx="2">
                  <c:v>6.2</c:v>
                </c:pt>
                <c:pt idx="3">
                  <c:v>5.5</c:v>
                </c:pt>
                <c:pt idx="4">
                  <c:v>5.3</c:v>
                </c:pt>
                <c:pt idx="5">
                  <c:v>6</c:v>
                </c:pt>
                <c:pt idx="6">
                  <c:v>6.1</c:v>
                </c:pt>
                <c:pt idx="7">
                  <c:v>6</c:v>
                </c:pt>
                <c:pt idx="8">
                  <c:v>7.3</c:v>
                </c:pt>
                <c:pt idx="9">
                  <c:v>8.6</c:v>
                </c:pt>
                <c:pt idx="10">
                  <c:v>8</c:v>
                </c:pt>
                <c:pt idx="11">
                  <c:v>7.7</c:v>
                </c:pt>
                <c:pt idx="12">
                  <c:v>7.8</c:v>
                </c:pt>
                <c:pt idx="13">
                  <c:v>7.8</c:v>
                </c:pt>
                <c:pt idx="14">
                  <c:v>8.9</c:v>
                </c:pt>
                <c:pt idx="15">
                  <c:v>8.1</c:v>
                </c:pt>
                <c:pt idx="16">
                  <c:v>8</c:v>
                </c:pt>
                <c:pt idx="17">
                  <c:v>8.1999999999999993</c:v>
                </c:pt>
                <c:pt idx="18">
                  <c:v>7.2</c:v>
                </c:pt>
                <c:pt idx="19">
                  <c:v>8.1</c:v>
                </c:pt>
                <c:pt idx="20">
                  <c:v>7.6</c:v>
                </c:pt>
                <c:pt idx="21">
                  <c:v>8</c:v>
                </c:pt>
                <c:pt idx="22">
                  <c:v>7.4</c:v>
                </c:pt>
                <c:pt idx="23">
                  <c:v>6.5</c:v>
                </c:pt>
                <c:pt idx="24">
                  <c:v>6.9</c:v>
                </c:pt>
                <c:pt idx="25">
                  <c:v>8.4</c:v>
                </c:pt>
                <c:pt idx="26">
                  <c:v>7.2</c:v>
                </c:pt>
                <c:pt idx="27">
                  <c:v>8.1999999999999993</c:v>
                </c:pt>
                <c:pt idx="28">
                  <c:v>8.5</c:v>
                </c:pt>
                <c:pt idx="29">
                  <c:v>7.8</c:v>
                </c:pt>
                <c:pt idx="30">
                  <c:v>6.8</c:v>
                </c:pt>
                <c:pt idx="31">
                  <c:v>5.5</c:v>
                </c:pt>
                <c:pt idx="32">
                  <c:v>4.2</c:v>
                </c:pt>
                <c:pt idx="33">
                  <c:v>3.9</c:v>
                </c:pt>
                <c:pt idx="34">
                  <c:v>8.5</c:v>
                </c:pt>
                <c:pt idx="35">
                  <c:v>7.2</c:v>
                </c:pt>
                <c:pt idx="36">
                  <c:v>7.9</c:v>
                </c:pt>
                <c:pt idx="37">
                  <c:v>8.1999999999999993</c:v>
                </c:pt>
                <c:pt idx="38">
                  <c:v>7.9</c:v>
                </c:pt>
                <c:pt idx="39">
                  <c:v>7</c:v>
                </c:pt>
                <c:pt idx="40">
                  <c:v>7.9</c:v>
                </c:pt>
                <c:pt idx="41">
                  <c:v>6.9</c:v>
                </c:pt>
                <c:pt idx="42">
                  <c:v>6.4</c:v>
                </c:pt>
                <c:pt idx="43">
                  <c:v>7.2</c:v>
                </c:pt>
                <c:pt idx="44">
                  <c:v>6.8</c:v>
                </c:pt>
                <c:pt idx="45">
                  <c:v>6.5</c:v>
                </c:pt>
              </c:numCache>
            </c:numRef>
          </c:val>
          <c:smooth val="0"/>
          <c:extLst>
            <c:ext xmlns:c16="http://schemas.microsoft.com/office/drawing/2014/chart" uri="{C3380CC4-5D6E-409C-BE32-E72D297353CC}">
              <c16:uniqueId val="{00000002-1EC6-4BCB-95A9-804B0650365B}"/>
            </c:ext>
          </c:extLst>
        </c:ser>
        <c:dLbls>
          <c:showLegendKey val="0"/>
          <c:showVal val="0"/>
          <c:showCatName val="0"/>
          <c:showSerName val="0"/>
          <c:showPercent val="0"/>
          <c:showBubbleSize val="0"/>
        </c:dLbls>
        <c:smooth val="0"/>
        <c:axId val="495380432"/>
        <c:axId val="1"/>
      </c:lineChart>
      <c:catAx>
        <c:axId val="49538043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4"/>
        <c:tickMarkSkip val="4"/>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71821640272494E-2"/>
              <c:y val="0.256880617195577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80432"/>
        <c:crosses val="autoZero"/>
        <c:crossBetween val="between"/>
      </c:valAx>
      <c:spPr>
        <a:solidFill>
          <a:srgbClr val="FFFFFF"/>
        </a:solidFill>
        <a:ln w="25400">
          <a:noFill/>
        </a:ln>
      </c:spPr>
    </c:plotArea>
    <c:legend>
      <c:legendPos val="b"/>
      <c:layout>
        <c:manualLayout>
          <c:xMode val="edge"/>
          <c:yMode val="edge"/>
          <c:x val="6.6502543034346898E-2"/>
          <c:y val="0.65044388318385993"/>
          <c:w val="0.85960694514766922"/>
          <c:h val="0.3362839123943765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5627842517443"/>
          <c:y val="7.9734348613911654E-2"/>
          <c:w val="0.84054763194452942"/>
          <c:h val="0.65780837606477116"/>
        </c:manualLayout>
      </c:layout>
      <c:barChart>
        <c:barDir val="col"/>
        <c:grouping val="clustered"/>
        <c:varyColors val="0"/>
        <c:ser>
          <c:idx val="0"/>
          <c:order val="0"/>
          <c:tx>
            <c:strRef>
              <c:f>'4.1.1-график'!$B$6</c:f>
              <c:strCache>
                <c:ptCount val="1"/>
                <c:pt idx="0">
                  <c:v>Міндетті сақтандыру</c:v>
                </c:pt>
              </c:strCache>
            </c:strRef>
          </c:tx>
          <c:spPr>
            <a:solidFill>
              <a:srgbClr val="9999FF"/>
            </a:solidFill>
            <a:ln w="12700">
              <a:solidFill>
                <a:srgbClr val="000000"/>
              </a:solidFill>
              <a:prstDash val="solid"/>
            </a:ln>
          </c:spPr>
          <c:invertIfNegative val="0"/>
          <c:cat>
            <c:numRef>
              <c:f>'4.1.1-график'!$C$5:$H$5</c:f>
              <c:numCache>
                <c:formatCode>m/d/yyyy</c:formatCode>
                <c:ptCount val="6"/>
                <c:pt idx="0">
                  <c:v>38718</c:v>
                </c:pt>
                <c:pt idx="1">
                  <c:v>39083</c:v>
                </c:pt>
                <c:pt idx="2">
                  <c:v>39448</c:v>
                </c:pt>
                <c:pt idx="3">
                  <c:v>39814</c:v>
                </c:pt>
                <c:pt idx="4">
                  <c:v>40179</c:v>
                </c:pt>
                <c:pt idx="5">
                  <c:v>40452</c:v>
                </c:pt>
              </c:numCache>
            </c:numRef>
          </c:cat>
          <c:val>
            <c:numRef>
              <c:f>'4.1.1-график'!$C$6:$H$6</c:f>
              <c:numCache>
                <c:formatCode>#\ ##0.0</c:formatCode>
                <c:ptCount val="6"/>
                <c:pt idx="0">
                  <c:v>11.610754</c:v>
                </c:pt>
                <c:pt idx="1">
                  <c:v>17.877556999999999</c:v>
                </c:pt>
                <c:pt idx="2">
                  <c:v>19.667848000000003</c:v>
                </c:pt>
                <c:pt idx="3">
                  <c:v>29.989252</c:v>
                </c:pt>
                <c:pt idx="4">
                  <c:v>30.5091</c:v>
                </c:pt>
                <c:pt idx="5">
                  <c:v>28.116499999999998</c:v>
                </c:pt>
              </c:numCache>
            </c:numRef>
          </c:val>
          <c:extLst>
            <c:ext xmlns:c16="http://schemas.microsoft.com/office/drawing/2014/chart" uri="{C3380CC4-5D6E-409C-BE32-E72D297353CC}">
              <c16:uniqueId val="{00000000-493B-4345-89DD-6E640510202F}"/>
            </c:ext>
          </c:extLst>
        </c:ser>
        <c:ser>
          <c:idx val="1"/>
          <c:order val="1"/>
          <c:tx>
            <c:strRef>
              <c:f>'4.1.1-график'!$B$7</c:f>
              <c:strCache>
                <c:ptCount val="1"/>
                <c:pt idx="0">
                  <c:v>Ерікті жеке сақтандыру</c:v>
                </c:pt>
              </c:strCache>
            </c:strRef>
          </c:tx>
          <c:spPr>
            <a:solidFill>
              <a:srgbClr val="993366"/>
            </a:solidFill>
            <a:ln w="12700">
              <a:solidFill>
                <a:srgbClr val="000000"/>
              </a:solidFill>
              <a:prstDash val="solid"/>
            </a:ln>
          </c:spPr>
          <c:invertIfNegative val="0"/>
          <c:cat>
            <c:numRef>
              <c:f>'4.1.1-график'!$C$5:$H$5</c:f>
              <c:numCache>
                <c:formatCode>m/d/yyyy</c:formatCode>
                <c:ptCount val="6"/>
                <c:pt idx="0">
                  <c:v>38718</c:v>
                </c:pt>
                <c:pt idx="1">
                  <c:v>39083</c:v>
                </c:pt>
                <c:pt idx="2">
                  <c:v>39448</c:v>
                </c:pt>
                <c:pt idx="3">
                  <c:v>39814</c:v>
                </c:pt>
                <c:pt idx="4">
                  <c:v>40179</c:v>
                </c:pt>
                <c:pt idx="5">
                  <c:v>40452</c:v>
                </c:pt>
              </c:numCache>
            </c:numRef>
          </c:cat>
          <c:val>
            <c:numRef>
              <c:f>'4.1.1-график'!$C$7:$H$7</c:f>
              <c:numCache>
                <c:formatCode>#\ ##0.0</c:formatCode>
                <c:ptCount val="6"/>
                <c:pt idx="0">
                  <c:v>7.7743690000000001</c:v>
                </c:pt>
                <c:pt idx="1">
                  <c:v>12.873502</c:v>
                </c:pt>
                <c:pt idx="2">
                  <c:v>16.193370000000002</c:v>
                </c:pt>
                <c:pt idx="3">
                  <c:v>18.883834</c:v>
                </c:pt>
                <c:pt idx="4">
                  <c:v>21.9222</c:v>
                </c:pt>
                <c:pt idx="5">
                  <c:v>25.49</c:v>
                </c:pt>
              </c:numCache>
            </c:numRef>
          </c:val>
          <c:extLst>
            <c:ext xmlns:c16="http://schemas.microsoft.com/office/drawing/2014/chart" uri="{C3380CC4-5D6E-409C-BE32-E72D297353CC}">
              <c16:uniqueId val="{00000001-493B-4345-89DD-6E640510202F}"/>
            </c:ext>
          </c:extLst>
        </c:ser>
        <c:ser>
          <c:idx val="2"/>
          <c:order val="2"/>
          <c:tx>
            <c:strRef>
              <c:f>'4.1.1-график'!$B$8</c:f>
              <c:strCache>
                <c:ptCount val="1"/>
                <c:pt idx="0">
                  <c:v>Ерікті мүліктік сақтандыру</c:v>
                </c:pt>
              </c:strCache>
            </c:strRef>
          </c:tx>
          <c:spPr>
            <a:solidFill>
              <a:srgbClr val="FFFFCC"/>
            </a:solidFill>
            <a:ln w="12700">
              <a:solidFill>
                <a:srgbClr val="000000"/>
              </a:solidFill>
              <a:prstDash val="solid"/>
            </a:ln>
          </c:spPr>
          <c:invertIfNegative val="0"/>
          <c:cat>
            <c:numRef>
              <c:f>'4.1.1-график'!$C$5:$H$5</c:f>
              <c:numCache>
                <c:formatCode>m/d/yyyy</c:formatCode>
                <c:ptCount val="6"/>
                <c:pt idx="0">
                  <c:v>38718</c:v>
                </c:pt>
                <c:pt idx="1">
                  <c:v>39083</c:v>
                </c:pt>
                <c:pt idx="2">
                  <c:v>39448</c:v>
                </c:pt>
                <c:pt idx="3">
                  <c:v>39814</c:v>
                </c:pt>
                <c:pt idx="4">
                  <c:v>40179</c:v>
                </c:pt>
                <c:pt idx="5">
                  <c:v>40452</c:v>
                </c:pt>
              </c:numCache>
            </c:numRef>
          </c:cat>
          <c:val>
            <c:numRef>
              <c:f>'4.1.1-график'!$C$8:$H$8</c:f>
              <c:numCache>
                <c:formatCode>#\ ##0.0</c:formatCode>
                <c:ptCount val="6"/>
                <c:pt idx="0">
                  <c:v>44.910004999999998</c:v>
                </c:pt>
                <c:pt idx="1">
                  <c:v>88.988235000000003</c:v>
                </c:pt>
                <c:pt idx="2">
                  <c:v>111.48209200000001</c:v>
                </c:pt>
                <c:pt idx="3">
                  <c:v>84.614525</c:v>
                </c:pt>
                <c:pt idx="4">
                  <c:v>60.858400000000003</c:v>
                </c:pt>
                <c:pt idx="5">
                  <c:v>52.5364</c:v>
                </c:pt>
              </c:numCache>
            </c:numRef>
          </c:val>
          <c:extLst>
            <c:ext xmlns:c16="http://schemas.microsoft.com/office/drawing/2014/chart" uri="{C3380CC4-5D6E-409C-BE32-E72D297353CC}">
              <c16:uniqueId val="{00000002-493B-4345-89DD-6E640510202F}"/>
            </c:ext>
          </c:extLst>
        </c:ser>
        <c:dLbls>
          <c:showLegendKey val="0"/>
          <c:showVal val="0"/>
          <c:showCatName val="0"/>
          <c:showSerName val="0"/>
          <c:showPercent val="0"/>
          <c:showBubbleSize val="0"/>
        </c:dLbls>
        <c:gapWidth val="150"/>
        <c:axId val="495346320"/>
        <c:axId val="1"/>
      </c:barChart>
      <c:catAx>
        <c:axId val="495346320"/>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2.2779043280182234E-2"/>
              <c:y val="0.299003671052746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46320"/>
        <c:crosses val="autoZero"/>
        <c:crossBetween val="between"/>
      </c:valAx>
      <c:spPr>
        <a:noFill/>
        <a:ln w="25400">
          <a:noFill/>
        </a:ln>
      </c:spPr>
    </c:plotArea>
    <c:legend>
      <c:legendPos val="b"/>
      <c:layout>
        <c:manualLayout>
          <c:xMode val="edge"/>
          <c:yMode val="edge"/>
          <c:x val="0.20045089133518823"/>
          <c:y val="0.82392160234375378"/>
          <c:w val="0.59684815959353799"/>
          <c:h val="0.1495019036510843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0876973978557"/>
          <c:y val="6.6350864444943272E-2"/>
          <c:w val="0.83484255121711415"/>
          <c:h val="0.43128061889213126"/>
        </c:manualLayout>
      </c:layout>
      <c:lineChart>
        <c:grouping val="standard"/>
        <c:varyColors val="0"/>
        <c:ser>
          <c:idx val="0"/>
          <c:order val="0"/>
          <c:tx>
            <c:strRef>
              <c:f>'2.1.10-график'!$C$4</c:f>
              <c:strCache>
                <c:ptCount val="1"/>
                <c:pt idx="0">
                  <c:v>Қазақстан</c:v>
                </c:pt>
              </c:strCache>
            </c:strRef>
          </c:tx>
          <c:spPr>
            <a:ln w="12700">
              <a:solidFill>
                <a:srgbClr val="000080"/>
              </a:solidFill>
              <a:prstDash val="solid"/>
            </a:ln>
          </c:spPr>
          <c:marker>
            <c:symbol val="none"/>
          </c:marker>
          <c:cat>
            <c:strRef>
              <c:f>'2.1.10-график'!$B$5:$B$45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'2.1.10-график'!$C$5:$C$45</c:f>
              <c:numCache>
                <c:formatCode>0.000</c:formatCode>
                <c:ptCount val="41"/>
                <c:pt idx="0">
                  <c:v>184.30699999999999</c:v>
                </c:pt>
                <c:pt idx="1">
                  <c:v>190.3434</c:v>
                </c:pt>
                <c:pt idx="2">
                  <c:v>251.41300000000001</c:v>
                </c:pt>
                <c:pt idx="3">
                  <c:v>243.88990000000001</c:v>
                </c:pt>
                <c:pt idx="4">
                  <c:v>267.71929999999998</c:v>
                </c:pt>
                <c:pt idx="5">
                  <c:v>356.75080000000003</c:v>
                </c:pt>
                <c:pt idx="6">
                  <c:v>385.22640000000001</c:v>
                </c:pt>
                <c:pt idx="7">
                  <c:v>419.14170000000001</c:v>
                </c:pt>
                <c:pt idx="8">
                  <c:v>434.03</c:v>
                </c:pt>
                <c:pt idx="9">
                  <c:v>468.27350000000001</c:v>
                </c:pt>
                <c:pt idx="10">
                  <c:v>463.94049999999999</c:v>
                </c:pt>
                <c:pt idx="11">
                  <c:v>431.11020000000002</c:v>
                </c:pt>
                <c:pt idx="12">
                  <c:v>385.71080000000001</c:v>
                </c:pt>
                <c:pt idx="13">
                  <c:v>467.63420000000002</c:v>
                </c:pt>
                <c:pt idx="14">
                  <c:v>482.26769999999999</c:v>
                </c:pt>
                <c:pt idx="15">
                  <c:v>612.63850000000002</c:v>
                </c:pt>
                <c:pt idx="16">
                  <c:v>1202.5909999999999</c:v>
                </c:pt>
                <c:pt idx="17">
                  <c:v>1176.9570000000001</c:v>
                </c:pt>
                <c:pt idx="18">
                  <c:v>1302.135</c:v>
                </c:pt>
                <c:pt idx="19">
                  <c:v>1249.9480000000001</c:v>
                </c:pt>
                <c:pt idx="20">
                  <c:v>1280.4949999999999</c:v>
                </c:pt>
                <c:pt idx="21">
                  <c:v>1296.143</c:v>
                </c:pt>
                <c:pt idx="22">
                  <c:v>982.8682</c:v>
                </c:pt>
                <c:pt idx="23">
                  <c:v>768.63710000000003</c:v>
                </c:pt>
                <c:pt idx="24">
                  <c:v>745.81560000000002</c:v>
                </c:pt>
                <c:pt idx="25">
                  <c:v>797.71550000000002</c:v>
                </c:pt>
                <c:pt idx="26">
                  <c:v>703.42420000000004</c:v>
                </c:pt>
                <c:pt idx="27">
                  <c:v>571.32060000000001</c:v>
                </c:pt>
                <c:pt idx="28">
                  <c:v>429.9307</c:v>
                </c:pt>
                <c:pt idx="29">
                  <c:v>457.76600000000002</c:v>
                </c:pt>
                <c:pt idx="30">
                  <c:v>440.10570000000001</c:v>
                </c:pt>
                <c:pt idx="31">
                  <c:v>358.53190000000001</c:v>
                </c:pt>
                <c:pt idx="32">
                  <c:v>378.9425</c:v>
                </c:pt>
                <c:pt idx="33">
                  <c:v>289.4572</c:v>
                </c:pt>
                <c:pt idx="34">
                  <c:v>241.12620000000001</c:v>
                </c:pt>
                <c:pt idx="35">
                  <c:v>427.25959999999998</c:v>
                </c:pt>
                <c:pt idx="36">
                  <c:v>416.27379999999999</c:v>
                </c:pt>
                <c:pt idx="37">
                  <c:v>371.1875</c:v>
                </c:pt>
                <c:pt idx="38">
                  <c:v>318.52140000000003</c:v>
                </c:pt>
                <c:pt idx="39">
                  <c:v>349.66160000000002</c:v>
                </c:pt>
                <c:pt idx="40">
                  <c:v>345.14150000000001</c:v>
                </c:pt>
              </c:numCache>
            </c:numRef>
          </c:val>
          <c:smooth val="0"/>
          <c:extLst>
            <c:ext xmlns:c16="http://schemas.microsoft.com/office/drawing/2014/chart" uri="{C3380CC4-5D6E-409C-BE32-E72D297353CC}">
              <c16:uniqueId val="{00000000-8BA8-4E39-B083-91CFB391C50D}"/>
            </c:ext>
          </c:extLst>
        </c:ser>
        <c:ser>
          <c:idx val="1"/>
          <c:order val="1"/>
          <c:tx>
            <c:strRef>
              <c:f>'2.1.10-график'!$D$4</c:f>
              <c:strCache>
                <c:ptCount val="1"/>
                <c:pt idx="0">
                  <c:v>Ресей</c:v>
                </c:pt>
              </c:strCache>
            </c:strRef>
          </c:tx>
          <c:spPr>
            <a:ln w="12700">
              <a:solidFill>
                <a:srgbClr val="FF9900"/>
              </a:solidFill>
              <a:prstDash val="solid"/>
            </a:ln>
          </c:spPr>
          <c:marker>
            <c:symbol val="none"/>
          </c:marker>
          <c:cat>
            <c:strRef>
              <c:f>'2.1.10-график'!$B$5:$B$45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'2.1.10-график'!$D$5:$D$45</c:f>
              <c:numCache>
                <c:formatCode>0.000</c:formatCode>
                <c:ptCount val="41"/>
                <c:pt idx="0">
                  <c:v>97.154809999999998</c:v>
                </c:pt>
                <c:pt idx="1">
                  <c:v>111.0262</c:v>
                </c:pt>
                <c:pt idx="2">
                  <c:v>141.3449</c:v>
                </c:pt>
                <c:pt idx="3">
                  <c:v>140.28530000000001</c:v>
                </c:pt>
                <c:pt idx="4">
                  <c:v>131.4983</c:v>
                </c:pt>
                <c:pt idx="5">
                  <c:v>164.92760000000001</c:v>
                </c:pt>
                <c:pt idx="6">
                  <c:v>158.35830000000001</c:v>
                </c:pt>
                <c:pt idx="7">
                  <c:v>178.4006</c:v>
                </c:pt>
                <c:pt idx="8">
                  <c:v>189.53729999999999</c:v>
                </c:pt>
                <c:pt idx="9">
                  <c:v>205.38329999999999</c:v>
                </c:pt>
                <c:pt idx="10">
                  <c:v>185.10560000000001</c:v>
                </c:pt>
                <c:pt idx="11">
                  <c:v>160.65610000000001</c:v>
                </c:pt>
                <c:pt idx="12">
                  <c:v>162.46369999999999</c:v>
                </c:pt>
                <c:pt idx="13">
                  <c:v>195.761</c:v>
                </c:pt>
                <c:pt idx="14">
                  <c:v>210.95310000000001</c:v>
                </c:pt>
                <c:pt idx="15">
                  <c:v>307.94929999999999</c:v>
                </c:pt>
                <c:pt idx="16">
                  <c:v>586.01080000000002</c:v>
                </c:pt>
                <c:pt idx="17">
                  <c:v>704.06640000000004</c:v>
                </c:pt>
                <c:pt idx="18">
                  <c:v>853.75250000000005</c:v>
                </c:pt>
                <c:pt idx="19">
                  <c:v>725.97519999999997</c:v>
                </c:pt>
                <c:pt idx="20">
                  <c:v>685.16390000000001</c:v>
                </c:pt>
                <c:pt idx="21">
                  <c:v>670.65120000000002</c:v>
                </c:pt>
                <c:pt idx="22">
                  <c:v>536.18669999999997</c:v>
                </c:pt>
                <c:pt idx="23">
                  <c:v>430.012</c:v>
                </c:pt>
                <c:pt idx="24">
                  <c:v>393.7525</c:v>
                </c:pt>
                <c:pt idx="25">
                  <c:v>411.71899999999999</c:v>
                </c:pt>
                <c:pt idx="26">
                  <c:v>382.8768</c:v>
                </c:pt>
                <c:pt idx="27">
                  <c:v>339.51920000000001</c:v>
                </c:pt>
                <c:pt idx="28">
                  <c:v>257.68020000000001</c:v>
                </c:pt>
                <c:pt idx="29">
                  <c:v>249.3135</c:v>
                </c:pt>
                <c:pt idx="30">
                  <c:v>229.28399999999999</c:v>
                </c:pt>
                <c:pt idx="31">
                  <c:v>206.46199999999999</c:v>
                </c:pt>
                <c:pt idx="32">
                  <c:v>221.71860000000001</c:v>
                </c:pt>
                <c:pt idx="33">
                  <c:v>181.09039999999999</c:v>
                </c:pt>
                <c:pt idx="34">
                  <c:v>160.9025</c:v>
                </c:pt>
                <c:pt idx="35">
                  <c:v>253.7252</c:v>
                </c:pt>
                <c:pt idx="36">
                  <c:v>276.95479999999998</c:v>
                </c:pt>
                <c:pt idx="37">
                  <c:v>268.53039999999999</c:v>
                </c:pt>
                <c:pt idx="38">
                  <c:v>244.47649999999999</c:v>
                </c:pt>
                <c:pt idx="39">
                  <c:v>242.5497</c:v>
                </c:pt>
                <c:pt idx="40">
                  <c:v>234.50370000000001</c:v>
                </c:pt>
              </c:numCache>
            </c:numRef>
          </c:val>
          <c:smooth val="0"/>
          <c:extLst>
            <c:ext xmlns:c16="http://schemas.microsoft.com/office/drawing/2014/chart" uri="{C3380CC4-5D6E-409C-BE32-E72D297353CC}">
              <c16:uniqueId val="{00000001-8BA8-4E39-B083-91CFB391C50D}"/>
            </c:ext>
          </c:extLst>
        </c:ser>
        <c:ser>
          <c:idx val="2"/>
          <c:order val="2"/>
          <c:tx>
            <c:strRef>
              <c:f>'2.1.10-график'!$E$4</c:f>
              <c:strCache>
                <c:ptCount val="1"/>
                <c:pt idx="0">
                  <c:v>Дамушы Азия</c:v>
                </c:pt>
              </c:strCache>
            </c:strRef>
          </c:tx>
          <c:spPr>
            <a:ln w="12700">
              <a:solidFill>
                <a:srgbClr val="99CC00"/>
              </a:solidFill>
              <a:prstDash val="solid"/>
            </a:ln>
          </c:spPr>
          <c:marker>
            <c:symbol val="none"/>
          </c:marker>
          <c:cat>
            <c:strRef>
              <c:f>'2.1.10-график'!$B$5:$B$45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'2.1.10-график'!$E$5:$E$45</c:f>
              <c:numCache>
                <c:formatCode>0.000</c:formatCode>
                <c:ptCount val="41"/>
                <c:pt idx="0">
                  <c:v>118.6699</c:v>
                </c:pt>
                <c:pt idx="1">
                  <c:v>149.3073</c:v>
                </c:pt>
                <c:pt idx="2">
                  <c:v>197.8939</c:v>
                </c:pt>
                <c:pt idx="3">
                  <c:v>191.20740000000001</c:v>
                </c:pt>
                <c:pt idx="4">
                  <c:v>168.90860000000001</c:v>
                </c:pt>
                <c:pt idx="5">
                  <c:v>209.88120000000001</c:v>
                </c:pt>
                <c:pt idx="6">
                  <c:v>211.7397</c:v>
                </c:pt>
                <c:pt idx="7">
                  <c:v>250.56100000000001</c:v>
                </c:pt>
                <c:pt idx="8">
                  <c:v>250.59399999999999</c:v>
                </c:pt>
                <c:pt idx="9">
                  <c:v>268.63940000000002</c:v>
                </c:pt>
                <c:pt idx="10">
                  <c:v>254.66569999999999</c:v>
                </c:pt>
                <c:pt idx="11">
                  <c:v>245.48439999999999</c:v>
                </c:pt>
                <c:pt idx="12">
                  <c:v>263.80930000000001</c:v>
                </c:pt>
                <c:pt idx="13">
                  <c:v>299.11630000000002</c:v>
                </c:pt>
                <c:pt idx="14">
                  <c:v>286.82029999999997</c:v>
                </c:pt>
                <c:pt idx="15">
                  <c:v>324.42270000000002</c:v>
                </c:pt>
                <c:pt idx="16">
                  <c:v>581.14729999999997</c:v>
                </c:pt>
                <c:pt idx="17">
                  <c:v>619.95569999999998</c:v>
                </c:pt>
                <c:pt idx="18">
                  <c:v>625.58299999999997</c:v>
                </c:pt>
                <c:pt idx="19">
                  <c:v>586.51229999999998</c:v>
                </c:pt>
                <c:pt idx="20">
                  <c:v>550.35810000000004</c:v>
                </c:pt>
                <c:pt idx="21">
                  <c:v>546.33540000000005</c:v>
                </c:pt>
                <c:pt idx="22">
                  <c:v>480.12240000000003</c:v>
                </c:pt>
                <c:pt idx="23">
                  <c:v>376.45600000000002</c:v>
                </c:pt>
                <c:pt idx="24">
                  <c:v>327.01920000000001</c:v>
                </c:pt>
                <c:pt idx="25">
                  <c:v>331.46559999999999</c:v>
                </c:pt>
                <c:pt idx="26">
                  <c:v>287.1687</c:v>
                </c:pt>
                <c:pt idx="27">
                  <c:v>267.48410000000001</c:v>
                </c:pt>
                <c:pt idx="28">
                  <c:v>241.10149999999999</c:v>
                </c:pt>
                <c:pt idx="29">
                  <c:v>253.0712</c:v>
                </c:pt>
                <c:pt idx="30">
                  <c:v>228.39080000000001</c:v>
                </c:pt>
                <c:pt idx="31">
                  <c:v>230.9256</c:v>
                </c:pt>
                <c:pt idx="32">
                  <c:v>247.81190000000001</c:v>
                </c:pt>
                <c:pt idx="33">
                  <c:v>205.10210000000001</c:v>
                </c:pt>
                <c:pt idx="34">
                  <c:v>181.9324</c:v>
                </c:pt>
                <c:pt idx="35">
                  <c:v>229.62029999999999</c:v>
                </c:pt>
                <c:pt idx="36">
                  <c:v>242.4665</c:v>
                </c:pt>
                <c:pt idx="37">
                  <c:v>225.1832</c:v>
                </c:pt>
                <c:pt idx="38">
                  <c:v>189.381</c:v>
                </c:pt>
                <c:pt idx="39">
                  <c:v>186.17099999999999</c:v>
                </c:pt>
                <c:pt idx="40">
                  <c:v>187.65559999999999</c:v>
                </c:pt>
              </c:numCache>
            </c:numRef>
          </c:val>
          <c:smooth val="0"/>
          <c:extLst>
            <c:ext xmlns:c16="http://schemas.microsoft.com/office/drawing/2014/chart" uri="{C3380CC4-5D6E-409C-BE32-E72D297353CC}">
              <c16:uniqueId val="{00000002-8BA8-4E39-B083-91CFB391C50D}"/>
            </c:ext>
          </c:extLst>
        </c:ser>
        <c:ser>
          <c:idx val="4"/>
          <c:order val="3"/>
          <c:tx>
            <c:strRef>
              <c:f>'2.1.10-график'!$G$4</c:f>
              <c:strCache>
                <c:ptCount val="1"/>
                <c:pt idx="0">
                  <c:v>Латын Америкасы </c:v>
                </c:pt>
              </c:strCache>
            </c:strRef>
          </c:tx>
          <c:spPr>
            <a:ln w="12700">
              <a:solidFill>
                <a:srgbClr val="800080"/>
              </a:solidFill>
              <a:prstDash val="solid"/>
            </a:ln>
          </c:spPr>
          <c:marker>
            <c:symbol val="none"/>
          </c:marker>
          <c:cat>
            <c:strRef>
              <c:f>'2.1.10-график'!$B$5:$B$45</c:f>
              <c:strCache>
                <c:ptCount val="41"/>
                <c:pt idx="0">
                  <c:v>2007M06</c:v>
                </c:pt>
                <c:pt idx="1">
                  <c:v>2007M07</c:v>
                </c:pt>
                <c:pt idx="2">
                  <c:v>2007M08</c:v>
                </c:pt>
                <c:pt idx="3">
                  <c:v>2007M09</c:v>
                </c:pt>
                <c:pt idx="4">
                  <c:v>2007M10</c:v>
                </c:pt>
                <c:pt idx="5">
                  <c:v>2007M11</c:v>
                </c:pt>
                <c:pt idx="6">
                  <c:v>2007M12</c:v>
                </c:pt>
                <c:pt idx="7">
                  <c:v>2008M01</c:v>
                </c:pt>
                <c:pt idx="8">
                  <c:v>2008M02</c:v>
                </c:pt>
                <c:pt idx="9">
                  <c:v>2008M03</c:v>
                </c:pt>
                <c:pt idx="10">
                  <c:v>2008M04</c:v>
                </c:pt>
                <c:pt idx="11">
                  <c:v>2008M05</c:v>
                </c:pt>
                <c:pt idx="12">
                  <c:v>2008M06</c:v>
                </c:pt>
                <c:pt idx="13">
                  <c:v>2008M07</c:v>
                </c:pt>
                <c:pt idx="14">
                  <c:v>2008M08</c:v>
                </c:pt>
                <c:pt idx="15">
                  <c:v>2008M09</c:v>
                </c:pt>
                <c:pt idx="16">
                  <c:v>2008M10</c:v>
                </c:pt>
                <c:pt idx="17">
                  <c:v>2008M11</c:v>
                </c:pt>
                <c:pt idx="18">
                  <c:v>2008M12</c:v>
                </c:pt>
                <c:pt idx="19">
                  <c:v>2009M01</c:v>
                </c:pt>
                <c:pt idx="20">
                  <c:v>2009M02</c:v>
                </c:pt>
                <c:pt idx="21">
                  <c:v>2009M03</c:v>
                </c:pt>
                <c:pt idx="22">
                  <c:v>2009M04</c:v>
                </c:pt>
                <c:pt idx="23">
                  <c:v>2009M05</c:v>
                </c:pt>
                <c:pt idx="24">
                  <c:v>2009M06</c:v>
                </c:pt>
                <c:pt idx="25">
                  <c:v>2009M07</c:v>
                </c:pt>
                <c:pt idx="26">
                  <c:v>2009M08</c:v>
                </c:pt>
                <c:pt idx="27">
                  <c:v>2009M09</c:v>
                </c:pt>
                <c:pt idx="28">
                  <c:v>2009M10</c:v>
                </c:pt>
                <c:pt idx="29">
                  <c:v>2009M11</c:v>
                </c:pt>
                <c:pt idx="30">
                  <c:v>2009M12</c:v>
                </c:pt>
                <c:pt idx="31">
                  <c:v>2010M01</c:v>
                </c:pt>
                <c:pt idx="32">
                  <c:v>2010M02</c:v>
                </c:pt>
                <c:pt idx="33">
                  <c:v>2010M03</c:v>
                </c:pt>
                <c:pt idx="34">
                  <c:v>2010M04</c:v>
                </c:pt>
                <c:pt idx="35">
                  <c:v>2010M05</c:v>
                </c:pt>
                <c:pt idx="36">
                  <c:v>2010M06</c:v>
                </c:pt>
                <c:pt idx="37">
                  <c:v>2010M07</c:v>
                </c:pt>
                <c:pt idx="38">
                  <c:v>2010M08</c:v>
                </c:pt>
                <c:pt idx="39">
                  <c:v>2010M09</c:v>
                </c:pt>
                <c:pt idx="40">
                  <c:v>2010M10</c:v>
                </c:pt>
              </c:strCache>
            </c:strRef>
          </c:cat>
          <c:val>
            <c:numRef>
              <c:f>'2.1.10-график'!$G$5:$G$45</c:f>
              <c:numCache>
                <c:formatCode>0.000</c:formatCode>
                <c:ptCount val="41"/>
                <c:pt idx="0">
                  <c:v>182.66820000000001</c:v>
                </c:pt>
                <c:pt idx="1">
                  <c:v>215.1156</c:v>
                </c:pt>
                <c:pt idx="2">
                  <c:v>264.4744</c:v>
                </c:pt>
                <c:pt idx="3">
                  <c:v>258.77109999999999</c:v>
                </c:pt>
                <c:pt idx="4">
                  <c:v>233.29769999999999</c:v>
                </c:pt>
                <c:pt idx="5">
                  <c:v>273.1395</c:v>
                </c:pt>
                <c:pt idx="6">
                  <c:v>277.37189999999998</c:v>
                </c:pt>
                <c:pt idx="7">
                  <c:v>305.45400000000001</c:v>
                </c:pt>
                <c:pt idx="8">
                  <c:v>319.96030000000002</c:v>
                </c:pt>
                <c:pt idx="9">
                  <c:v>344.7251</c:v>
                </c:pt>
                <c:pt idx="10">
                  <c:v>321.50150000000002</c:v>
                </c:pt>
                <c:pt idx="11">
                  <c:v>298.07100000000003</c:v>
                </c:pt>
                <c:pt idx="12">
                  <c:v>293.25560000000002</c:v>
                </c:pt>
                <c:pt idx="13">
                  <c:v>334.99369999999999</c:v>
                </c:pt>
                <c:pt idx="14">
                  <c:v>350.48790000000002</c:v>
                </c:pt>
                <c:pt idx="15">
                  <c:v>414.61709999999999</c:v>
                </c:pt>
                <c:pt idx="16">
                  <c:v>706.72469999999998</c:v>
                </c:pt>
                <c:pt idx="17">
                  <c:v>766.82180000000005</c:v>
                </c:pt>
                <c:pt idx="18">
                  <c:v>804.50840000000005</c:v>
                </c:pt>
                <c:pt idx="19">
                  <c:v>743.67309999999998</c:v>
                </c:pt>
                <c:pt idx="20">
                  <c:v>733.19240000000002</c:v>
                </c:pt>
                <c:pt idx="21">
                  <c:v>728.1472</c:v>
                </c:pt>
                <c:pt idx="22">
                  <c:v>655.23099999999999</c:v>
                </c:pt>
                <c:pt idx="23">
                  <c:v>561.57680000000005</c:v>
                </c:pt>
                <c:pt idx="24">
                  <c:v>500.98050000000001</c:v>
                </c:pt>
                <c:pt idx="25">
                  <c:v>454.33260000000001</c:v>
                </c:pt>
                <c:pt idx="26">
                  <c:v>410.88600000000002</c:v>
                </c:pt>
                <c:pt idx="27">
                  <c:v>390.68979999999999</c:v>
                </c:pt>
                <c:pt idx="28">
                  <c:v>362.04430000000002</c:v>
                </c:pt>
                <c:pt idx="29">
                  <c:v>367.71510000000001</c:v>
                </c:pt>
                <c:pt idx="30">
                  <c:v>358.11410000000001</c:v>
                </c:pt>
                <c:pt idx="31">
                  <c:v>342.87900000000002</c:v>
                </c:pt>
                <c:pt idx="32">
                  <c:v>365.0942</c:v>
                </c:pt>
                <c:pt idx="33">
                  <c:v>321.53969999999998</c:v>
                </c:pt>
                <c:pt idx="34">
                  <c:v>300.58800000000002</c:v>
                </c:pt>
                <c:pt idx="35">
                  <c:v>372.01389999999998</c:v>
                </c:pt>
                <c:pt idx="36">
                  <c:v>387.9393</c:v>
                </c:pt>
                <c:pt idx="37">
                  <c:v>376.09699999999998</c:v>
                </c:pt>
                <c:pt idx="38">
                  <c:v>347.39389999999997</c:v>
                </c:pt>
                <c:pt idx="39">
                  <c:v>356.447</c:v>
                </c:pt>
                <c:pt idx="40">
                  <c:v>337.78629999999998</c:v>
                </c:pt>
              </c:numCache>
            </c:numRef>
          </c:val>
          <c:smooth val="0"/>
          <c:extLst>
            <c:ext xmlns:c16="http://schemas.microsoft.com/office/drawing/2014/chart" uri="{C3380CC4-5D6E-409C-BE32-E72D297353CC}">
              <c16:uniqueId val="{00000003-8BA8-4E39-B083-91CFB391C50D}"/>
            </c:ext>
          </c:extLst>
        </c:ser>
        <c:dLbls>
          <c:showLegendKey val="0"/>
          <c:showVal val="0"/>
          <c:showCatName val="0"/>
          <c:showSerName val="0"/>
          <c:showPercent val="0"/>
          <c:showBubbleSize val="0"/>
        </c:dLbls>
        <c:smooth val="0"/>
        <c:axId val="460852696"/>
        <c:axId val="1"/>
      </c:lineChart>
      <c:catAx>
        <c:axId val="460852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2"/>
        <c:noMultiLvlLbl val="0"/>
      </c:catAx>
      <c:valAx>
        <c:axId val="1"/>
        <c:scaling>
          <c:orientation val="minMax"/>
        </c:scaling>
        <c:delete val="0"/>
        <c:axPos val="l"/>
        <c:majorGridlines>
          <c:spPr>
            <a:ln w="12700">
              <a:solidFill>
                <a:srgbClr val="000000"/>
              </a:solidFill>
              <a:prstDash val="sysDash"/>
            </a:ln>
          </c:spPr>
        </c:majorGridlines>
        <c:title>
          <c:tx>
            <c:rich>
              <a:bodyPr/>
              <a:lstStyle/>
              <a:p>
                <a:pPr>
                  <a:defRPr sz="825" b="1" i="0" u="none" strike="noStrike" baseline="0">
                    <a:solidFill>
                      <a:srgbClr val="000000"/>
                    </a:solidFill>
                    <a:latin typeface="Times New Roman"/>
                    <a:ea typeface="Times New Roman"/>
                    <a:cs typeface="Times New Roman"/>
                  </a:defRPr>
                </a:pPr>
                <a:r>
                  <a:rPr lang="ru-RU"/>
                  <a:t>АҚШ МҚО кірістілігінен жоғары тармақтар</a:t>
                </a:r>
              </a:p>
            </c:rich>
          </c:tx>
          <c:layout>
            <c:manualLayout>
              <c:xMode val="edge"/>
              <c:yMode val="edge"/>
              <c:x val="1.1312217194570135E-2"/>
              <c:y val="2.3696682464454975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60852696"/>
        <c:crosses val="autoZero"/>
        <c:crossBetween val="between"/>
      </c:valAx>
      <c:spPr>
        <a:solidFill>
          <a:srgbClr val="FFFFFF"/>
        </a:solidFill>
        <a:ln w="25400">
          <a:noFill/>
        </a:ln>
      </c:spPr>
    </c:plotArea>
    <c:legend>
      <c:legendPos val="r"/>
      <c:layout>
        <c:manualLayout>
          <c:xMode val="edge"/>
          <c:yMode val="edge"/>
          <c:x val="6.3348486271217336E-2"/>
          <c:y val="0.78829175592868428"/>
          <c:w val="0.88461636185878489"/>
          <c:h val="0.1666673998249218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10827718850221"/>
          <c:y val="8.7912402388115221E-2"/>
          <c:w val="0.76056512380135843"/>
          <c:h val="0.69597318557257892"/>
        </c:manualLayout>
      </c:layout>
      <c:lineChart>
        <c:grouping val="standard"/>
        <c:varyColors val="0"/>
        <c:ser>
          <c:idx val="1"/>
          <c:order val="0"/>
          <c:tx>
            <c:strRef>
              <c:f>'4.1.2-график'!$B$21</c:f>
              <c:strCache>
                <c:ptCount val="1"/>
                <c:pt idx="0">
                  <c:v>Жалпы сақтандыру</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delete val="1"/>
          </c:dLbls>
          <c:cat>
            <c:numRef>
              <c:f>'4.1.2-график'!$C$20:$H$20</c:f>
              <c:numCache>
                <c:formatCode>m/d/yyyy</c:formatCode>
                <c:ptCount val="6"/>
                <c:pt idx="0">
                  <c:v>38718</c:v>
                </c:pt>
                <c:pt idx="1">
                  <c:v>39083</c:v>
                </c:pt>
                <c:pt idx="2">
                  <c:v>39448</c:v>
                </c:pt>
                <c:pt idx="3">
                  <c:v>39814</c:v>
                </c:pt>
                <c:pt idx="4">
                  <c:v>40179</c:v>
                </c:pt>
                <c:pt idx="5">
                  <c:v>40452</c:v>
                </c:pt>
              </c:numCache>
            </c:numRef>
          </c:cat>
          <c:val>
            <c:numRef>
              <c:f>'4.1.2-график'!$C$21:$H$21</c:f>
              <c:numCache>
                <c:formatCode>0.0%</c:formatCode>
                <c:ptCount val="6"/>
                <c:pt idx="0">
                  <c:v>0.97799999999999998</c:v>
                </c:pt>
                <c:pt idx="1">
                  <c:v>0.96899999999999997</c:v>
                </c:pt>
                <c:pt idx="2">
                  <c:v>0.96799999999999997</c:v>
                </c:pt>
                <c:pt idx="3">
                  <c:v>0.95699999999999996</c:v>
                </c:pt>
                <c:pt idx="4">
                  <c:v>0.91800000000000004</c:v>
                </c:pt>
                <c:pt idx="5">
                  <c:v>0.88100000000000001</c:v>
                </c:pt>
              </c:numCache>
            </c:numRef>
          </c:val>
          <c:smooth val="0"/>
          <c:extLst>
            <c:ext xmlns:c16="http://schemas.microsoft.com/office/drawing/2014/chart" uri="{C3380CC4-5D6E-409C-BE32-E72D297353CC}">
              <c16:uniqueId val="{00000000-EB99-4559-8403-E63214B39981}"/>
            </c:ext>
          </c:extLst>
        </c:ser>
        <c:dLbls>
          <c:showLegendKey val="0"/>
          <c:showVal val="1"/>
          <c:showCatName val="0"/>
          <c:showSerName val="0"/>
          <c:showPercent val="0"/>
          <c:showBubbleSize val="0"/>
        </c:dLbls>
        <c:marker val="1"/>
        <c:smooth val="0"/>
        <c:axId val="495343368"/>
        <c:axId val="1"/>
      </c:lineChart>
      <c:lineChart>
        <c:grouping val="standard"/>
        <c:varyColors val="0"/>
        <c:ser>
          <c:idx val="0"/>
          <c:order val="1"/>
          <c:tx>
            <c:strRef>
              <c:f>'4.1.2-график'!$B$22</c:f>
              <c:strCache>
                <c:ptCount val="1"/>
                <c:pt idx="0">
                  <c:v>Өмірді сақтандыру</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elete val="1"/>
          </c:dLbls>
          <c:cat>
            <c:numRef>
              <c:f>'4.1.2-график'!$C$20:$H$20</c:f>
              <c:numCache>
                <c:formatCode>m/d/yyyy</c:formatCode>
                <c:ptCount val="6"/>
                <c:pt idx="0">
                  <c:v>38718</c:v>
                </c:pt>
                <c:pt idx="1">
                  <c:v>39083</c:v>
                </c:pt>
                <c:pt idx="2">
                  <c:v>39448</c:v>
                </c:pt>
                <c:pt idx="3">
                  <c:v>39814</c:v>
                </c:pt>
                <c:pt idx="4">
                  <c:v>40179</c:v>
                </c:pt>
                <c:pt idx="5">
                  <c:v>40452</c:v>
                </c:pt>
              </c:numCache>
            </c:numRef>
          </c:cat>
          <c:val>
            <c:numRef>
              <c:f>'4.1.2-график'!$C$22:$H$22</c:f>
              <c:numCache>
                <c:formatCode>0.0%</c:formatCode>
                <c:ptCount val="6"/>
                <c:pt idx="0">
                  <c:v>2.1999999999999999E-2</c:v>
                </c:pt>
                <c:pt idx="1">
                  <c:v>3.1E-2</c:v>
                </c:pt>
                <c:pt idx="2">
                  <c:v>3.2000000000000001E-2</c:v>
                </c:pt>
                <c:pt idx="3">
                  <c:v>4.2999999999999997E-2</c:v>
                </c:pt>
                <c:pt idx="4">
                  <c:v>8.2000000000000003E-2</c:v>
                </c:pt>
                <c:pt idx="5">
                  <c:v>0.11899999999999999</c:v>
                </c:pt>
              </c:numCache>
            </c:numRef>
          </c:val>
          <c:smooth val="0"/>
          <c:extLst>
            <c:ext xmlns:c16="http://schemas.microsoft.com/office/drawing/2014/chart" uri="{C3380CC4-5D6E-409C-BE32-E72D297353CC}">
              <c16:uniqueId val="{00000001-EB99-4559-8403-E63214B39981}"/>
            </c:ext>
          </c:extLst>
        </c:ser>
        <c:dLbls>
          <c:showLegendKey val="0"/>
          <c:showVal val="1"/>
          <c:showCatName val="0"/>
          <c:showSerName val="0"/>
          <c:showPercent val="0"/>
          <c:showBubbleSize val="0"/>
        </c:dLbls>
        <c:marker val="1"/>
        <c:smooth val="0"/>
        <c:axId val="3"/>
        <c:axId val="4"/>
      </c:lineChart>
      <c:catAx>
        <c:axId val="495343368"/>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75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43368"/>
        <c:crosses val="autoZero"/>
        <c:crossBetween val="between"/>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x val="0.13126491646778043"/>
          <c:y val="0.89575458447941392"/>
          <c:w val="0.75417661097852029"/>
          <c:h val="9.2664267359939365E-2"/>
        </c:manualLayout>
      </c:layout>
      <c:overlay val="0"/>
      <c:spPr>
        <a:solidFill>
          <a:srgbClr val="FFFFFF"/>
        </a:solidFill>
        <a:ln w="3175">
          <a:solidFill>
            <a:schemeClr val="bg1"/>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22" r="0.75000000000000022" t="1" header="0.5" footer="0.5"/>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23866348448687"/>
          <c:y val="7.9470198675496692E-2"/>
          <c:w val="0.86634844868735084"/>
          <c:h val="0.67549668874172186"/>
        </c:manualLayout>
      </c:layout>
      <c:barChart>
        <c:barDir val="col"/>
        <c:grouping val="clustered"/>
        <c:varyColors val="0"/>
        <c:ser>
          <c:idx val="0"/>
          <c:order val="0"/>
          <c:tx>
            <c:strRef>
              <c:f>'4.1.3-график'!$B$5</c:f>
              <c:strCache>
                <c:ptCount val="1"/>
                <c:pt idx="0">
                  <c:v>Міндетті сақтандыру</c:v>
                </c:pt>
              </c:strCache>
            </c:strRef>
          </c:tx>
          <c:spPr>
            <a:solidFill>
              <a:srgbClr val="9999FF"/>
            </a:solidFill>
            <a:ln w="12700">
              <a:solidFill>
                <a:srgbClr val="000000"/>
              </a:solidFill>
              <a:prstDash val="solid"/>
            </a:ln>
          </c:spPr>
          <c:invertIfNegative val="0"/>
          <c:cat>
            <c:numRef>
              <c:f>'4.1.3-график'!$C$4:$H$4</c:f>
              <c:numCache>
                <c:formatCode>m/d/yyyy</c:formatCode>
                <c:ptCount val="6"/>
                <c:pt idx="0">
                  <c:v>38718</c:v>
                </c:pt>
                <c:pt idx="1">
                  <c:v>39083</c:v>
                </c:pt>
                <c:pt idx="2">
                  <c:v>39448</c:v>
                </c:pt>
                <c:pt idx="3">
                  <c:v>39814</c:v>
                </c:pt>
                <c:pt idx="4">
                  <c:v>40179</c:v>
                </c:pt>
                <c:pt idx="5">
                  <c:v>40452</c:v>
                </c:pt>
              </c:numCache>
            </c:numRef>
          </c:cat>
          <c:val>
            <c:numRef>
              <c:f>'4.1.3-график'!$C$5:$H$5</c:f>
              <c:numCache>
                <c:formatCode>#\ ##0.0</c:formatCode>
                <c:ptCount val="6"/>
                <c:pt idx="0">
                  <c:v>3.3127</c:v>
                </c:pt>
                <c:pt idx="1">
                  <c:v>4.9737260000000001</c:v>
                </c:pt>
                <c:pt idx="2">
                  <c:v>5.4843959999999994</c:v>
                </c:pt>
                <c:pt idx="3">
                  <c:v>9.0533859999999997</c:v>
                </c:pt>
                <c:pt idx="4">
                  <c:v>7.7922000000000002</c:v>
                </c:pt>
                <c:pt idx="5">
                  <c:v>7.1076000000000006</c:v>
                </c:pt>
              </c:numCache>
            </c:numRef>
          </c:val>
          <c:extLst>
            <c:ext xmlns:c16="http://schemas.microsoft.com/office/drawing/2014/chart" uri="{C3380CC4-5D6E-409C-BE32-E72D297353CC}">
              <c16:uniqueId val="{00000000-7ACF-4F38-AB66-24958EB21C9C}"/>
            </c:ext>
          </c:extLst>
        </c:ser>
        <c:ser>
          <c:idx val="1"/>
          <c:order val="1"/>
          <c:tx>
            <c:strRef>
              <c:f>'4.1.3-график'!$B$6</c:f>
              <c:strCache>
                <c:ptCount val="1"/>
                <c:pt idx="0">
                  <c:v>Ерікті жеке сақтандыру</c:v>
                </c:pt>
              </c:strCache>
            </c:strRef>
          </c:tx>
          <c:spPr>
            <a:solidFill>
              <a:srgbClr val="993366"/>
            </a:solidFill>
            <a:ln w="12700">
              <a:solidFill>
                <a:srgbClr val="000000"/>
              </a:solidFill>
              <a:prstDash val="solid"/>
            </a:ln>
          </c:spPr>
          <c:invertIfNegative val="0"/>
          <c:cat>
            <c:numRef>
              <c:f>'4.1.3-график'!$C$4:$H$4</c:f>
              <c:numCache>
                <c:formatCode>m/d/yyyy</c:formatCode>
                <c:ptCount val="6"/>
                <c:pt idx="0">
                  <c:v>38718</c:v>
                </c:pt>
                <c:pt idx="1">
                  <c:v>39083</c:v>
                </c:pt>
                <c:pt idx="2">
                  <c:v>39448</c:v>
                </c:pt>
                <c:pt idx="3">
                  <c:v>39814</c:v>
                </c:pt>
                <c:pt idx="4">
                  <c:v>40179</c:v>
                </c:pt>
                <c:pt idx="5">
                  <c:v>40452</c:v>
                </c:pt>
              </c:numCache>
            </c:numRef>
          </c:cat>
          <c:val>
            <c:numRef>
              <c:f>'4.1.3-график'!$C$6:$H$6</c:f>
              <c:numCache>
                <c:formatCode>#\ ##0.0</c:formatCode>
                <c:ptCount val="6"/>
                <c:pt idx="0">
                  <c:v>1.6679000000000002</c:v>
                </c:pt>
                <c:pt idx="1">
                  <c:v>2.0128270000000001</c:v>
                </c:pt>
                <c:pt idx="2">
                  <c:v>4.1588599999999998</c:v>
                </c:pt>
                <c:pt idx="3">
                  <c:v>8.1515110000000011</c:v>
                </c:pt>
                <c:pt idx="4">
                  <c:v>8.8125999999999998</c:v>
                </c:pt>
                <c:pt idx="5">
                  <c:v>9.2904</c:v>
                </c:pt>
              </c:numCache>
            </c:numRef>
          </c:val>
          <c:extLst>
            <c:ext xmlns:c16="http://schemas.microsoft.com/office/drawing/2014/chart" uri="{C3380CC4-5D6E-409C-BE32-E72D297353CC}">
              <c16:uniqueId val="{00000001-7ACF-4F38-AB66-24958EB21C9C}"/>
            </c:ext>
          </c:extLst>
        </c:ser>
        <c:ser>
          <c:idx val="2"/>
          <c:order val="2"/>
          <c:tx>
            <c:strRef>
              <c:f>'4.1.3-график'!$B$7</c:f>
              <c:strCache>
                <c:ptCount val="1"/>
                <c:pt idx="0">
                  <c:v>Ерікті мүліктік сақтандыру</c:v>
                </c:pt>
              </c:strCache>
            </c:strRef>
          </c:tx>
          <c:spPr>
            <a:solidFill>
              <a:srgbClr val="FFFFCC"/>
            </a:solidFill>
            <a:ln w="12700">
              <a:solidFill>
                <a:srgbClr val="000000"/>
              </a:solidFill>
              <a:prstDash val="solid"/>
            </a:ln>
          </c:spPr>
          <c:invertIfNegative val="0"/>
          <c:cat>
            <c:numRef>
              <c:f>'4.1.3-график'!$C$4:$H$4</c:f>
              <c:numCache>
                <c:formatCode>m/d/yyyy</c:formatCode>
                <c:ptCount val="6"/>
                <c:pt idx="0">
                  <c:v>38718</c:v>
                </c:pt>
                <c:pt idx="1">
                  <c:v>39083</c:v>
                </c:pt>
                <c:pt idx="2">
                  <c:v>39448</c:v>
                </c:pt>
                <c:pt idx="3">
                  <c:v>39814</c:v>
                </c:pt>
                <c:pt idx="4">
                  <c:v>40179</c:v>
                </c:pt>
                <c:pt idx="5">
                  <c:v>40452</c:v>
                </c:pt>
              </c:numCache>
            </c:numRef>
          </c:cat>
          <c:val>
            <c:numRef>
              <c:f>'4.1.3-график'!$C$7:$H$7</c:f>
              <c:numCache>
                <c:formatCode>#\ ##0.0</c:formatCode>
                <c:ptCount val="6"/>
                <c:pt idx="0">
                  <c:v>5.7178999999999993</c:v>
                </c:pt>
                <c:pt idx="1">
                  <c:v>7.105696</c:v>
                </c:pt>
                <c:pt idx="2">
                  <c:v>39.536380999999999</c:v>
                </c:pt>
                <c:pt idx="3">
                  <c:v>38.688713</c:v>
                </c:pt>
                <c:pt idx="4">
                  <c:v>11.151200000000001</c:v>
                </c:pt>
                <c:pt idx="5">
                  <c:v>2.3241000000000001</c:v>
                </c:pt>
              </c:numCache>
            </c:numRef>
          </c:val>
          <c:extLst>
            <c:ext xmlns:c16="http://schemas.microsoft.com/office/drawing/2014/chart" uri="{C3380CC4-5D6E-409C-BE32-E72D297353CC}">
              <c16:uniqueId val="{00000002-7ACF-4F38-AB66-24958EB21C9C}"/>
            </c:ext>
          </c:extLst>
        </c:ser>
        <c:dLbls>
          <c:showLegendKey val="0"/>
          <c:showVal val="0"/>
          <c:showCatName val="0"/>
          <c:showSerName val="0"/>
          <c:showPercent val="0"/>
          <c:showBubbleSize val="0"/>
        </c:dLbls>
        <c:gapWidth val="150"/>
        <c:axId val="495357144"/>
        <c:axId val="1"/>
      </c:barChart>
      <c:catAx>
        <c:axId val="49535714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3157894736842105E-2"/>
              <c:y val="0.307947019867549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57144"/>
        <c:crosses val="autoZero"/>
        <c:crossBetween val="between"/>
      </c:valAx>
      <c:spPr>
        <a:noFill/>
        <a:ln w="25400">
          <a:noFill/>
        </a:ln>
      </c:spPr>
    </c:plotArea>
    <c:legend>
      <c:legendPos val="r"/>
      <c:layout>
        <c:manualLayout>
          <c:xMode val="edge"/>
          <c:yMode val="edge"/>
          <c:x val="0.18854415274463007"/>
          <c:y val="0.83112582781456956"/>
          <c:w val="0.60859188544152742"/>
          <c:h val="0.1589403973509933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959211534609707"/>
          <c:y val="0.37012987012987014"/>
          <c:w val="0.53469441036990828"/>
          <c:h val="0.34090909090909088"/>
        </c:manualLayout>
      </c:layout>
      <c:pie3DChart>
        <c:varyColors val="1"/>
        <c:ser>
          <c:idx val="0"/>
          <c:order val="0"/>
          <c:spPr>
            <a:solidFill>
              <a:srgbClr val="9999FF"/>
            </a:solidFill>
            <a:ln w="12700">
              <a:solidFill>
                <a:srgbClr val="000000"/>
              </a:solidFill>
              <a:prstDash val="solid"/>
            </a:ln>
          </c:spPr>
          <c:explosion val="19"/>
          <c:dPt>
            <c:idx val="0"/>
            <c:bubble3D val="0"/>
            <c:extLst>
              <c:ext xmlns:c16="http://schemas.microsoft.com/office/drawing/2014/chart" uri="{C3380CC4-5D6E-409C-BE32-E72D297353CC}">
                <c16:uniqueId val="{00000000-90C8-4739-936E-522B9F707CA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90C8-4739-936E-522B9F707CA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90C8-4739-936E-522B9F707CA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90C8-4739-936E-522B9F707CA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90C8-4739-936E-522B9F707CA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90C8-4739-936E-522B9F707CAE}"/>
              </c:ext>
            </c:extLst>
          </c:dPt>
          <c:dLbls>
            <c:dLbl>
              <c:idx val="0"/>
              <c:layout>
                <c:manualLayout>
                  <c:x val="4.1746828527744508E-2"/>
                  <c:y val="-0.1568411903057572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0C8-4739-936E-522B9F707CAE}"/>
                </c:ext>
              </c:extLst>
            </c:dLbl>
            <c:dLbl>
              <c:idx val="1"/>
              <c:layout>
                <c:manualLayout>
                  <c:x val="5.2590051964307195E-2"/>
                  <c:y val="-7.6108668234652496E-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C8-4739-936E-522B9F707CAE}"/>
                </c:ext>
              </c:extLst>
            </c:dLbl>
            <c:dLbl>
              <c:idx val="3"/>
              <c:layout>
                <c:manualLayout>
                  <c:x val="-9.9086682008649105E-2"/>
                  <c:y val="-2.881003510924772E-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C8-4739-936E-522B9F707CAE}"/>
                </c:ext>
              </c:extLst>
            </c:dLbl>
            <c:dLbl>
              <c:idx val="4"/>
              <c:layout>
                <c:manualLayout>
                  <c:x val="-8.2081495743341906E-2"/>
                  <c:y val="-0.1532842485598391"/>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0C8-4739-936E-522B9F707CAE}"/>
                </c:ext>
              </c:extLst>
            </c:dLbl>
            <c:dLbl>
              <c:idx val="5"/>
              <c:layout>
                <c:manualLayout>
                  <c:x val="-3.0503924876052014E-2"/>
                  <c:y val="-0.22588880935337627"/>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0C8-4739-936E-522B9F707CAE}"/>
                </c:ext>
              </c:extLst>
            </c:dLbl>
            <c:numFmt formatCode="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'4.1.4-график'!$B$5:$B$10</c:f>
              <c:strCache>
                <c:ptCount val="6"/>
                <c:pt idx="0">
                  <c:v>басқа да қаржы шығындары</c:v>
                </c:pt>
                <c:pt idx="1">
                  <c:v>мүлік</c:v>
                </c:pt>
                <c:pt idx="2">
                  <c:v>жазатайым жағдайлардан сақтандыру</c:v>
                </c:pt>
                <c:pt idx="3">
                  <c:v>автокөлік</c:v>
                </c:pt>
                <c:pt idx="4">
                  <c:v>заемдарды сақтандыру</c:v>
                </c:pt>
                <c:pt idx="5">
                  <c:v>сақтандырудың басқа кластары</c:v>
                </c:pt>
              </c:strCache>
            </c:strRef>
          </c:cat>
          <c:val>
            <c:numRef>
              <c:f>'4.1.4-график'!$C$5:$C$10</c:f>
              <c:numCache>
                <c:formatCode>_-* #\ ##0_р_._-;\-* #\ ##0_р_._-;_-* "-"??_р_._-;_-@_-</c:formatCode>
                <c:ptCount val="6"/>
                <c:pt idx="0">
                  <c:v>272101</c:v>
                </c:pt>
                <c:pt idx="1">
                  <c:v>2044060</c:v>
                </c:pt>
                <c:pt idx="2">
                  <c:v>4296658</c:v>
                </c:pt>
                <c:pt idx="3">
                  <c:v>353649</c:v>
                </c:pt>
                <c:pt idx="4">
                  <c:v>236647</c:v>
                </c:pt>
                <c:pt idx="5">
                  <c:v>270452</c:v>
                </c:pt>
              </c:numCache>
            </c:numRef>
          </c:val>
          <c:extLst>
            <c:ext xmlns:c16="http://schemas.microsoft.com/office/drawing/2014/chart" uri="{C3380CC4-5D6E-409C-BE32-E72D297353CC}">
              <c16:uniqueId val="{00000006-90C8-4739-936E-522B9F707CA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01915267424063"/>
          <c:y val="5.3846153846153849E-2"/>
          <c:w val="0.78723586001186652"/>
          <c:h val="0.63461538461538458"/>
        </c:manualLayout>
      </c:layout>
      <c:barChart>
        <c:barDir val="col"/>
        <c:grouping val="clustered"/>
        <c:varyColors val="0"/>
        <c:ser>
          <c:idx val="1"/>
          <c:order val="0"/>
          <c:tx>
            <c:strRef>
              <c:f>'4.1.5-график'!$B$5</c:f>
              <c:strCache>
                <c:ptCount val="1"/>
                <c:pt idx="0">
                  <c:v>Қайта сақтандыруға берілген сақтандыру сыйлықақылары</c:v>
                </c:pt>
              </c:strCache>
            </c:strRef>
          </c:tx>
          <c:spPr>
            <a:solidFill>
              <a:srgbClr val="993366"/>
            </a:solidFill>
            <a:ln w="12700">
              <a:solidFill>
                <a:srgbClr val="000000"/>
              </a:solidFill>
              <a:prstDash val="solid"/>
            </a:ln>
          </c:spPr>
          <c:invertIfNegative val="0"/>
          <c:cat>
            <c:numRef>
              <c:f>'4.1.5-график'!$C$4:$H$4</c:f>
              <c:numCache>
                <c:formatCode>dd/mm/yy;@</c:formatCode>
                <c:ptCount val="6"/>
                <c:pt idx="0">
                  <c:v>39083</c:v>
                </c:pt>
                <c:pt idx="1">
                  <c:v>39448</c:v>
                </c:pt>
                <c:pt idx="2">
                  <c:v>39814</c:v>
                </c:pt>
                <c:pt idx="3">
                  <c:v>40087</c:v>
                </c:pt>
                <c:pt idx="4">
                  <c:v>40179</c:v>
                </c:pt>
                <c:pt idx="5">
                  <c:v>40452</c:v>
                </c:pt>
              </c:numCache>
            </c:numRef>
          </c:cat>
          <c:val>
            <c:numRef>
              <c:f>'4.1.5-график'!$C$5:$H$5</c:f>
              <c:numCache>
                <c:formatCode>#\ ##0.0</c:formatCode>
                <c:ptCount val="6"/>
                <c:pt idx="0">
                  <c:v>45.697133000000001</c:v>
                </c:pt>
                <c:pt idx="1">
                  <c:v>61.681186000000004</c:v>
                </c:pt>
                <c:pt idx="2">
                  <c:v>60.375017999999997</c:v>
                </c:pt>
                <c:pt idx="3">
                  <c:v>41.302481</c:v>
                </c:pt>
                <c:pt idx="4">
                  <c:v>55.880400000000002</c:v>
                </c:pt>
                <c:pt idx="5">
                  <c:v>46.712699999999998</c:v>
                </c:pt>
              </c:numCache>
            </c:numRef>
          </c:val>
          <c:extLst>
            <c:ext xmlns:c16="http://schemas.microsoft.com/office/drawing/2014/chart" uri="{C3380CC4-5D6E-409C-BE32-E72D297353CC}">
              <c16:uniqueId val="{00000000-8CAB-4079-BDE1-EB0D66D3C878}"/>
            </c:ext>
          </c:extLst>
        </c:ser>
        <c:ser>
          <c:idx val="0"/>
          <c:order val="1"/>
          <c:tx>
            <c:strRef>
              <c:f>'4.1.5-график'!$B$6</c:f>
              <c:strCache>
                <c:ptCount val="1"/>
                <c:pt idx="0">
                  <c:v>Резидент еместерге қайта сақтандыруға берілген сақтандыру сыйлықақылары</c:v>
                </c:pt>
              </c:strCache>
            </c:strRef>
          </c:tx>
          <c:spPr>
            <a:solidFill>
              <a:srgbClr val="9999FF"/>
            </a:solidFill>
            <a:ln w="12700">
              <a:solidFill>
                <a:srgbClr val="000000"/>
              </a:solidFill>
              <a:prstDash val="solid"/>
            </a:ln>
          </c:spPr>
          <c:invertIfNegative val="0"/>
          <c:cat>
            <c:numRef>
              <c:f>'4.1.5-график'!$C$4:$H$4</c:f>
              <c:numCache>
                <c:formatCode>dd/mm/yy;@</c:formatCode>
                <c:ptCount val="6"/>
                <c:pt idx="0">
                  <c:v>39083</c:v>
                </c:pt>
                <c:pt idx="1">
                  <c:v>39448</c:v>
                </c:pt>
                <c:pt idx="2">
                  <c:v>39814</c:v>
                </c:pt>
                <c:pt idx="3">
                  <c:v>40087</c:v>
                </c:pt>
                <c:pt idx="4">
                  <c:v>40179</c:v>
                </c:pt>
                <c:pt idx="5">
                  <c:v>40452</c:v>
                </c:pt>
              </c:numCache>
            </c:numRef>
          </c:cat>
          <c:val>
            <c:numRef>
              <c:f>'4.1.5-график'!$C$6:$H$6</c:f>
              <c:numCache>
                <c:formatCode>#\ ##0.0</c:formatCode>
                <c:ptCount val="6"/>
                <c:pt idx="0">
                  <c:v>38.950199999999995</c:v>
                </c:pt>
                <c:pt idx="1">
                  <c:v>49.355199999999996</c:v>
                </c:pt>
                <c:pt idx="2">
                  <c:v>51.875699999999995</c:v>
                </c:pt>
                <c:pt idx="3">
                  <c:v>37.700300000000006</c:v>
                </c:pt>
                <c:pt idx="4">
                  <c:v>48.668399999999998</c:v>
                </c:pt>
                <c:pt idx="5">
                  <c:v>42.024300000000004</c:v>
                </c:pt>
              </c:numCache>
            </c:numRef>
          </c:val>
          <c:extLst>
            <c:ext xmlns:c16="http://schemas.microsoft.com/office/drawing/2014/chart" uri="{C3380CC4-5D6E-409C-BE32-E72D297353CC}">
              <c16:uniqueId val="{00000001-8CAB-4079-BDE1-EB0D66D3C878}"/>
            </c:ext>
          </c:extLst>
        </c:ser>
        <c:dLbls>
          <c:showLegendKey val="0"/>
          <c:showVal val="0"/>
          <c:showCatName val="0"/>
          <c:showSerName val="0"/>
          <c:showPercent val="0"/>
          <c:showBubbleSize val="0"/>
        </c:dLbls>
        <c:gapWidth val="150"/>
        <c:axId val="495353208"/>
        <c:axId val="1"/>
      </c:barChart>
      <c:lineChart>
        <c:grouping val="standard"/>
        <c:varyColors val="0"/>
        <c:ser>
          <c:idx val="2"/>
          <c:order val="2"/>
          <c:tx>
            <c:strRef>
              <c:f>'4.1.5-график'!$B$7</c:f>
              <c:strCache>
                <c:ptCount val="1"/>
                <c:pt idx="0">
                  <c:v>Резидент еместердің қайта сақтандырудағы үлесі, % (оң шкала)</c:v>
                </c:pt>
              </c:strCache>
            </c:strRef>
          </c:tx>
          <c:spPr>
            <a:ln w="38100">
              <a:solidFill>
                <a:srgbClr val="000080"/>
              </a:solidFill>
              <a:prstDash val="solid"/>
            </a:ln>
          </c:spPr>
          <c:marker>
            <c:symbol val="triangle"/>
            <c:size val="7"/>
            <c:spPr>
              <a:solidFill>
                <a:srgbClr val="000080"/>
              </a:solidFill>
              <a:ln>
                <a:solidFill>
                  <a:srgbClr val="000080"/>
                </a:solidFill>
                <a:prstDash val="solid"/>
              </a:ln>
            </c:spPr>
          </c:marker>
          <c:val>
            <c:numRef>
              <c:f>'4.1.5-график'!$C$7:$H$7</c:f>
              <c:numCache>
                <c:formatCode>0.0</c:formatCode>
                <c:ptCount val="6"/>
                <c:pt idx="0">
                  <c:v>85.235544207992206</c:v>
                </c:pt>
                <c:pt idx="1">
                  <c:v>80.016619654492359</c:v>
                </c:pt>
                <c:pt idx="2">
                  <c:v>85.922458855415982</c:v>
                </c:pt>
                <c:pt idx="3">
                  <c:v>91.278536027896251</c:v>
                </c:pt>
                <c:pt idx="4">
                  <c:v>87.09386475401034</c:v>
                </c:pt>
                <c:pt idx="5">
                  <c:v>89.963329030434991</c:v>
                </c:pt>
              </c:numCache>
            </c:numRef>
          </c:val>
          <c:smooth val="0"/>
          <c:extLst>
            <c:ext xmlns:c16="http://schemas.microsoft.com/office/drawing/2014/chart" uri="{C3380CC4-5D6E-409C-BE32-E72D297353CC}">
              <c16:uniqueId val="{00000002-8CAB-4079-BDE1-EB0D66D3C878}"/>
            </c:ext>
          </c:extLst>
        </c:ser>
        <c:dLbls>
          <c:showLegendKey val="0"/>
          <c:showVal val="0"/>
          <c:showCatName val="0"/>
          <c:showSerName val="0"/>
          <c:showPercent val="0"/>
          <c:showBubbleSize val="0"/>
        </c:dLbls>
        <c:marker val="1"/>
        <c:smooth val="0"/>
        <c:axId val="3"/>
        <c:axId val="4"/>
      </c:lineChart>
      <c:catAx>
        <c:axId val="495353208"/>
        <c:scaling>
          <c:orientation val="minMax"/>
        </c:scaling>
        <c:delete val="0"/>
        <c:axPos val="b"/>
        <c:numFmt formatCode="dd/mm/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3.4090951397032818E-2"/>
              <c:y val="0.2676054916212396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5320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799277749855737"/>
              <c:y val="0.357692307692307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3.5955095631907956E-2"/>
          <c:y val="0.76923076923076927"/>
          <c:w val="0.9325852929526125"/>
          <c:h val="0.2192307692307692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5714285714285"/>
          <c:y val="8.2474503579063232E-2"/>
          <c:w val="0.73626373626373631"/>
          <c:h val="0.5876308380008255"/>
        </c:manualLayout>
      </c:layout>
      <c:barChart>
        <c:barDir val="col"/>
        <c:grouping val="clustered"/>
        <c:varyColors val="0"/>
        <c:ser>
          <c:idx val="1"/>
          <c:order val="0"/>
          <c:tx>
            <c:strRef>
              <c:f>'4.1.6-график'!$B$6</c:f>
              <c:strCache>
                <c:ptCount val="1"/>
                <c:pt idx="0">
                  <c:v>Резидент еместерге қайта сақтандыруға берілген сақтандыру сыйлықақылары</c:v>
                </c:pt>
              </c:strCache>
            </c:strRef>
          </c:tx>
          <c:spPr>
            <a:solidFill>
              <a:srgbClr val="993366"/>
            </a:solidFill>
            <a:ln w="12700">
              <a:solidFill>
                <a:srgbClr val="000000"/>
              </a:solidFill>
              <a:prstDash val="solid"/>
            </a:ln>
          </c:spPr>
          <c:invertIfNegative val="0"/>
          <c:cat>
            <c:numRef>
              <c:f>'4.1.6-график'!$C$5:$H$5</c:f>
              <c:numCache>
                <c:formatCode>dd/mm/yy;@</c:formatCode>
                <c:ptCount val="6"/>
                <c:pt idx="0">
                  <c:v>39083</c:v>
                </c:pt>
                <c:pt idx="1">
                  <c:v>39448</c:v>
                </c:pt>
                <c:pt idx="2">
                  <c:v>39814</c:v>
                </c:pt>
                <c:pt idx="3">
                  <c:v>40087</c:v>
                </c:pt>
                <c:pt idx="4">
                  <c:v>40179</c:v>
                </c:pt>
                <c:pt idx="5">
                  <c:v>40452</c:v>
                </c:pt>
              </c:numCache>
            </c:numRef>
          </c:cat>
          <c:val>
            <c:numRef>
              <c:f>'4.1.6-график'!$C$6:$H$6</c:f>
              <c:numCache>
                <c:formatCode>#\ ##0.0</c:formatCode>
                <c:ptCount val="6"/>
                <c:pt idx="0">
                  <c:v>38950.199999999997</c:v>
                </c:pt>
                <c:pt idx="1">
                  <c:v>49355.199999999997</c:v>
                </c:pt>
                <c:pt idx="2">
                  <c:v>51875.7</c:v>
                </c:pt>
                <c:pt idx="3">
                  <c:v>37700.300000000003</c:v>
                </c:pt>
                <c:pt idx="4">
                  <c:v>48668.4</c:v>
                </c:pt>
                <c:pt idx="5">
                  <c:v>42024.3</c:v>
                </c:pt>
              </c:numCache>
            </c:numRef>
          </c:val>
          <c:extLst>
            <c:ext xmlns:c16="http://schemas.microsoft.com/office/drawing/2014/chart" uri="{C3380CC4-5D6E-409C-BE32-E72D297353CC}">
              <c16:uniqueId val="{00000000-AE6F-44A3-AEB7-7BB7EEE3554E}"/>
            </c:ext>
          </c:extLst>
        </c:ser>
        <c:dLbls>
          <c:showLegendKey val="0"/>
          <c:showVal val="0"/>
          <c:showCatName val="0"/>
          <c:showSerName val="0"/>
          <c:showPercent val="0"/>
          <c:showBubbleSize val="0"/>
        </c:dLbls>
        <c:gapWidth val="150"/>
        <c:axId val="495355504"/>
        <c:axId val="1"/>
      </c:barChart>
      <c:lineChart>
        <c:grouping val="standard"/>
        <c:varyColors val="0"/>
        <c:ser>
          <c:idx val="0"/>
          <c:order val="1"/>
          <c:tx>
            <c:strRef>
              <c:f>'4.1.6-график'!$B$7</c:f>
              <c:strCache>
                <c:ptCount val="1"/>
                <c:pt idx="0">
                  <c:v>Резидент еместерден қайта сақтандыру шарттары бойынша алынған тәуекелдер бойынша өтеу (оң шкала)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'4.1.6-график'!$C$7:$H$7</c:f>
              <c:numCache>
                <c:formatCode>#\ ##0.0</c:formatCode>
                <c:ptCount val="6"/>
                <c:pt idx="0">
                  <c:v>583.4</c:v>
                </c:pt>
                <c:pt idx="1">
                  <c:v>8613.1</c:v>
                </c:pt>
                <c:pt idx="2">
                  <c:v>5855.2</c:v>
                </c:pt>
                <c:pt idx="3">
                  <c:v>4444.6000000000004</c:v>
                </c:pt>
                <c:pt idx="4">
                  <c:v>9149.7000000000007</c:v>
                </c:pt>
                <c:pt idx="5">
                  <c:v>1647.1</c:v>
                </c:pt>
              </c:numCache>
            </c:numRef>
          </c:val>
          <c:smooth val="0"/>
          <c:extLst>
            <c:ext xmlns:c16="http://schemas.microsoft.com/office/drawing/2014/chart" uri="{C3380CC4-5D6E-409C-BE32-E72D297353CC}">
              <c16:uniqueId val="{00000001-AE6F-44A3-AEB7-7BB7EEE3554E}"/>
            </c:ext>
          </c:extLst>
        </c:ser>
        <c:dLbls>
          <c:showLegendKey val="0"/>
          <c:showVal val="0"/>
          <c:showCatName val="0"/>
          <c:showSerName val="0"/>
          <c:showPercent val="0"/>
          <c:showBubbleSize val="0"/>
        </c:dLbls>
        <c:marker val="1"/>
        <c:smooth val="0"/>
        <c:axId val="3"/>
        <c:axId val="4"/>
      </c:lineChart>
      <c:catAx>
        <c:axId val="495355504"/>
        <c:scaling>
          <c:orientation val="minMax"/>
        </c:scaling>
        <c:delete val="0"/>
        <c:axPos val="b"/>
        <c:numFmt formatCode="dd/mm/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млн. теңге</a:t>
                </a:r>
              </a:p>
            </c:rich>
          </c:tx>
          <c:layout>
            <c:manualLayout>
              <c:xMode val="edge"/>
              <c:yMode val="edge"/>
              <c:x val="3.0737619336044537E-2"/>
              <c:y val="0.2716050184448593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5550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млн. теңге</a:t>
                </a:r>
              </a:p>
            </c:rich>
          </c:tx>
          <c:layout>
            <c:manualLayout>
              <c:xMode val="edge"/>
              <c:yMode val="edge"/>
              <c:x val="0.9516483516483516"/>
              <c:y val="0.3058430067375598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4.8997772828507792E-2"/>
          <c:y val="0.76976203340459015"/>
          <c:w val="0.94209354120267264"/>
          <c:h val="0.2199320095441686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80617129557061"/>
          <c:y val="6.1224693162378968E-2"/>
          <c:w val="0.69284142794798731"/>
          <c:h val="0.52040989188022124"/>
        </c:manualLayout>
      </c:layout>
      <c:barChart>
        <c:barDir val="col"/>
        <c:grouping val="clustered"/>
        <c:varyColors val="0"/>
        <c:ser>
          <c:idx val="1"/>
          <c:order val="0"/>
          <c:tx>
            <c:strRef>
              <c:f>'4.1.7-график'!$B$6</c:f>
              <c:strCache>
                <c:ptCount val="1"/>
                <c:pt idx="0">
                  <c:v>ҚР резидент еместеріне қайта сақтандыруға берілген сақтандыру сыйлықақылары </c:v>
                </c:pt>
              </c:strCache>
            </c:strRef>
          </c:tx>
          <c:spPr>
            <a:solidFill>
              <a:srgbClr val="00CCFF"/>
            </a:solidFill>
            <a:ln w="12700">
              <a:solidFill>
                <a:srgbClr val="000000"/>
              </a:solidFill>
              <a:prstDash val="solid"/>
            </a:ln>
          </c:spPr>
          <c:invertIfNegative val="0"/>
          <c:cat>
            <c:numRef>
              <c:f>'4.1.7-график'!$C$5:$H$5</c:f>
              <c:numCache>
                <c:formatCode>dd/mm/yy;@</c:formatCode>
                <c:ptCount val="6"/>
                <c:pt idx="0">
                  <c:v>39083</c:v>
                </c:pt>
                <c:pt idx="1">
                  <c:v>39448</c:v>
                </c:pt>
                <c:pt idx="2">
                  <c:v>39814</c:v>
                </c:pt>
                <c:pt idx="3">
                  <c:v>40087</c:v>
                </c:pt>
                <c:pt idx="4">
                  <c:v>40179</c:v>
                </c:pt>
                <c:pt idx="5">
                  <c:v>40452</c:v>
                </c:pt>
              </c:numCache>
            </c:numRef>
          </c:cat>
          <c:val>
            <c:numRef>
              <c:f>'4.1.7-график'!$C$6:$H$6</c:f>
              <c:numCache>
                <c:formatCode>#\ ##0.0</c:formatCode>
                <c:ptCount val="6"/>
                <c:pt idx="0">
                  <c:v>38950.171000000002</c:v>
                </c:pt>
                <c:pt idx="1">
                  <c:v>49355.199000000001</c:v>
                </c:pt>
                <c:pt idx="2">
                  <c:v>51875.661999999997</c:v>
                </c:pt>
                <c:pt idx="3">
                  <c:v>37700.258999999998</c:v>
                </c:pt>
                <c:pt idx="4">
                  <c:v>48668.4</c:v>
                </c:pt>
                <c:pt idx="5">
                  <c:v>42024.3</c:v>
                </c:pt>
              </c:numCache>
            </c:numRef>
          </c:val>
          <c:extLst>
            <c:ext xmlns:c16="http://schemas.microsoft.com/office/drawing/2014/chart" uri="{C3380CC4-5D6E-409C-BE32-E72D297353CC}">
              <c16:uniqueId val="{00000000-B14E-42E7-9170-7F4AEDFF1D88}"/>
            </c:ext>
          </c:extLst>
        </c:ser>
        <c:dLbls>
          <c:showLegendKey val="0"/>
          <c:showVal val="0"/>
          <c:showCatName val="0"/>
          <c:showSerName val="0"/>
          <c:showPercent val="0"/>
          <c:showBubbleSize val="0"/>
        </c:dLbls>
        <c:gapWidth val="150"/>
        <c:axId val="495369936"/>
        <c:axId val="1"/>
      </c:barChart>
      <c:lineChart>
        <c:grouping val="standard"/>
        <c:varyColors val="0"/>
        <c:ser>
          <c:idx val="0"/>
          <c:order val="1"/>
          <c:tx>
            <c:strRef>
              <c:f>'4.1.7-график'!$B$7</c:f>
              <c:strCache>
                <c:ptCount val="1"/>
                <c:pt idx="0">
                  <c:v>«В+» төмен халықаралық рейтингілік бағалауы бар не рейтингілік бағалауы жоқ ҚР резидент еместері - қайта сақтандыру ұйымдарына   қайта сақтандыруға берілген сақтандыру сыйлықақылары (оң ось)</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'4.1.7-график'!$C$7:$H$7</c:f>
              <c:numCache>
                <c:formatCode>#\ ##0.0</c:formatCode>
                <c:ptCount val="6"/>
                <c:pt idx="0">
                  <c:v>2722.8919999999998</c:v>
                </c:pt>
                <c:pt idx="1">
                  <c:v>4841.1679999999997</c:v>
                </c:pt>
                <c:pt idx="2">
                  <c:v>10748.366</c:v>
                </c:pt>
                <c:pt idx="3">
                  <c:v>16395.512999999999</c:v>
                </c:pt>
                <c:pt idx="4">
                  <c:v>9001.0339999999997</c:v>
                </c:pt>
                <c:pt idx="5">
                  <c:v>3256.1669999999999</c:v>
                </c:pt>
              </c:numCache>
            </c:numRef>
          </c:val>
          <c:smooth val="0"/>
          <c:extLst>
            <c:ext xmlns:c16="http://schemas.microsoft.com/office/drawing/2014/chart" uri="{C3380CC4-5D6E-409C-BE32-E72D297353CC}">
              <c16:uniqueId val="{00000001-B14E-42E7-9170-7F4AEDFF1D88}"/>
            </c:ext>
          </c:extLst>
        </c:ser>
        <c:dLbls>
          <c:showLegendKey val="0"/>
          <c:showVal val="0"/>
          <c:showCatName val="0"/>
          <c:showSerName val="0"/>
          <c:showPercent val="0"/>
          <c:showBubbleSize val="0"/>
        </c:dLbls>
        <c:marker val="1"/>
        <c:smooth val="0"/>
        <c:axId val="3"/>
        <c:axId val="4"/>
      </c:lineChart>
      <c:catAx>
        <c:axId val="495369936"/>
        <c:scaling>
          <c:orientation val="minMax"/>
        </c:scaling>
        <c:delete val="0"/>
        <c:axPos val="b"/>
        <c:numFmt formatCode="dd/mm/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млн. теңге</a:t>
                </a:r>
              </a:p>
            </c:rich>
          </c:tx>
          <c:layout>
            <c:manualLayout>
              <c:xMode val="edge"/>
              <c:yMode val="edge"/>
              <c:x val="1.0615797736599323E-2"/>
              <c:y val="0.227129465959612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6993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млн. теңге</a:t>
                </a:r>
              </a:p>
            </c:rich>
          </c:tx>
          <c:layout>
            <c:manualLayout>
              <c:xMode val="edge"/>
              <c:yMode val="edge"/>
              <c:x val="0.94688318694574258"/>
              <c:y val="0.217687789026371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1.1547344110854504E-2"/>
          <c:y val="0.68367346938775508"/>
          <c:w val="0.94457274826789839"/>
          <c:h val="0.3061224489795918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userShapes r:id="rId1"/>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8333333333333"/>
          <c:y val="5.9027777777777776E-2"/>
          <c:w val="0.85416666666666663"/>
          <c:h val="0.59027777777777779"/>
        </c:manualLayout>
      </c:layout>
      <c:lineChart>
        <c:grouping val="standard"/>
        <c:varyColors val="0"/>
        <c:ser>
          <c:idx val="0"/>
          <c:order val="0"/>
          <c:tx>
            <c:strRef>
              <c:f>'4.1.8-график'!$B$8</c:f>
              <c:strCache>
                <c:ptCount val="1"/>
                <c:pt idx="0">
                  <c:v>Төлемдердің сыйлықақыларға қатынасы</c:v>
                </c:pt>
              </c:strCache>
            </c:strRef>
          </c:tx>
          <c:marker>
            <c:symbol val="none"/>
          </c:marker>
          <c:cat>
            <c:strRef>
              <c:f>'4.1.8-график'!$C$5:$H$5</c:f>
              <c:strCache>
                <c:ptCount val="6"/>
                <c:pt idx="0">
                  <c:v>01.01.2006</c:v>
                </c:pt>
                <c:pt idx="1">
                  <c:v> 01.01.2007</c:v>
                </c:pt>
                <c:pt idx="2">
                  <c:v> 01.01.2008</c:v>
                </c:pt>
                <c:pt idx="3">
                  <c:v>01.01.2009</c:v>
                </c:pt>
                <c:pt idx="4">
                  <c:v>01.01.2010</c:v>
                </c:pt>
                <c:pt idx="5">
                  <c:v>01.10.2010</c:v>
                </c:pt>
              </c:strCache>
            </c:strRef>
          </c:cat>
          <c:val>
            <c:numRef>
              <c:f>'4.1.8-график'!$C$8:$H$8</c:f>
              <c:numCache>
                <c:formatCode>_-* #\ ##0.00_р_._-;\-* #\ ##0.00_р_._-;_-* "-"??_р_._-;_-@_-</c:formatCode>
                <c:ptCount val="6"/>
                <c:pt idx="0">
                  <c:v>16.600000000000001</c:v>
                </c:pt>
                <c:pt idx="1">
                  <c:v>11.799999999999999</c:v>
                </c:pt>
                <c:pt idx="2">
                  <c:v>33.4</c:v>
                </c:pt>
                <c:pt idx="3">
                  <c:v>41.9</c:v>
                </c:pt>
                <c:pt idx="4">
                  <c:v>24.500020743280281</c:v>
                </c:pt>
                <c:pt idx="5">
                  <c:v>17.599999999999998</c:v>
                </c:pt>
              </c:numCache>
            </c:numRef>
          </c:val>
          <c:smooth val="0"/>
          <c:extLst>
            <c:ext xmlns:c16="http://schemas.microsoft.com/office/drawing/2014/chart" uri="{C3380CC4-5D6E-409C-BE32-E72D297353CC}">
              <c16:uniqueId val="{00000000-2752-402C-929C-FADF27710380}"/>
            </c:ext>
          </c:extLst>
        </c:ser>
        <c:ser>
          <c:idx val="1"/>
          <c:order val="1"/>
          <c:tx>
            <c:strRef>
              <c:f>'4.1.8-график'!$B$9</c:f>
              <c:strCache>
                <c:ptCount val="1"/>
                <c:pt idx="0">
                  <c:v>Төлемдердің міндетті сақтандыру бойынша сыйлықақыларға қатынасы, %</c:v>
                </c:pt>
              </c:strCache>
            </c:strRef>
          </c:tx>
          <c:marker>
            <c:symbol val="none"/>
          </c:marker>
          <c:cat>
            <c:strRef>
              <c:f>'4.1.8-график'!$C$5:$H$5</c:f>
              <c:strCache>
                <c:ptCount val="6"/>
                <c:pt idx="0">
                  <c:v>01.01.2006</c:v>
                </c:pt>
                <c:pt idx="1">
                  <c:v> 01.01.2007</c:v>
                </c:pt>
                <c:pt idx="2">
                  <c:v> 01.01.2008</c:v>
                </c:pt>
                <c:pt idx="3">
                  <c:v>01.01.2009</c:v>
                </c:pt>
                <c:pt idx="4">
                  <c:v>01.01.2010</c:v>
                </c:pt>
                <c:pt idx="5">
                  <c:v>01.10.2010</c:v>
                </c:pt>
              </c:strCache>
            </c:strRef>
          </c:cat>
          <c:val>
            <c:numRef>
              <c:f>'4.1.8-график'!$C$9:$H$9</c:f>
              <c:numCache>
                <c:formatCode>0.0</c:formatCode>
                <c:ptCount val="6"/>
                <c:pt idx="0">
                  <c:v>28.531195094222621</c:v>
                </c:pt>
                <c:pt idx="1">
                  <c:v>27.820915352136762</c:v>
                </c:pt>
                <c:pt idx="2">
                  <c:v>27.885172718860268</c:v>
                </c:pt>
                <c:pt idx="3">
                  <c:v>30.188767327013299</c:v>
                </c:pt>
                <c:pt idx="4">
                  <c:v>25.540576418183431</c:v>
                </c:pt>
                <c:pt idx="5">
                  <c:v>25.279106574431388</c:v>
                </c:pt>
              </c:numCache>
            </c:numRef>
          </c:val>
          <c:smooth val="0"/>
          <c:extLst>
            <c:ext xmlns:c16="http://schemas.microsoft.com/office/drawing/2014/chart" uri="{C3380CC4-5D6E-409C-BE32-E72D297353CC}">
              <c16:uniqueId val="{00000001-2752-402C-929C-FADF27710380}"/>
            </c:ext>
          </c:extLst>
        </c:ser>
        <c:ser>
          <c:idx val="2"/>
          <c:order val="2"/>
          <c:tx>
            <c:strRef>
              <c:f>'4.1.8-график'!$B$10</c:f>
              <c:strCache>
                <c:ptCount val="1"/>
                <c:pt idx="0">
                  <c:v>Төлемдердің ерікті жеке сақтандыру бойынша сыйлықақыларға қатынасы, %</c:v>
                </c:pt>
              </c:strCache>
            </c:strRef>
          </c:tx>
          <c:marker>
            <c:symbol val="none"/>
          </c:marker>
          <c:cat>
            <c:strRef>
              <c:f>'4.1.8-график'!$C$5:$H$5</c:f>
              <c:strCache>
                <c:ptCount val="6"/>
                <c:pt idx="0">
                  <c:v>01.01.2006</c:v>
                </c:pt>
                <c:pt idx="1">
                  <c:v> 01.01.2007</c:v>
                </c:pt>
                <c:pt idx="2">
                  <c:v> 01.01.2008</c:v>
                </c:pt>
                <c:pt idx="3">
                  <c:v>01.01.2009</c:v>
                </c:pt>
                <c:pt idx="4">
                  <c:v>01.01.2010</c:v>
                </c:pt>
                <c:pt idx="5">
                  <c:v>01.10.2010</c:v>
                </c:pt>
              </c:strCache>
            </c:strRef>
          </c:cat>
          <c:val>
            <c:numRef>
              <c:f>'4.1.8-график'!$C$10:$H$10</c:f>
              <c:numCache>
                <c:formatCode>0.0</c:formatCode>
                <c:ptCount val="6"/>
                <c:pt idx="0">
                  <c:v>21.453745626672159</c:v>
                </c:pt>
                <c:pt idx="1">
                  <c:v>15.635217208184688</c:v>
                </c:pt>
                <c:pt idx="2">
                  <c:v>25.68268553855274</c:v>
                </c:pt>
                <c:pt idx="3">
                  <c:v>43.166629597856364</c:v>
                </c:pt>
                <c:pt idx="4">
                  <c:v>40.199432538705061</c:v>
                </c:pt>
                <c:pt idx="5">
                  <c:v>36.447234209493914</c:v>
                </c:pt>
              </c:numCache>
            </c:numRef>
          </c:val>
          <c:smooth val="0"/>
          <c:extLst>
            <c:ext xmlns:c16="http://schemas.microsoft.com/office/drawing/2014/chart" uri="{C3380CC4-5D6E-409C-BE32-E72D297353CC}">
              <c16:uniqueId val="{00000002-2752-402C-929C-FADF27710380}"/>
            </c:ext>
          </c:extLst>
        </c:ser>
        <c:ser>
          <c:idx val="3"/>
          <c:order val="3"/>
          <c:tx>
            <c:strRef>
              <c:f>'4.1.8-график'!$B$11</c:f>
              <c:strCache>
                <c:ptCount val="1"/>
                <c:pt idx="0">
                  <c:v>Төлемдердің ерікті мүліктік сақтандыру бойынша сыйлықақыларға қатынасы, %</c:v>
                </c:pt>
              </c:strCache>
            </c:strRef>
          </c:tx>
          <c:spPr>
            <a:ln w="25400">
              <a:solidFill>
                <a:srgbClr val="000080"/>
              </a:solidFill>
              <a:prstDash val="solid"/>
            </a:ln>
          </c:spPr>
          <c:marker>
            <c:symbol val="none"/>
          </c:marker>
          <c:cat>
            <c:strRef>
              <c:f>'4.1.8-график'!$C$5:$H$5</c:f>
              <c:strCache>
                <c:ptCount val="6"/>
                <c:pt idx="0">
                  <c:v>01.01.2006</c:v>
                </c:pt>
                <c:pt idx="1">
                  <c:v> 01.01.2007</c:v>
                </c:pt>
                <c:pt idx="2">
                  <c:v> 01.01.2008</c:v>
                </c:pt>
                <c:pt idx="3">
                  <c:v>01.01.2009</c:v>
                </c:pt>
                <c:pt idx="4">
                  <c:v>01.01.2010</c:v>
                </c:pt>
                <c:pt idx="5">
                  <c:v>01.10.2010</c:v>
                </c:pt>
              </c:strCache>
            </c:strRef>
          </c:cat>
          <c:val>
            <c:numRef>
              <c:f>'4.1.8-график'!$C$11:$H$11</c:f>
              <c:numCache>
                <c:formatCode>0.0</c:formatCode>
                <c:ptCount val="6"/>
                <c:pt idx="0">
                  <c:v>12.731908260966376</c:v>
                </c:pt>
                <c:pt idx="1">
                  <c:v>7.9849881279249999</c:v>
                </c:pt>
                <c:pt idx="2">
                  <c:v>35.464348088168414</c:v>
                </c:pt>
                <c:pt idx="3">
                  <c:v>45.723487109183409</c:v>
                </c:pt>
                <c:pt idx="4">
                  <c:v>18.32318956791503</c:v>
                </c:pt>
                <c:pt idx="5">
                  <c:v>4.4237899818030924</c:v>
                </c:pt>
              </c:numCache>
            </c:numRef>
          </c:val>
          <c:smooth val="0"/>
          <c:extLst>
            <c:ext xmlns:c16="http://schemas.microsoft.com/office/drawing/2014/chart" uri="{C3380CC4-5D6E-409C-BE32-E72D297353CC}">
              <c16:uniqueId val="{00000003-2752-402C-929C-FADF27710380}"/>
            </c:ext>
          </c:extLst>
        </c:ser>
        <c:dLbls>
          <c:showLegendKey val="0"/>
          <c:showVal val="0"/>
          <c:showCatName val="0"/>
          <c:showSerName val="0"/>
          <c:showPercent val="0"/>
          <c:showBubbleSize val="0"/>
        </c:dLbls>
        <c:smooth val="0"/>
        <c:axId val="495368296"/>
        <c:axId val="1"/>
      </c:lineChart>
      <c:catAx>
        <c:axId val="495368296"/>
        <c:scaling>
          <c:orientation val="minMax"/>
        </c:scaling>
        <c:delete val="0"/>
        <c:axPos val="b"/>
        <c:numFmt formatCode="General" sourceLinked="1"/>
        <c:majorTickMark val="out"/>
        <c:minorTickMark val="none"/>
        <c:tickLblPos val="nextTo"/>
        <c:txPr>
          <a:bodyPr/>
          <a:lstStyle/>
          <a:p>
            <a:pPr>
              <a:defRPr b="1"/>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3.125E-2"/>
              <c:y val="0.34027777777777779"/>
            </c:manualLayout>
          </c:layout>
          <c:overlay val="0"/>
          <c:spPr>
            <a:noFill/>
            <a:ln w="25400">
              <a:noFill/>
            </a:ln>
          </c:spPr>
        </c:title>
        <c:numFmt formatCode="#,##0" sourceLinked="0"/>
        <c:majorTickMark val="out"/>
        <c:minorTickMark val="none"/>
        <c:tickLblPos val="nextTo"/>
        <c:txPr>
          <a:bodyPr/>
          <a:lstStyle/>
          <a:p>
            <a:pPr>
              <a:defRPr b="1"/>
            </a:pPr>
            <a:endParaRPr lang="ru-RU"/>
          </a:p>
        </c:txPr>
        <c:crossAx val="495368296"/>
        <c:crosses val="autoZero"/>
        <c:crossBetween val="between"/>
      </c:valAx>
    </c:plotArea>
    <c:legend>
      <c:legendPos val="r"/>
      <c:layout>
        <c:manualLayout>
          <c:xMode val="edge"/>
          <c:yMode val="edge"/>
          <c:wMode val="edge"/>
          <c:hMode val="edge"/>
          <c:x val="2.0833333333333332E-2"/>
          <c:y val="0.73958333333333337"/>
          <c:w val="0.98958333333333337"/>
          <c:h val="0.98958333333333337"/>
        </c:manualLayout>
      </c:layout>
      <c:overlay val="0"/>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alignWithMargins="0"/>
    <c:pageMargins b="0.75" l="0.7" r="0.7" t="0.75" header="0.3" footer="0.3"/>
    <c:pageSetup paperSize="9" orientation="landscape" verticalDpi="0"/>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5668633985962"/>
          <c:y val="8.8235294117647065E-2"/>
          <c:w val="0.85384829188775013"/>
          <c:h val="0.62132352941176472"/>
        </c:manualLayout>
      </c:layout>
      <c:lineChart>
        <c:grouping val="standard"/>
        <c:varyColors val="0"/>
        <c:ser>
          <c:idx val="1"/>
          <c:order val="0"/>
          <c:tx>
            <c:strRef>
              <c:f>'4.1.9-график'!$B$6</c:f>
              <c:strCache>
                <c:ptCount val="1"/>
                <c:pt idx="0">
                  <c:v>Инвестициялық қызметтен түскен кірістер</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'4.1.9-график'!$C$4:$H$4</c:f>
              <c:numCache>
                <c:formatCode>dd/mm/yy;@</c:formatCode>
                <c:ptCount val="6"/>
                <c:pt idx="0">
                  <c:v>38718</c:v>
                </c:pt>
                <c:pt idx="1">
                  <c:v>39083</c:v>
                </c:pt>
                <c:pt idx="2">
                  <c:v>39448</c:v>
                </c:pt>
                <c:pt idx="3">
                  <c:v>39814</c:v>
                </c:pt>
                <c:pt idx="4">
                  <c:v>40179</c:v>
                </c:pt>
                <c:pt idx="5">
                  <c:v>40452</c:v>
                </c:pt>
              </c:numCache>
            </c:numRef>
          </c:cat>
          <c:val>
            <c:numRef>
              <c:f>'4.1.9-график'!$C$6:$H$6</c:f>
              <c:numCache>
                <c:formatCode>#\ ##0.0</c:formatCode>
                <c:ptCount val="6"/>
                <c:pt idx="0">
                  <c:v>3.2906569999999999</c:v>
                </c:pt>
                <c:pt idx="1">
                  <c:v>6.5099219999999995</c:v>
                </c:pt>
                <c:pt idx="2">
                  <c:v>11.280087</c:v>
                </c:pt>
                <c:pt idx="3">
                  <c:v>18.054331999999999</c:v>
                </c:pt>
                <c:pt idx="4">
                  <c:v>20.666713999999999</c:v>
                </c:pt>
                <c:pt idx="5">
                  <c:v>16.232150000000001</c:v>
                </c:pt>
              </c:numCache>
            </c:numRef>
          </c:val>
          <c:smooth val="0"/>
          <c:extLst>
            <c:ext xmlns:c16="http://schemas.microsoft.com/office/drawing/2014/chart" uri="{C3380CC4-5D6E-409C-BE32-E72D297353CC}">
              <c16:uniqueId val="{00000000-181B-42B3-B23B-3291FC149921}"/>
            </c:ext>
          </c:extLst>
        </c:ser>
        <c:ser>
          <c:idx val="0"/>
          <c:order val="1"/>
          <c:tx>
            <c:strRef>
              <c:f>'4.1.9-график'!$B$5</c:f>
              <c:strCache>
                <c:ptCount val="1"/>
                <c:pt idx="0">
                  <c:v>Сақтандыру қызметінен түскен кірістер</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'4.1.9-график'!$C$5:$H$5</c:f>
              <c:numCache>
                <c:formatCode>#\ ##0.0</c:formatCode>
                <c:ptCount val="6"/>
                <c:pt idx="0">
                  <c:v>33.893607000000003</c:v>
                </c:pt>
                <c:pt idx="1">
                  <c:v>68.628264000000001</c:v>
                </c:pt>
                <c:pt idx="2">
                  <c:v>108.462609</c:v>
                </c:pt>
                <c:pt idx="3">
                  <c:v>102.85972699999999</c:v>
                </c:pt>
                <c:pt idx="4">
                  <c:v>81.537051000000005</c:v>
                </c:pt>
                <c:pt idx="5">
                  <c:v>67.293025999999998</c:v>
                </c:pt>
              </c:numCache>
            </c:numRef>
          </c:val>
          <c:smooth val="0"/>
          <c:extLst>
            <c:ext xmlns:c16="http://schemas.microsoft.com/office/drawing/2014/chart" uri="{C3380CC4-5D6E-409C-BE32-E72D297353CC}">
              <c16:uniqueId val="{00000001-181B-42B3-B23B-3291FC149921}"/>
            </c:ext>
          </c:extLst>
        </c:ser>
        <c:dLbls>
          <c:showLegendKey val="0"/>
          <c:showVal val="1"/>
          <c:showCatName val="0"/>
          <c:showSerName val="0"/>
          <c:showPercent val="0"/>
          <c:showBubbleSize val="0"/>
        </c:dLbls>
        <c:marker val="1"/>
        <c:smooth val="0"/>
        <c:axId val="495367968"/>
        <c:axId val="1"/>
      </c:lineChart>
      <c:catAx>
        <c:axId val="495367968"/>
        <c:scaling>
          <c:orientation val="minMax"/>
        </c:scaling>
        <c:delete val="0"/>
        <c:axPos val="b"/>
        <c:numFmt formatCode="dd/mm/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1933239114341477E-2"/>
              <c:y val="0.2925181411147135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67968"/>
        <c:crosses val="autoZero"/>
        <c:crossBetween val="between"/>
      </c:valAx>
      <c:spPr>
        <a:noFill/>
        <a:ln w="25400">
          <a:noFill/>
        </a:ln>
      </c:spPr>
    </c:plotArea>
    <c:legend>
      <c:legendPos val="b"/>
      <c:layout>
        <c:manualLayout>
          <c:xMode val="edge"/>
          <c:yMode val="edge"/>
          <c:x val="2.9629701074703595E-2"/>
          <c:y val="0.84191176470588236"/>
          <c:w val="0.93580472560938854"/>
          <c:h val="0.1470588235294117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07239819004525"/>
          <c:y val="5.0675675675675678E-2"/>
          <c:w val="0.8868778280542986"/>
          <c:h val="0.82094594594594594"/>
        </c:manualLayout>
      </c:layout>
      <c:barChart>
        <c:barDir val="col"/>
        <c:grouping val="clustered"/>
        <c:varyColors val="0"/>
        <c:ser>
          <c:idx val="0"/>
          <c:order val="0"/>
          <c:tx>
            <c:strRef>
              <c:f>'4.1.10-график'!$B$6</c:f>
              <c:strCache>
                <c:ptCount val="1"/>
                <c:pt idx="0">
                  <c:v>Салықтар төленгеннен кейінгі таза пайда</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'4.1.10-график'!$C$5:$H$5</c:f>
              <c:strCache>
                <c:ptCount val="6"/>
                <c:pt idx="0">
                  <c:v>01.01.2006</c:v>
                </c:pt>
                <c:pt idx="1">
                  <c:v>01.01.2007</c:v>
                </c:pt>
                <c:pt idx="2">
                  <c:v>01.01.2008</c:v>
                </c:pt>
                <c:pt idx="3">
                  <c:v>01.01.2009</c:v>
                </c:pt>
                <c:pt idx="4">
                  <c:v>01.01.2010</c:v>
                </c:pt>
                <c:pt idx="5">
                  <c:v>01.10.2010</c:v>
                </c:pt>
              </c:strCache>
            </c:strRef>
          </c:cat>
          <c:val>
            <c:numRef>
              <c:f>'4.1.10-график'!$C$6:$H$6</c:f>
              <c:numCache>
                <c:formatCode>#\ ##0.0</c:formatCode>
                <c:ptCount val="6"/>
                <c:pt idx="0">
                  <c:v>11.141145</c:v>
                </c:pt>
                <c:pt idx="1">
                  <c:v>31.742613000000002</c:v>
                </c:pt>
                <c:pt idx="2">
                  <c:v>52.229898999999996</c:v>
                </c:pt>
                <c:pt idx="3">
                  <c:v>41.870671000000002</c:v>
                </c:pt>
                <c:pt idx="4">
                  <c:v>29.731695999999999</c:v>
                </c:pt>
                <c:pt idx="5">
                  <c:v>28.400500000000001</c:v>
                </c:pt>
              </c:numCache>
            </c:numRef>
          </c:val>
          <c:extLst>
            <c:ext xmlns:c16="http://schemas.microsoft.com/office/drawing/2014/chart" uri="{C3380CC4-5D6E-409C-BE32-E72D297353CC}">
              <c16:uniqueId val="{00000000-77B1-491C-BB94-5BD722ED15C1}"/>
            </c:ext>
          </c:extLst>
        </c:ser>
        <c:dLbls>
          <c:showLegendKey val="0"/>
          <c:showVal val="0"/>
          <c:showCatName val="0"/>
          <c:showSerName val="0"/>
          <c:showPercent val="0"/>
          <c:showBubbleSize val="0"/>
        </c:dLbls>
        <c:gapWidth val="150"/>
        <c:axId val="495398472"/>
        <c:axId val="1"/>
      </c:barChart>
      <c:catAx>
        <c:axId val="495398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3.3936651583710405E-2"/>
              <c:y val="0.364864864864864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9847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7545407812195E-2"/>
          <c:y val="7.2649875842497338E-2"/>
          <c:w val="0.91914339538114198"/>
          <c:h val="0.54273730776453899"/>
        </c:manualLayout>
      </c:layout>
      <c:barChart>
        <c:barDir val="col"/>
        <c:grouping val="percentStacked"/>
        <c:varyColors val="0"/>
        <c:ser>
          <c:idx val="0"/>
          <c:order val="0"/>
          <c:tx>
            <c:strRef>
              <c:f>'4.1.11-график'!$B$5</c:f>
              <c:strCache>
                <c:ptCount val="1"/>
                <c:pt idx="0">
                  <c:v>ҚР мемлекеттік бағалы қағаздары</c:v>
                </c:pt>
              </c:strCache>
            </c:strRef>
          </c:tx>
          <c:spPr>
            <a:solidFill>
              <a:srgbClr val="CC99FF"/>
            </a:solidFill>
            <a:ln w="12700">
              <a:solidFill>
                <a:srgbClr val="000000"/>
              </a:solidFill>
              <a:prstDash val="solid"/>
            </a:ln>
          </c:spPr>
          <c:invertIfNegative val="0"/>
          <c:cat>
            <c:strRef>
              <c:f>'4.1.11-график'!$C$4:$H$4</c:f>
              <c:strCache>
                <c:ptCount val="6"/>
                <c:pt idx="0">
                  <c:v>01.01.06</c:v>
                </c:pt>
                <c:pt idx="1">
                  <c:v> 01.01.2007</c:v>
                </c:pt>
                <c:pt idx="2">
                  <c:v>01.01.08</c:v>
                </c:pt>
                <c:pt idx="3">
                  <c:v>01.01.09</c:v>
                </c:pt>
                <c:pt idx="4">
                  <c:v>01.01.10</c:v>
                </c:pt>
                <c:pt idx="5">
                  <c:v>01.10.10</c:v>
                </c:pt>
              </c:strCache>
            </c:strRef>
          </c:cat>
          <c:val>
            <c:numRef>
              <c:f>'4.1.11-график'!$C$5:$H$5</c:f>
              <c:numCache>
                <c:formatCode>0.0</c:formatCode>
                <c:ptCount val="6"/>
                <c:pt idx="0">
                  <c:v>37.658570454582062</c:v>
                </c:pt>
                <c:pt idx="1">
                  <c:v>17.46</c:v>
                </c:pt>
                <c:pt idx="2">
                  <c:v>10.3</c:v>
                </c:pt>
                <c:pt idx="3">
                  <c:v>9.6</c:v>
                </c:pt>
                <c:pt idx="4" formatCode="General">
                  <c:v>20.7</c:v>
                </c:pt>
                <c:pt idx="5">
                  <c:v>21.92</c:v>
                </c:pt>
              </c:numCache>
            </c:numRef>
          </c:val>
          <c:extLst>
            <c:ext xmlns:c16="http://schemas.microsoft.com/office/drawing/2014/chart" uri="{C3380CC4-5D6E-409C-BE32-E72D297353CC}">
              <c16:uniqueId val="{00000000-344B-4CC6-A924-7C9EAA282514}"/>
            </c:ext>
          </c:extLst>
        </c:ser>
        <c:ser>
          <c:idx val="1"/>
          <c:order val="1"/>
          <c:tx>
            <c:strRef>
              <c:f>'4.1.11-график'!$B$6</c:f>
              <c:strCache>
                <c:ptCount val="1"/>
                <c:pt idx="0">
                  <c:v>Екінші деңгейдегі банктердегі салымдар</c:v>
                </c:pt>
              </c:strCache>
            </c:strRef>
          </c:tx>
          <c:spPr>
            <a:solidFill>
              <a:srgbClr val="00FF00"/>
            </a:solidFill>
            <a:ln w="12700">
              <a:solidFill>
                <a:srgbClr val="000000"/>
              </a:solidFill>
              <a:prstDash val="solid"/>
            </a:ln>
          </c:spPr>
          <c:invertIfNegative val="0"/>
          <c:cat>
            <c:strRef>
              <c:f>'4.1.11-график'!$C$4:$H$4</c:f>
              <c:strCache>
                <c:ptCount val="6"/>
                <c:pt idx="0">
                  <c:v>01.01.06</c:v>
                </c:pt>
                <c:pt idx="1">
                  <c:v> 01.01.2007</c:v>
                </c:pt>
                <c:pt idx="2">
                  <c:v>01.01.08</c:v>
                </c:pt>
                <c:pt idx="3">
                  <c:v>01.01.09</c:v>
                </c:pt>
                <c:pt idx="4">
                  <c:v>01.01.10</c:v>
                </c:pt>
                <c:pt idx="5">
                  <c:v>01.10.10</c:v>
                </c:pt>
              </c:strCache>
            </c:strRef>
          </c:cat>
          <c:val>
            <c:numRef>
              <c:f>'4.1.11-график'!$C$6:$H$6</c:f>
              <c:numCache>
                <c:formatCode>0.0</c:formatCode>
                <c:ptCount val="6"/>
                <c:pt idx="0">
                  <c:v>23.098451919308687</c:v>
                </c:pt>
                <c:pt idx="1">
                  <c:v>21.96</c:v>
                </c:pt>
                <c:pt idx="2">
                  <c:v>39.1</c:v>
                </c:pt>
                <c:pt idx="3">
                  <c:v>39.9</c:v>
                </c:pt>
                <c:pt idx="4" formatCode="General">
                  <c:v>36.5</c:v>
                </c:pt>
                <c:pt idx="5">
                  <c:v>32.08</c:v>
                </c:pt>
              </c:numCache>
            </c:numRef>
          </c:val>
          <c:extLst>
            <c:ext xmlns:c16="http://schemas.microsoft.com/office/drawing/2014/chart" uri="{C3380CC4-5D6E-409C-BE32-E72D297353CC}">
              <c16:uniqueId val="{00000001-344B-4CC6-A924-7C9EAA282514}"/>
            </c:ext>
          </c:extLst>
        </c:ser>
        <c:ser>
          <c:idx val="2"/>
          <c:order val="2"/>
          <c:tx>
            <c:strRef>
              <c:f>'4.1.11-график'!$B$7</c:f>
              <c:strCache>
                <c:ptCount val="1"/>
                <c:pt idx="0">
                  <c:v>ҚР эмитенттерінің мемлекеттік емес бағалы қағаздары</c:v>
                </c:pt>
              </c:strCache>
            </c:strRef>
          </c:tx>
          <c:spPr>
            <a:solidFill>
              <a:srgbClr val="FFFFCC"/>
            </a:solidFill>
            <a:ln w="12700">
              <a:solidFill>
                <a:srgbClr val="000000"/>
              </a:solidFill>
              <a:prstDash val="solid"/>
            </a:ln>
          </c:spPr>
          <c:invertIfNegative val="0"/>
          <c:cat>
            <c:strRef>
              <c:f>'4.1.11-график'!$C$4:$H$4</c:f>
              <c:strCache>
                <c:ptCount val="6"/>
                <c:pt idx="0">
                  <c:v>01.01.06</c:v>
                </c:pt>
                <c:pt idx="1">
                  <c:v> 01.01.2007</c:v>
                </c:pt>
                <c:pt idx="2">
                  <c:v>01.01.08</c:v>
                </c:pt>
                <c:pt idx="3">
                  <c:v>01.01.09</c:v>
                </c:pt>
                <c:pt idx="4">
                  <c:v>01.01.10</c:v>
                </c:pt>
                <c:pt idx="5">
                  <c:v>01.10.10</c:v>
                </c:pt>
              </c:strCache>
            </c:strRef>
          </c:cat>
          <c:val>
            <c:numRef>
              <c:f>'4.1.11-график'!$C$7:$H$7</c:f>
              <c:numCache>
                <c:formatCode>0.0</c:formatCode>
                <c:ptCount val="6"/>
                <c:pt idx="0">
                  <c:v>27.653398852226385</c:v>
                </c:pt>
                <c:pt idx="1">
                  <c:v>43.11</c:v>
                </c:pt>
                <c:pt idx="2">
                  <c:v>36.9</c:v>
                </c:pt>
                <c:pt idx="3">
                  <c:v>33.799999999999997</c:v>
                </c:pt>
                <c:pt idx="4" formatCode="General">
                  <c:v>28.5</c:v>
                </c:pt>
                <c:pt idx="5">
                  <c:v>32.31</c:v>
                </c:pt>
              </c:numCache>
            </c:numRef>
          </c:val>
          <c:extLst>
            <c:ext xmlns:c16="http://schemas.microsoft.com/office/drawing/2014/chart" uri="{C3380CC4-5D6E-409C-BE32-E72D297353CC}">
              <c16:uniqueId val="{00000002-344B-4CC6-A924-7C9EAA282514}"/>
            </c:ext>
          </c:extLst>
        </c:ser>
        <c:ser>
          <c:idx val="3"/>
          <c:order val="3"/>
          <c:tx>
            <c:strRef>
              <c:f>'4.1.11-график'!$B$8</c:f>
              <c:strCache>
                <c:ptCount val="1"/>
                <c:pt idx="0">
                  <c:v>"Кері РЕПО" операциялары</c:v>
                </c:pt>
              </c:strCache>
            </c:strRef>
          </c:tx>
          <c:spPr>
            <a:solidFill>
              <a:srgbClr val="3366FF"/>
            </a:solidFill>
            <a:ln w="12700">
              <a:solidFill>
                <a:srgbClr val="000000"/>
              </a:solidFill>
              <a:prstDash val="solid"/>
            </a:ln>
          </c:spPr>
          <c:invertIfNegative val="0"/>
          <c:cat>
            <c:strRef>
              <c:f>'4.1.11-график'!$C$4:$H$4</c:f>
              <c:strCache>
                <c:ptCount val="6"/>
                <c:pt idx="0">
                  <c:v>01.01.06</c:v>
                </c:pt>
                <c:pt idx="1">
                  <c:v> 01.01.2007</c:v>
                </c:pt>
                <c:pt idx="2">
                  <c:v>01.01.08</c:v>
                </c:pt>
                <c:pt idx="3">
                  <c:v>01.01.09</c:v>
                </c:pt>
                <c:pt idx="4">
                  <c:v>01.01.10</c:v>
                </c:pt>
                <c:pt idx="5">
                  <c:v>01.10.10</c:v>
                </c:pt>
              </c:strCache>
            </c:strRef>
          </c:cat>
          <c:val>
            <c:numRef>
              <c:f>'4.1.11-график'!$C$8:$H$8</c:f>
              <c:numCache>
                <c:formatCode>0.0</c:formatCode>
                <c:ptCount val="6"/>
                <c:pt idx="0">
                  <c:v>10.89955459798397</c:v>
                </c:pt>
                <c:pt idx="1">
                  <c:v>11.01</c:v>
                </c:pt>
                <c:pt idx="2">
                  <c:v>13</c:v>
                </c:pt>
                <c:pt idx="3">
                  <c:v>13.9</c:v>
                </c:pt>
                <c:pt idx="4" formatCode="General">
                  <c:v>4.2</c:v>
                </c:pt>
                <c:pt idx="5">
                  <c:v>2.79</c:v>
                </c:pt>
              </c:numCache>
            </c:numRef>
          </c:val>
          <c:extLst>
            <c:ext xmlns:c16="http://schemas.microsoft.com/office/drawing/2014/chart" uri="{C3380CC4-5D6E-409C-BE32-E72D297353CC}">
              <c16:uniqueId val="{00000003-344B-4CC6-A924-7C9EAA282514}"/>
            </c:ext>
          </c:extLst>
        </c:ser>
        <c:ser>
          <c:idx val="4"/>
          <c:order val="4"/>
          <c:tx>
            <c:strRef>
              <c:f>'4.1.11-график'!$B$9</c:f>
              <c:strCache>
                <c:ptCount val="1"/>
                <c:pt idx="0">
                  <c:v>Басқа да қаржы құралдары</c:v>
                </c:pt>
              </c:strCache>
            </c:strRef>
          </c:tx>
          <c:spPr>
            <a:solidFill>
              <a:srgbClr val="660066"/>
            </a:solidFill>
            <a:ln w="12700">
              <a:solidFill>
                <a:srgbClr val="000000"/>
              </a:solidFill>
              <a:prstDash val="solid"/>
            </a:ln>
          </c:spPr>
          <c:invertIfNegative val="0"/>
          <c:cat>
            <c:strRef>
              <c:f>'4.1.11-график'!$C$4:$H$4</c:f>
              <c:strCache>
                <c:ptCount val="6"/>
                <c:pt idx="0">
                  <c:v>01.01.06</c:v>
                </c:pt>
                <c:pt idx="1">
                  <c:v> 01.01.2007</c:v>
                </c:pt>
                <c:pt idx="2">
                  <c:v>01.01.08</c:v>
                </c:pt>
                <c:pt idx="3">
                  <c:v>01.01.09</c:v>
                </c:pt>
                <c:pt idx="4">
                  <c:v>01.01.10</c:v>
                </c:pt>
                <c:pt idx="5">
                  <c:v>01.10.10</c:v>
                </c:pt>
              </c:strCache>
            </c:strRef>
          </c:cat>
          <c:val>
            <c:numRef>
              <c:f>'4.1.11-график'!$C$9:$H$9</c:f>
              <c:numCache>
                <c:formatCode>0.0</c:formatCode>
                <c:ptCount val="6"/>
                <c:pt idx="0">
                  <c:v>0.7</c:v>
                </c:pt>
                <c:pt idx="1">
                  <c:v>6.5</c:v>
                </c:pt>
                <c:pt idx="2">
                  <c:v>0.7</c:v>
                </c:pt>
                <c:pt idx="3">
                  <c:v>2.8</c:v>
                </c:pt>
                <c:pt idx="4" formatCode="General">
                  <c:v>10.1</c:v>
                </c:pt>
                <c:pt idx="5">
                  <c:v>10.9</c:v>
                </c:pt>
              </c:numCache>
            </c:numRef>
          </c:val>
          <c:extLst>
            <c:ext xmlns:c16="http://schemas.microsoft.com/office/drawing/2014/chart" uri="{C3380CC4-5D6E-409C-BE32-E72D297353CC}">
              <c16:uniqueId val="{00000004-344B-4CC6-A924-7C9EAA282514}"/>
            </c:ext>
          </c:extLst>
        </c:ser>
        <c:dLbls>
          <c:showLegendKey val="0"/>
          <c:showVal val="0"/>
          <c:showCatName val="0"/>
          <c:showSerName val="0"/>
          <c:showPercent val="0"/>
          <c:showBubbleSize val="0"/>
        </c:dLbls>
        <c:gapWidth val="150"/>
        <c:overlap val="100"/>
        <c:axId val="495402736"/>
        <c:axId val="1"/>
      </c:barChart>
      <c:catAx>
        <c:axId val="495402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
          <c:min val="0"/>
        </c:scaling>
        <c:delete val="0"/>
        <c:axPos val="l"/>
        <c:majorGridlines>
          <c:spPr>
            <a:ln w="3175">
              <a:solidFill>
                <a:schemeClr val="bg1"/>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402736"/>
        <c:crosses val="autoZero"/>
        <c:crossBetween val="between"/>
        <c:majorUnit val="0.2"/>
        <c:minorUnit val="0.1"/>
      </c:valAx>
      <c:spPr>
        <a:solidFill>
          <a:srgbClr val="FFFFFF"/>
        </a:solidFill>
        <a:ln w="25400">
          <a:noFill/>
        </a:ln>
      </c:spPr>
    </c:plotArea>
    <c:legend>
      <c:legendPos val="b"/>
      <c:layout>
        <c:manualLayout>
          <c:xMode val="edge"/>
          <c:yMode val="edge"/>
          <c:x val="8.2508250825082501E-3"/>
          <c:y val="0.72222222222222221"/>
          <c:w val="0.98514851485148514"/>
          <c:h val="0.2649572649572649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44" r="0.75000000000000044" t="1" header="0.5" footer="0.5"/>
    <c:pageSetup paperSize="9"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91916047429101E-2"/>
          <c:y val="5.8333570693240126E-2"/>
          <c:w val="0.9122458070051489"/>
          <c:h val="0.49583535089254105"/>
        </c:manualLayout>
      </c:layout>
      <c:lineChart>
        <c:grouping val="standard"/>
        <c:varyColors val="0"/>
        <c:ser>
          <c:idx val="0"/>
          <c:order val="0"/>
          <c:tx>
            <c:strRef>
              <c:f>'2.1.11-график'!$C$4</c:f>
              <c:strCache>
                <c:ptCount val="1"/>
                <c:pt idx="0">
                  <c:v>АҚШ</c:v>
                </c:pt>
              </c:strCache>
            </c:strRef>
          </c:tx>
          <c:spPr>
            <a:ln w="25400">
              <a:solidFill>
                <a:srgbClr val="333399"/>
              </a:solidFill>
              <a:prstDash val="solid"/>
            </a:ln>
          </c:spPr>
          <c:marker>
            <c:symbol val="none"/>
          </c:marker>
          <c:cat>
            <c:strRef>
              <c:f>'2.1.11-график'!$B$5:$B$51</c:f>
              <c:strCache>
                <c:ptCount val="47"/>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pt idx="46">
                  <c:v>қар.10</c:v>
                </c:pt>
              </c:strCache>
            </c:strRef>
          </c:cat>
          <c:val>
            <c:numRef>
              <c:f>'2.1.11-график'!$C$5:$C$51</c:f>
              <c:numCache>
                <c:formatCode>General</c:formatCode>
                <c:ptCount val="47"/>
                <c:pt idx="0">
                  <c:v>4.7572910000000004</c:v>
                </c:pt>
                <c:pt idx="1">
                  <c:v>4.7226900000000001</c:v>
                </c:pt>
                <c:pt idx="2">
                  <c:v>4.561077</c:v>
                </c:pt>
                <c:pt idx="3">
                  <c:v>4.6896899999999997</c:v>
                </c:pt>
                <c:pt idx="4">
                  <c:v>4.7489039999999996</c:v>
                </c:pt>
                <c:pt idx="5">
                  <c:v>5.0970519999999997</c:v>
                </c:pt>
                <c:pt idx="6">
                  <c:v>4.9984770000000003</c:v>
                </c:pt>
                <c:pt idx="7">
                  <c:v>4.6687560000000001</c:v>
                </c:pt>
                <c:pt idx="8">
                  <c:v>4.5112909999999999</c:v>
                </c:pt>
                <c:pt idx="9">
                  <c:v>4.5190000000000001</c:v>
                </c:pt>
                <c:pt idx="10">
                  <c:v>4.1417729999999997</c:v>
                </c:pt>
                <c:pt idx="11">
                  <c:v>4.0983340000000004</c:v>
                </c:pt>
                <c:pt idx="12">
                  <c:v>3.727087</c:v>
                </c:pt>
                <c:pt idx="13">
                  <c:v>3.7297229999999999</c:v>
                </c:pt>
                <c:pt idx="14">
                  <c:v>3.4835569999999998</c:v>
                </c:pt>
                <c:pt idx="15">
                  <c:v>3.6511680000000002</c:v>
                </c:pt>
                <c:pt idx="16">
                  <c:v>3.8707370000000001</c:v>
                </c:pt>
                <c:pt idx="17">
                  <c:v>4.0822479999999999</c:v>
                </c:pt>
                <c:pt idx="18">
                  <c:v>3.9815909999999999</c:v>
                </c:pt>
                <c:pt idx="19">
                  <c:v>3.8787569999999998</c:v>
                </c:pt>
                <c:pt idx="20">
                  <c:v>3.6776819999999999</c:v>
                </c:pt>
                <c:pt idx="21">
                  <c:v>3.7788040000000001</c:v>
                </c:pt>
                <c:pt idx="22">
                  <c:v>3.49316</c:v>
                </c:pt>
                <c:pt idx="23">
                  <c:v>2.4003220000000001</c:v>
                </c:pt>
                <c:pt idx="24">
                  <c:v>2.4642819999999999</c:v>
                </c:pt>
                <c:pt idx="25">
                  <c:v>2.8498399999999999</c:v>
                </c:pt>
                <c:pt idx="26">
                  <c:v>2.8085680000000002</c:v>
                </c:pt>
                <c:pt idx="27">
                  <c:v>2.900455</c:v>
                </c:pt>
                <c:pt idx="28">
                  <c:v>3.2900900000000002</c:v>
                </c:pt>
                <c:pt idx="29">
                  <c:v>3.7054990000000001</c:v>
                </c:pt>
                <c:pt idx="30">
                  <c:v>3.533852</c:v>
                </c:pt>
                <c:pt idx="31">
                  <c:v>3.5787849999999999</c:v>
                </c:pt>
                <c:pt idx="32">
                  <c:v>3.3923450000000002</c:v>
                </c:pt>
                <c:pt idx="33">
                  <c:v>3.3643730000000001</c:v>
                </c:pt>
                <c:pt idx="34">
                  <c:v>3.3884859999999999</c:v>
                </c:pt>
                <c:pt idx="35">
                  <c:v>3.591717</c:v>
                </c:pt>
                <c:pt idx="36">
                  <c:v>3.7176330000000002</c:v>
                </c:pt>
                <c:pt idx="37">
                  <c:v>3.6797300000000002</c:v>
                </c:pt>
                <c:pt idx="38">
                  <c:v>3.7209479999999999</c:v>
                </c:pt>
                <c:pt idx="39">
                  <c:v>3.8201179999999999</c:v>
                </c:pt>
                <c:pt idx="40">
                  <c:v>3.4003950000000001</c:v>
                </c:pt>
                <c:pt idx="41">
                  <c:v>3.18825</c:v>
                </c:pt>
                <c:pt idx="42">
                  <c:v>2.9847730000000001</c:v>
                </c:pt>
                <c:pt idx="43">
                  <c:v>2.680936</c:v>
                </c:pt>
                <c:pt idx="44">
                  <c:v>2.638023</c:v>
                </c:pt>
                <c:pt idx="45">
                  <c:v>2.5088620000000001</c:v>
                </c:pt>
                <c:pt idx="46">
                  <c:v>2.5932599999999999</c:v>
                </c:pt>
              </c:numCache>
            </c:numRef>
          </c:val>
          <c:smooth val="0"/>
          <c:extLst>
            <c:ext xmlns:c16="http://schemas.microsoft.com/office/drawing/2014/chart" uri="{C3380CC4-5D6E-409C-BE32-E72D297353CC}">
              <c16:uniqueId val="{00000000-E5BD-4273-8BBB-8D79A8FD94D9}"/>
            </c:ext>
          </c:extLst>
        </c:ser>
        <c:ser>
          <c:idx val="1"/>
          <c:order val="1"/>
          <c:tx>
            <c:strRef>
              <c:f>'2.1.11-график'!$D$4</c:f>
              <c:strCache>
                <c:ptCount val="1"/>
                <c:pt idx="0">
                  <c:v>Жапония</c:v>
                </c:pt>
              </c:strCache>
            </c:strRef>
          </c:tx>
          <c:spPr>
            <a:ln w="25400">
              <a:solidFill>
                <a:srgbClr val="003300"/>
              </a:solidFill>
              <a:prstDash val="solid"/>
            </a:ln>
          </c:spPr>
          <c:marker>
            <c:symbol val="none"/>
          </c:marker>
          <c:cat>
            <c:strRef>
              <c:f>'2.1.11-график'!$B$5:$B$51</c:f>
              <c:strCache>
                <c:ptCount val="47"/>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pt idx="46">
                  <c:v>қар.10</c:v>
                </c:pt>
              </c:strCache>
            </c:strRef>
          </c:cat>
          <c:val>
            <c:numRef>
              <c:f>'2.1.11-график'!$D$5:$D$51</c:f>
              <c:numCache>
                <c:formatCode>General</c:formatCode>
                <c:ptCount val="47"/>
                <c:pt idx="0">
                  <c:v>1.6972389999999999</c:v>
                </c:pt>
                <c:pt idx="1">
                  <c:v>1.6985950000000001</c:v>
                </c:pt>
                <c:pt idx="2">
                  <c:v>1.616914</c:v>
                </c:pt>
                <c:pt idx="3">
                  <c:v>1.668024</c:v>
                </c:pt>
                <c:pt idx="4">
                  <c:v>1.668452</c:v>
                </c:pt>
                <c:pt idx="5">
                  <c:v>1.880171</c:v>
                </c:pt>
                <c:pt idx="6">
                  <c:v>1.885032</c:v>
                </c:pt>
                <c:pt idx="7">
                  <c:v>1.668439</c:v>
                </c:pt>
                <c:pt idx="8">
                  <c:v>1.6092299999999999</c:v>
                </c:pt>
                <c:pt idx="9">
                  <c:v>1.656361</c:v>
                </c:pt>
                <c:pt idx="10">
                  <c:v>1.5143089999999999</c:v>
                </c:pt>
                <c:pt idx="11">
                  <c:v>1.5253669999999999</c:v>
                </c:pt>
                <c:pt idx="12">
                  <c:v>1.430909</c:v>
                </c:pt>
                <c:pt idx="13">
                  <c:v>1.442814</c:v>
                </c:pt>
                <c:pt idx="14">
                  <c:v>1.3058430000000001</c:v>
                </c:pt>
                <c:pt idx="15">
                  <c:v>1.4115</c:v>
                </c:pt>
                <c:pt idx="16">
                  <c:v>1.661068</c:v>
                </c:pt>
                <c:pt idx="17">
                  <c:v>1.754148</c:v>
                </c:pt>
                <c:pt idx="18">
                  <c:v>1.605917</c:v>
                </c:pt>
                <c:pt idx="19">
                  <c:v>1.4593480000000001</c:v>
                </c:pt>
                <c:pt idx="20">
                  <c:v>1.4866950000000001</c:v>
                </c:pt>
                <c:pt idx="21">
                  <c:v>1.5027349999999999</c:v>
                </c:pt>
                <c:pt idx="22">
                  <c:v>1.46065</c:v>
                </c:pt>
                <c:pt idx="23">
                  <c:v>1.307483</c:v>
                </c:pt>
                <c:pt idx="24">
                  <c:v>1.2439910000000001</c:v>
                </c:pt>
                <c:pt idx="25">
                  <c:v>1.288565</c:v>
                </c:pt>
                <c:pt idx="26">
                  <c:v>1.2961590000000001</c:v>
                </c:pt>
                <c:pt idx="27">
                  <c:v>1.424682</c:v>
                </c:pt>
                <c:pt idx="28">
                  <c:v>1.4293480000000001</c:v>
                </c:pt>
                <c:pt idx="29">
                  <c:v>1.4545459999999999</c:v>
                </c:pt>
                <c:pt idx="30">
                  <c:v>1.344865</c:v>
                </c:pt>
                <c:pt idx="31">
                  <c:v>1.3745289999999999</c:v>
                </c:pt>
                <c:pt idx="32">
                  <c:v>1.3155269999999999</c:v>
                </c:pt>
                <c:pt idx="33">
                  <c:v>1.319841</c:v>
                </c:pt>
                <c:pt idx="34">
                  <c:v>1.344176</c:v>
                </c:pt>
                <c:pt idx="35">
                  <c:v>1.2575609999999999</c:v>
                </c:pt>
                <c:pt idx="36">
                  <c:v>1.321143</c:v>
                </c:pt>
                <c:pt idx="37">
                  <c:v>1.3265</c:v>
                </c:pt>
                <c:pt idx="38">
                  <c:v>1.3389390000000001</c:v>
                </c:pt>
                <c:pt idx="39">
                  <c:v>1.3431040000000001</c:v>
                </c:pt>
                <c:pt idx="40">
                  <c:v>1.271028</c:v>
                </c:pt>
                <c:pt idx="41">
                  <c:v>1.1987000000000001</c:v>
                </c:pt>
                <c:pt idx="42">
                  <c:v>1.094536</c:v>
                </c:pt>
                <c:pt idx="43">
                  <c:v>0.97824560000000005</c:v>
                </c:pt>
                <c:pt idx="44">
                  <c:v>1.053636</c:v>
                </c:pt>
                <c:pt idx="45">
                  <c:v>0.88757620000000004</c:v>
                </c:pt>
                <c:pt idx="46">
                  <c:v>0.95035000000000003</c:v>
                </c:pt>
              </c:numCache>
            </c:numRef>
          </c:val>
          <c:smooth val="0"/>
          <c:extLst>
            <c:ext xmlns:c16="http://schemas.microsoft.com/office/drawing/2014/chart" uri="{C3380CC4-5D6E-409C-BE32-E72D297353CC}">
              <c16:uniqueId val="{00000001-E5BD-4273-8BBB-8D79A8FD94D9}"/>
            </c:ext>
          </c:extLst>
        </c:ser>
        <c:ser>
          <c:idx val="2"/>
          <c:order val="2"/>
          <c:tx>
            <c:strRef>
              <c:f>'2.1.11-график'!$E$4</c:f>
              <c:strCache>
                <c:ptCount val="1"/>
                <c:pt idx="0">
                  <c:v>Еуроаймақ</c:v>
                </c:pt>
              </c:strCache>
            </c:strRef>
          </c:tx>
          <c:spPr>
            <a:ln w="25400">
              <a:solidFill>
                <a:srgbClr val="FF6600"/>
              </a:solidFill>
              <a:prstDash val="solid"/>
            </a:ln>
          </c:spPr>
          <c:marker>
            <c:symbol val="none"/>
          </c:marker>
          <c:cat>
            <c:strRef>
              <c:f>'2.1.11-график'!$B$5:$B$51</c:f>
              <c:strCache>
                <c:ptCount val="47"/>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pt idx="46">
                  <c:v>қар.10</c:v>
                </c:pt>
              </c:strCache>
            </c:strRef>
          </c:cat>
          <c:val>
            <c:numRef>
              <c:f>'2.1.11-график'!$E$5:$E$51</c:f>
              <c:numCache>
                <c:formatCode>General</c:formatCode>
                <c:ptCount val="47"/>
                <c:pt idx="0">
                  <c:v>4.0826089999999997</c:v>
                </c:pt>
                <c:pt idx="1">
                  <c:v>4.1094999999999997</c:v>
                </c:pt>
                <c:pt idx="2">
                  <c:v>4.0104550000000003</c:v>
                </c:pt>
                <c:pt idx="3">
                  <c:v>4.2138099999999996</c:v>
                </c:pt>
                <c:pt idx="4">
                  <c:v>4.3434780000000002</c:v>
                </c:pt>
                <c:pt idx="5">
                  <c:v>4.6323809999999996</c:v>
                </c:pt>
                <c:pt idx="6">
                  <c:v>4.592727</c:v>
                </c:pt>
                <c:pt idx="7">
                  <c:v>4.4004349999999999</c:v>
                </c:pt>
                <c:pt idx="8">
                  <c:v>4.3499999999999996</c:v>
                </c:pt>
                <c:pt idx="9">
                  <c:v>4.3839129999999997</c:v>
                </c:pt>
                <c:pt idx="10">
                  <c:v>4.2159089999999999</c:v>
                </c:pt>
                <c:pt idx="11">
                  <c:v>4.3585710000000004</c:v>
                </c:pt>
                <c:pt idx="12">
                  <c:v>4.1560870000000003</c:v>
                </c:pt>
                <c:pt idx="13">
                  <c:v>4.0690480000000004</c:v>
                </c:pt>
                <c:pt idx="14">
                  <c:v>3.9995240000000001</c:v>
                </c:pt>
                <c:pt idx="15">
                  <c:v>4.22</c:v>
                </c:pt>
                <c:pt idx="16">
                  <c:v>4.3586359999999997</c:v>
                </c:pt>
                <c:pt idx="17">
                  <c:v>4.7280949999999997</c:v>
                </c:pt>
                <c:pt idx="18">
                  <c:v>4.7065219999999997</c:v>
                </c:pt>
                <c:pt idx="19">
                  <c:v>4.4480950000000004</c:v>
                </c:pt>
                <c:pt idx="20">
                  <c:v>4.3954550000000001</c:v>
                </c:pt>
                <c:pt idx="21">
                  <c:v>4.255217</c:v>
                </c:pt>
                <c:pt idx="22">
                  <c:v>3.9815</c:v>
                </c:pt>
                <c:pt idx="23">
                  <c:v>3.6013039999999998</c:v>
                </c:pt>
                <c:pt idx="24">
                  <c:v>3.7190910000000001</c:v>
                </c:pt>
                <c:pt idx="25">
                  <c:v>3.7589999999999999</c:v>
                </c:pt>
                <c:pt idx="26">
                  <c:v>3.6913640000000001</c:v>
                </c:pt>
                <c:pt idx="27">
                  <c:v>3.7404549999999999</c:v>
                </c:pt>
                <c:pt idx="28">
                  <c:v>3.842857</c:v>
                </c:pt>
                <c:pt idx="29">
                  <c:v>3.986818</c:v>
                </c:pt>
                <c:pt idx="30">
                  <c:v>3.7686959999999998</c:v>
                </c:pt>
                <c:pt idx="31">
                  <c:v>3.657619</c:v>
                </c:pt>
                <c:pt idx="32">
                  <c:v>3.6349999999999998</c:v>
                </c:pt>
                <c:pt idx="33">
                  <c:v>3.5768179999999998</c:v>
                </c:pt>
                <c:pt idx="34">
                  <c:v>3.564762</c:v>
                </c:pt>
                <c:pt idx="35">
                  <c:v>3.5291299999999999</c:v>
                </c:pt>
                <c:pt idx="36">
                  <c:v>3.5938099999999999</c:v>
                </c:pt>
                <c:pt idx="37">
                  <c:v>3.5225</c:v>
                </c:pt>
                <c:pt idx="38">
                  <c:v>3.4891299999999998</c:v>
                </c:pt>
                <c:pt idx="39">
                  <c:v>3.4790909999999999</c:v>
                </c:pt>
                <c:pt idx="40">
                  <c:v>3.3004760000000002</c:v>
                </c:pt>
                <c:pt idx="41">
                  <c:v>3.3360970000000001</c:v>
                </c:pt>
                <c:pt idx="42">
                  <c:v>3.2734190000000001</c:v>
                </c:pt>
                <c:pt idx="43">
                  <c:v>3.0008170000000001</c:v>
                </c:pt>
                <c:pt idx="44">
                  <c:v>3.0259320000000001</c:v>
                </c:pt>
                <c:pt idx="45">
                  <c:v>3.0345499999999999</c:v>
                </c:pt>
                <c:pt idx="46">
                  <c:v>3.1943920000000001</c:v>
                </c:pt>
              </c:numCache>
            </c:numRef>
          </c:val>
          <c:smooth val="0"/>
          <c:extLst>
            <c:ext xmlns:c16="http://schemas.microsoft.com/office/drawing/2014/chart" uri="{C3380CC4-5D6E-409C-BE32-E72D297353CC}">
              <c16:uniqueId val="{00000002-E5BD-4273-8BBB-8D79A8FD94D9}"/>
            </c:ext>
          </c:extLst>
        </c:ser>
        <c:ser>
          <c:idx val="3"/>
          <c:order val="3"/>
          <c:tx>
            <c:strRef>
              <c:f>'2.1.11-график'!$F$4</c:f>
              <c:strCache>
                <c:ptCount val="1"/>
                <c:pt idx="0">
                  <c:v>Германия</c:v>
                </c:pt>
              </c:strCache>
            </c:strRef>
          </c:tx>
          <c:spPr>
            <a:ln w="25400">
              <a:solidFill>
                <a:srgbClr val="333399"/>
              </a:solidFill>
              <a:prstDash val="lgDash"/>
            </a:ln>
          </c:spPr>
          <c:marker>
            <c:symbol val="none"/>
          </c:marker>
          <c:cat>
            <c:strRef>
              <c:f>'2.1.11-график'!$B$5:$B$51</c:f>
              <c:strCache>
                <c:ptCount val="47"/>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pt idx="46">
                  <c:v>қар.10</c:v>
                </c:pt>
              </c:strCache>
            </c:strRef>
          </c:cat>
          <c:val>
            <c:numRef>
              <c:f>'2.1.11-график'!$F$5:$F$51</c:f>
              <c:numCache>
                <c:formatCode>General</c:formatCode>
                <c:ptCount val="47"/>
                <c:pt idx="0">
                  <c:v>4.0199569999999998</c:v>
                </c:pt>
                <c:pt idx="1">
                  <c:v>4.0470600000000001</c:v>
                </c:pt>
                <c:pt idx="2">
                  <c:v>3.9464450000000002</c:v>
                </c:pt>
                <c:pt idx="3">
                  <c:v>4.151624</c:v>
                </c:pt>
                <c:pt idx="4">
                  <c:v>4.284491</c:v>
                </c:pt>
                <c:pt idx="5">
                  <c:v>4.5769950000000001</c:v>
                </c:pt>
                <c:pt idx="6">
                  <c:v>4.5126179999999998</c:v>
                </c:pt>
                <c:pt idx="7">
                  <c:v>4.3002479999999998</c:v>
                </c:pt>
                <c:pt idx="8">
                  <c:v>4.2390249999999998</c:v>
                </c:pt>
                <c:pt idx="9">
                  <c:v>4.2898569999999996</c:v>
                </c:pt>
                <c:pt idx="10">
                  <c:v>4.0953999999999997</c:v>
                </c:pt>
                <c:pt idx="11">
                  <c:v>4.265676</c:v>
                </c:pt>
                <c:pt idx="12">
                  <c:v>4.0442520000000002</c:v>
                </c:pt>
                <c:pt idx="13">
                  <c:v>3.957471</c:v>
                </c:pt>
                <c:pt idx="14">
                  <c:v>3.8025899999999999</c:v>
                </c:pt>
                <c:pt idx="15">
                  <c:v>4.0506820000000001</c:v>
                </c:pt>
                <c:pt idx="16">
                  <c:v>4.2026089999999998</c:v>
                </c:pt>
                <c:pt idx="17">
                  <c:v>4.5257139999999998</c:v>
                </c:pt>
                <c:pt idx="18">
                  <c:v>4.4987830000000004</c:v>
                </c:pt>
                <c:pt idx="19">
                  <c:v>4.2135860000000003</c:v>
                </c:pt>
                <c:pt idx="20">
                  <c:v>4.1012269999999997</c:v>
                </c:pt>
                <c:pt idx="21">
                  <c:v>3.894374</c:v>
                </c:pt>
                <c:pt idx="22">
                  <c:v>3.5419550000000002</c:v>
                </c:pt>
                <c:pt idx="23">
                  <c:v>3.0385260000000001</c:v>
                </c:pt>
                <c:pt idx="24">
                  <c:v>3.0824859999999998</c:v>
                </c:pt>
                <c:pt idx="25">
                  <c:v>3.1510899999999999</c:v>
                </c:pt>
                <c:pt idx="26">
                  <c:v>3.0573769999999998</c:v>
                </c:pt>
                <c:pt idx="27">
                  <c:v>3.1835909999999998</c:v>
                </c:pt>
                <c:pt idx="28">
                  <c:v>3.3919709999999998</c:v>
                </c:pt>
                <c:pt idx="29">
                  <c:v>3.5410270000000001</c:v>
                </c:pt>
                <c:pt idx="30">
                  <c:v>3.3610910000000001</c:v>
                </c:pt>
                <c:pt idx="31">
                  <c:v>3.3316759999999999</c:v>
                </c:pt>
                <c:pt idx="32">
                  <c:v>3.2879179999999999</c:v>
                </c:pt>
                <c:pt idx="33">
                  <c:v>3.2292000000000001</c:v>
                </c:pt>
                <c:pt idx="34">
                  <c:v>3.2414429999999999</c:v>
                </c:pt>
                <c:pt idx="35">
                  <c:v>3.2186780000000002</c:v>
                </c:pt>
                <c:pt idx="36">
                  <c:v>3.2861379999999998</c:v>
                </c:pt>
                <c:pt idx="37">
                  <c:v>3.186785</c:v>
                </c:pt>
                <c:pt idx="38">
                  <c:v>3.1245910000000001</c:v>
                </c:pt>
                <c:pt idx="39">
                  <c:v>3.0810499999999998</c:v>
                </c:pt>
                <c:pt idx="40">
                  <c:v>2.7490480000000002</c:v>
                </c:pt>
                <c:pt idx="41">
                  <c:v>2.6270950000000002</c:v>
                </c:pt>
                <c:pt idx="42">
                  <c:v>2.6451820000000001</c:v>
                </c:pt>
                <c:pt idx="43">
                  <c:v>2.3584450000000001</c:v>
                </c:pt>
                <c:pt idx="44">
                  <c:v>2.3328410000000002</c:v>
                </c:pt>
                <c:pt idx="45">
                  <c:v>2.3697759999999999</c:v>
                </c:pt>
                <c:pt idx="46">
                  <c:v>2.4338700000000002</c:v>
                </c:pt>
              </c:numCache>
            </c:numRef>
          </c:val>
          <c:smooth val="0"/>
          <c:extLst>
            <c:ext xmlns:c16="http://schemas.microsoft.com/office/drawing/2014/chart" uri="{C3380CC4-5D6E-409C-BE32-E72D297353CC}">
              <c16:uniqueId val="{00000003-E5BD-4273-8BBB-8D79A8FD94D9}"/>
            </c:ext>
          </c:extLst>
        </c:ser>
        <c:dLbls>
          <c:showLegendKey val="0"/>
          <c:showVal val="0"/>
          <c:showCatName val="0"/>
          <c:showSerName val="0"/>
          <c:showPercent val="0"/>
          <c:showBubbleSize val="0"/>
        </c:dLbls>
        <c:smooth val="0"/>
        <c:axId val="460850072"/>
        <c:axId val="1"/>
      </c:lineChart>
      <c:catAx>
        <c:axId val="460850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2"/>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50" b="1" i="0" u="none" strike="noStrike" baseline="0">
                    <a:solidFill>
                      <a:srgbClr val="000000"/>
                    </a:solidFill>
                    <a:latin typeface="Times New Roman"/>
                    <a:ea typeface="Times New Roman"/>
                    <a:cs typeface="Times New Roman"/>
                  </a:defRPr>
                </a:pPr>
                <a:r>
                  <a:rPr lang="ru-RU"/>
                  <a:t>%</a:t>
                </a:r>
              </a:p>
            </c:rich>
          </c:tx>
          <c:layout>
            <c:manualLayout>
              <c:xMode val="edge"/>
              <c:yMode val="edge"/>
              <c:x val="1.020408163265306E-2"/>
              <c:y val="0.2750013123359579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460850072"/>
        <c:crosses val="autoZero"/>
        <c:crossBetween val="between"/>
      </c:valAx>
      <c:spPr>
        <a:solidFill>
          <a:srgbClr val="FFFFFF"/>
        </a:solidFill>
        <a:ln w="25400">
          <a:noFill/>
        </a:ln>
      </c:spPr>
    </c:plotArea>
    <c:legend>
      <c:legendPos val="r"/>
      <c:layout>
        <c:manualLayout>
          <c:xMode val="edge"/>
          <c:yMode val="edge"/>
          <c:x val="5.7142857142857141E-2"/>
          <c:y val="0.77916666666666667"/>
          <c:w val="0.91224489795918362"/>
          <c:h val="0.2083333333333333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8458871016079"/>
          <c:y val="5.6910795028244997E-2"/>
          <c:w val="0.88024080779964653"/>
          <c:h val="0.62601874531069501"/>
        </c:manualLayout>
      </c:layout>
      <c:lineChart>
        <c:grouping val="standard"/>
        <c:varyColors val="0"/>
        <c:ser>
          <c:idx val="0"/>
          <c:order val="0"/>
          <c:tx>
            <c:strRef>
              <c:f>'4.1.12-график'!$B$5</c:f>
              <c:strCache>
                <c:ptCount val="1"/>
                <c:pt idx="0">
                  <c:v>90 күнге дейін және одан көп мерзімге кейінге қалдырылған дебиторлық берешектің сақтандыру қызметі бойынша ДБ жалпы сомасына қатынасы, %</c:v>
                </c:pt>
              </c:strCache>
            </c:strRef>
          </c:tx>
          <c:spPr>
            <a:ln w="25400">
              <a:solidFill>
                <a:srgbClr val="FF00FF"/>
              </a:solidFill>
              <a:prstDash val="solid"/>
            </a:ln>
          </c:spPr>
          <c:marker>
            <c:symbol val="diamond"/>
            <c:size val="7"/>
            <c:spPr>
              <a:solidFill>
                <a:srgbClr val="FF00FF"/>
              </a:solidFill>
              <a:ln>
                <a:solidFill>
                  <a:srgbClr val="FF00FF"/>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'4.1.12-график'!$C$4:$J$4</c:f>
              <c:strCache>
                <c:ptCount val="8"/>
                <c:pt idx="0">
                  <c:v>01.01.2006</c:v>
                </c:pt>
                <c:pt idx="1">
                  <c:v>01.01.2007</c:v>
                </c:pt>
                <c:pt idx="2">
                  <c:v>01.01.2008</c:v>
                </c:pt>
                <c:pt idx="3">
                  <c:v>01.01.2009</c:v>
                </c:pt>
                <c:pt idx="4">
                  <c:v>01.01.2010</c:v>
                </c:pt>
                <c:pt idx="5">
                  <c:v>01.04.2010</c:v>
                </c:pt>
                <c:pt idx="6">
                  <c:v>01.07.2010</c:v>
                </c:pt>
                <c:pt idx="7">
                  <c:v>01.10.2010</c:v>
                </c:pt>
              </c:strCache>
            </c:strRef>
          </c:cat>
          <c:val>
            <c:numRef>
              <c:f>'4.1.12-график'!$C$5:$J$5</c:f>
              <c:numCache>
                <c:formatCode>0.00</c:formatCode>
                <c:ptCount val="8"/>
                <c:pt idx="0">
                  <c:v>6.0297709906961234</c:v>
                </c:pt>
                <c:pt idx="1">
                  <c:v>7.3602976572033807</c:v>
                </c:pt>
                <c:pt idx="2">
                  <c:v>10.769343157803828</c:v>
                </c:pt>
                <c:pt idx="3">
                  <c:v>7.9623160836513298</c:v>
                </c:pt>
                <c:pt idx="4">
                  <c:v>10.295614972768357</c:v>
                </c:pt>
                <c:pt idx="5">
                  <c:v>14.368102773799061</c:v>
                </c:pt>
                <c:pt idx="6">
                  <c:v>12.016913115983408</c:v>
                </c:pt>
                <c:pt idx="7" formatCode="General">
                  <c:v>14.5</c:v>
                </c:pt>
              </c:numCache>
            </c:numRef>
          </c:val>
          <c:smooth val="0"/>
          <c:extLst>
            <c:ext xmlns:c16="http://schemas.microsoft.com/office/drawing/2014/chart" uri="{C3380CC4-5D6E-409C-BE32-E72D297353CC}">
              <c16:uniqueId val="{00000000-BAA8-48A8-96C6-224DB7C9A8D0}"/>
            </c:ext>
          </c:extLst>
        </c:ser>
        <c:dLbls>
          <c:showLegendKey val="0"/>
          <c:showVal val="1"/>
          <c:showCatName val="0"/>
          <c:showSerName val="0"/>
          <c:showPercent val="0"/>
          <c:showBubbleSize val="0"/>
        </c:dLbls>
        <c:marker val="1"/>
        <c:smooth val="0"/>
        <c:axId val="495346648"/>
        <c:axId val="1"/>
      </c:lineChart>
      <c:catAx>
        <c:axId val="495346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4619894070127462E-2"/>
              <c:y val="0.374999893306019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466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6437054631829"/>
          <c:y val="4.142011834319527E-2"/>
          <c:w val="0.80285035629453683"/>
          <c:h val="0.56213017751479288"/>
        </c:manualLayout>
      </c:layout>
      <c:barChart>
        <c:barDir val="col"/>
        <c:grouping val="clustered"/>
        <c:varyColors val="0"/>
        <c:ser>
          <c:idx val="1"/>
          <c:order val="0"/>
          <c:tx>
            <c:strRef>
              <c:f>'4.1.13-график'!$B$5</c:f>
              <c:strCache>
                <c:ptCount val="1"/>
                <c:pt idx="0">
                  <c:v>Төлем жасауға қабілеттіліктің нақты маржасы</c:v>
                </c:pt>
              </c:strCache>
            </c:strRef>
          </c:tx>
          <c:spPr>
            <a:solidFill>
              <a:srgbClr val="993366"/>
            </a:solidFill>
            <a:ln w="12700">
              <a:solidFill>
                <a:srgbClr val="000000"/>
              </a:solidFill>
              <a:prstDash val="solid"/>
            </a:ln>
          </c:spPr>
          <c:invertIfNegative val="0"/>
          <c:cat>
            <c:strRef>
              <c:f>'4.1.13-график'!$C$4:$H$4</c:f>
              <c:strCache>
                <c:ptCount val="6"/>
                <c:pt idx="0">
                  <c:v>01.01.2006</c:v>
                </c:pt>
                <c:pt idx="1">
                  <c:v>01.01.2007</c:v>
                </c:pt>
                <c:pt idx="2">
                  <c:v>01.01.2008</c:v>
                </c:pt>
                <c:pt idx="3">
                  <c:v>01.01.2009</c:v>
                </c:pt>
                <c:pt idx="4">
                  <c:v>01.01.2010</c:v>
                </c:pt>
                <c:pt idx="5">
                  <c:v>01.10.2010</c:v>
                </c:pt>
              </c:strCache>
            </c:strRef>
          </c:cat>
          <c:val>
            <c:numRef>
              <c:f>'4.1.13-график'!$C$5:$H$5</c:f>
              <c:numCache>
                <c:formatCode>#\ ##0.0</c:formatCode>
                <c:ptCount val="6"/>
                <c:pt idx="0">
                  <c:v>35921.599999999999</c:v>
                </c:pt>
                <c:pt idx="1">
                  <c:v>43784.3</c:v>
                </c:pt>
                <c:pt idx="2">
                  <c:v>72164.2</c:v>
                </c:pt>
                <c:pt idx="3">
                  <c:v>98520.1</c:v>
                </c:pt>
                <c:pt idx="4">
                  <c:v>129372.3</c:v>
                </c:pt>
                <c:pt idx="5">
                  <c:v>144185.5</c:v>
                </c:pt>
              </c:numCache>
            </c:numRef>
          </c:val>
          <c:extLst>
            <c:ext xmlns:c16="http://schemas.microsoft.com/office/drawing/2014/chart" uri="{C3380CC4-5D6E-409C-BE32-E72D297353CC}">
              <c16:uniqueId val="{00000000-4938-4D34-8B7E-C73519518064}"/>
            </c:ext>
          </c:extLst>
        </c:ser>
        <c:ser>
          <c:idx val="0"/>
          <c:order val="1"/>
          <c:tx>
            <c:strRef>
              <c:f>'4.1.13-график'!$B$6</c:f>
              <c:strCache>
                <c:ptCount val="1"/>
                <c:pt idx="0">
                  <c:v>Төлем жасауға қабілеттіліктің маржасының ең төменгі мөлшері</c:v>
                </c:pt>
              </c:strCache>
            </c:strRef>
          </c:tx>
          <c:spPr>
            <a:solidFill>
              <a:srgbClr val="9999FF"/>
            </a:solidFill>
            <a:ln w="12700">
              <a:solidFill>
                <a:srgbClr val="000000"/>
              </a:solidFill>
              <a:prstDash val="solid"/>
            </a:ln>
          </c:spPr>
          <c:invertIfNegative val="0"/>
          <c:cat>
            <c:strRef>
              <c:f>'4.1.13-график'!$C$4:$H$4</c:f>
              <c:strCache>
                <c:ptCount val="6"/>
                <c:pt idx="0">
                  <c:v>01.01.2006</c:v>
                </c:pt>
                <c:pt idx="1">
                  <c:v>01.01.2007</c:v>
                </c:pt>
                <c:pt idx="2">
                  <c:v>01.01.2008</c:v>
                </c:pt>
                <c:pt idx="3">
                  <c:v>01.01.2009</c:v>
                </c:pt>
                <c:pt idx="4">
                  <c:v>01.01.2010</c:v>
                </c:pt>
                <c:pt idx="5">
                  <c:v>01.10.2010</c:v>
                </c:pt>
              </c:strCache>
            </c:strRef>
          </c:cat>
          <c:val>
            <c:numRef>
              <c:f>'4.1.13-график'!$C$6:$H$6</c:f>
              <c:numCache>
                <c:formatCode>#\ ##0.0</c:formatCode>
                <c:ptCount val="6"/>
                <c:pt idx="0">
                  <c:v>13377.5</c:v>
                </c:pt>
                <c:pt idx="1">
                  <c:v>19730.5</c:v>
                </c:pt>
                <c:pt idx="2">
                  <c:v>31493.1</c:v>
                </c:pt>
                <c:pt idx="3">
                  <c:v>43273.2</c:v>
                </c:pt>
                <c:pt idx="4">
                  <c:v>45608</c:v>
                </c:pt>
                <c:pt idx="5">
                  <c:v>44587.4</c:v>
                </c:pt>
              </c:numCache>
            </c:numRef>
          </c:val>
          <c:extLst>
            <c:ext xmlns:c16="http://schemas.microsoft.com/office/drawing/2014/chart" uri="{C3380CC4-5D6E-409C-BE32-E72D297353CC}">
              <c16:uniqueId val="{00000001-4938-4D34-8B7E-C73519518064}"/>
            </c:ext>
          </c:extLst>
        </c:ser>
        <c:dLbls>
          <c:showLegendKey val="0"/>
          <c:showVal val="0"/>
          <c:showCatName val="0"/>
          <c:showSerName val="0"/>
          <c:showPercent val="0"/>
          <c:showBubbleSize val="0"/>
        </c:dLbls>
        <c:gapWidth val="150"/>
        <c:axId val="495345336"/>
        <c:axId val="1"/>
      </c:barChart>
      <c:lineChart>
        <c:grouping val="standard"/>
        <c:varyColors val="0"/>
        <c:ser>
          <c:idx val="2"/>
          <c:order val="2"/>
          <c:tx>
            <c:strRef>
              <c:f>'4.1.13-график'!$B$7</c:f>
              <c:strCache>
                <c:ptCount val="1"/>
                <c:pt idx="0">
                  <c:v>Төлем жасауға қабілеттіліктің нақты маржасының жеткіліктілік нормативі (оң ось)</c:v>
                </c:pt>
              </c:strCache>
            </c:strRef>
          </c:tx>
          <c:spPr>
            <a:ln w="25400">
              <a:solidFill>
                <a:srgbClr val="000080"/>
              </a:solidFill>
              <a:prstDash val="solid"/>
            </a:ln>
          </c:spPr>
          <c:marker>
            <c:symbol val="triangle"/>
            <c:size val="7"/>
            <c:spPr>
              <a:solidFill>
                <a:srgbClr val="003366"/>
              </a:solidFill>
              <a:ln>
                <a:solidFill>
                  <a:srgbClr val="000080"/>
                </a:solidFill>
                <a:prstDash val="solid"/>
              </a:ln>
            </c:spPr>
          </c:marker>
          <c:val>
            <c:numRef>
              <c:f>'4.1.13-график'!$C$7:$H$7</c:f>
              <c:numCache>
                <c:formatCode>#\ ##0.0</c:formatCode>
                <c:ptCount val="6"/>
                <c:pt idx="0">
                  <c:v>2.6852251915529806</c:v>
                </c:pt>
                <c:pt idx="1">
                  <c:v>2.2191176097919465</c:v>
                </c:pt>
                <c:pt idx="2">
                  <c:v>2.2914289161752892</c:v>
                </c:pt>
                <c:pt idx="3">
                  <c:v>2.2767001284859916</c:v>
                </c:pt>
                <c:pt idx="4">
                  <c:v>2.8366141904928961</c:v>
                </c:pt>
                <c:pt idx="5">
                  <c:v>3.2337723213284471</c:v>
                </c:pt>
              </c:numCache>
            </c:numRef>
          </c:val>
          <c:smooth val="0"/>
          <c:extLst>
            <c:ext xmlns:c16="http://schemas.microsoft.com/office/drawing/2014/chart" uri="{C3380CC4-5D6E-409C-BE32-E72D297353CC}">
              <c16:uniqueId val="{00000002-4938-4D34-8B7E-C73519518064}"/>
            </c:ext>
          </c:extLst>
        </c:ser>
        <c:dLbls>
          <c:showLegendKey val="0"/>
          <c:showVal val="0"/>
          <c:showCatName val="0"/>
          <c:showSerName val="0"/>
          <c:showPercent val="0"/>
          <c:showBubbleSize val="0"/>
        </c:dLbls>
        <c:marker val="1"/>
        <c:smooth val="0"/>
        <c:axId val="3"/>
        <c:axId val="4"/>
      </c:lineChart>
      <c:catAx>
        <c:axId val="495345336"/>
        <c:scaling>
          <c:orientation val="minMax"/>
        </c:scaling>
        <c:delete val="0"/>
        <c:axPos val="b"/>
        <c:numFmt formatCode="@"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млн. теңге</a:t>
                </a:r>
              </a:p>
            </c:rich>
          </c:tx>
          <c:layout>
            <c:manualLayout>
              <c:xMode val="edge"/>
              <c:yMode val="edge"/>
              <c:x val="1.1876484560570071E-2"/>
              <c:y val="0.245562130177514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5345336"/>
        <c:crosses val="autoZero"/>
        <c:crossBetween val="between"/>
        <c:majorUnit val="4000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4"/>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
      </c:valAx>
      <c:spPr>
        <a:noFill/>
        <a:ln w="25400">
          <a:noFill/>
        </a:ln>
      </c:spPr>
    </c:plotArea>
    <c:legend>
      <c:legendPos val="b"/>
      <c:layout>
        <c:manualLayout>
          <c:xMode val="edge"/>
          <c:yMode val="edge"/>
          <c:x val="1.1876484560570071E-2"/>
          <c:y val="0.70414201183431957"/>
          <c:w val="0.92161520190023749"/>
          <c:h val="0.2869822485207100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17721518987341"/>
          <c:y val="7.7778059093095681E-2"/>
          <c:w val="0.82531645569620249"/>
          <c:h val="0.63703934114345029"/>
        </c:manualLayout>
      </c:layout>
      <c:barChart>
        <c:barDir val="col"/>
        <c:grouping val="clustered"/>
        <c:varyColors val="0"/>
        <c:ser>
          <c:idx val="0"/>
          <c:order val="0"/>
          <c:spPr>
            <a:solidFill>
              <a:srgbClr val="002060"/>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'5-бокс 1-график'!$C$5:$C$20</c:f>
              <c:strCache>
                <c:ptCount val="16"/>
                <c:pt idx="0">
                  <c:v>С(ҚС)Ұ 1</c:v>
                </c:pt>
                <c:pt idx="1">
                  <c:v>С(ҚС)Ұ 2</c:v>
                </c:pt>
                <c:pt idx="2">
                  <c:v>С(ҚС)Ұ 3</c:v>
                </c:pt>
                <c:pt idx="3">
                  <c:v>С(ҚС)Ұ 4</c:v>
                </c:pt>
                <c:pt idx="4">
                  <c:v>С(ҚС)Ұ 5</c:v>
                </c:pt>
                <c:pt idx="5">
                  <c:v>С(ҚС)Ұ 6</c:v>
                </c:pt>
                <c:pt idx="6">
                  <c:v>С(ҚС)Ұ 7</c:v>
                </c:pt>
                <c:pt idx="7">
                  <c:v>С(ҚС)Ұ 8</c:v>
                </c:pt>
                <c:pt idx="8">
                  <c:v>С(ҚС)Ұ 9</c:v>
                </c:pt>
                <c:pt idx="9">
                  <c:v>С(ҚС)Ұ 10</c:v>
                </c:pt>
                <c:pt idx="10">
                  <c:v>С(ҚС)Ұ 11</c:v>
                </c:pt>
                <c:pt idx="11">
                  <c:v>С(ҚС)Ұ 12</c:v>
                </c:pt>
                <c:pt idx="12">
                  <c:v>С(ҚС)Ұ 13</c:v>
                </c:pt>
                <c:pt idx="13">
                  <c:v>С(ҚС)Ұ 14</c:v>
                </c:pt>
                <c:pt idx="14">
                  <c:v>С(ҚС)Ұ 15</c:v>
                </c:pt>
                <c:pt idx="15">
                  <c:v>С(ҚС)Ұ 16</c:v>
                </c:pt>
              </c:strCache>
            </c:strRef>
          </c:cat>
          <c:val>
            <c:numRef>
              <c:f>'5-бокс 1-график'!$D$5:$D$20</c:f>
              <c:numCache>
                <c:formatCode>0.00</c:formatCode>
                <c:ptCount val="16"/>
                <c:pt idx="0">
                  <c:v>3.0661132495177315</c:v>
                </c:pt>
                <c:pt idx="1">
                  <c:v>2.4565912685136948</c:v>
                </c:pt>
                <c:pt idx="2">
                  <c:v>1.2225892229509903</c:v>
                </c:pt>
                <c:pt idx="3">
                  <c:v>0.22230708513727299</c:v>
                </c:pt>
                <c:pt idx="4">
                  <c:v>1.0086486025903203</c:v>
                </c:pt>
                <c:pt idx="5">
                  <c:v>3.0273871587901113</c:v>
                </c:pt>
                <c:pt idx="6">
                  <c:v>5.3095318452672471</c:v>
                </c:pt>
                <c:pt idx="7">
                  <c:v>9.9390292376612663</c:v>
                </c:pt>
                <c:pt idx="8">
                  <c:v>1.5516873718151385</c:v>
                </c:pt>
                <c:pt idx="9">
                  <c:v>2.2049083511223309</c:v>
                </c:pt>
                <c:pt idx="10">
                  <c:v>3.4170315582107071E-2</c:v>
                </c:pt>
                <c:pt idx="11">
                  <c:v>1.2702028973662165</c:v>
                </c:pt>
                <c:pt idx="12">
                  <c:v>0.86980741496068759</c:v>
                </c:pt>
                <c:pt idx="13">
                  <c:v>3.0647659595616557E-2</c:v>
                </c:pt>
                <c:pt idx="14">
                  <c:v>2.5427246625551039</c:v>
                </c:pt>
                <c:pt idx="15">
                  <c:v>4.4008892361627323</c:v>
                </c:pt>
              </c:numCache>
            </c:numRef>
          </c:val>
          <c:extLst>
            <c:ext xmlns:c16="http://schemas.microsoft.com/office/drawing/2014/chart" uri="{C3380CC4-5D6E-409C-BE32-E72D297353CC}">
              <c16:uniqueId val="{00000000-1AB2-4FDB-9FC2-7725E5E1AE4E}"/>
            </c:ext>
          </c:extLst>
        </c:ser>
        <c:dLbls>
          <c:showLegendKey val="0"/>
          <c:showVal val="0"/>
          <c:showCatName val="0"/>
          <c:showSerName val="0"/>
          <c:showPercent val="0"/>
          <c:showBubbleSize val="0"/>
        </c:dLbls>
        <c:gapWidth val="150"/>
        <c:overlap val="-28"/>
        <c:axId val="496932328"/>
        <c:axId val="1"/>
      </c:barChart>
      <c:catAx>
        <c:axId val="496932328"/>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3232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9160839160839"/>
          <c:y val="0.15384658188262854"/>
          <c:w val="0.52972027972027969"/>
          <c:h val="0.7378937908814962"/>
        </c:manualLayout>
      </c:layout>
      <c:barChart>
        <c:barDir val="col"/>
        <c:grouping val="stacked"/>
        <c:varyColors val="0"/>
        <c:ser>
          <c:idx val="0"/>
          <c:order val="0"/>
          <c:tx>
            <c:strRef>
              <c:f>'4.2.1-график'!$B$6</c:f>
              <c:strCache>
                <c:ptCount val="1"/>
                <c:pt idx="0">
                  <c:v>ҚР мемлекеттік бағалы қағаздары</c:v>
                </c:pt>
              </c:strCache>
            </c:strRef>
          </c:tx>
          <c:spPr>
            <a:solidFill>
              <a:srgbClr val="9999FF"/>
            </a:solidFill>
            <a:ln w="25400">
              <a:noFill/>
            </a:ln>
          </c:spPr>
          <c:invertIfNegative val="0"/>
          <c:dLbls>
            <c:dLbl>
              <c:idx val="0"/>
              <c:layout>
                <c:manualLayout>
                  <c:x val="6.7837969741337323E-2"/>
                  <c:y val="-5.758774971781371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7D-41A7-BC3C-67DDB209B408}"/>
                </c:ext>
              </c:extLst>
            </c:dLbl>
            <c:dLbl>
              <c:idx val="1"/>
              <c:layout>
                <c:manualLayout>
                  <c:x val="6.8814055636896063E-2"/>
                  <c:y val="-1.315790189438758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7D-41A7-BC3C-67DDB209B408}"/>
                </c:ext>
              </c:extLst>
            </c:dLbl>
            <c:dLbl>
              <c:idx val="2"/>
              <c:layout>
                <c:manualLayout>
                  <c:x val="6.3933626159102072E-2"/>
                  <c:y val="2.1429834224089842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7D-41A7-BC3C-67DDB209B40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'4.2.1-график'!$C$20:$E$20</c:f>
              <c:strCache>
                <c:ptCount val="3"/>
                <c:pt idx="0">
                  <c:v>01.10.2008</c:v>
                </c:pt>
                <c:pt idx="1">
                  <c:v>01.10.2009</c:v>
                </c:pt>
                <c:pt idx="2">
                  <c:v>01.10.2010</c:v>
                </c:pt>
              </c:strCache>
            </c:strRef>
          </c:cat>
          <c:val>
            <c:numRef>
              <c:f>'4.2.1-график'!$C$21:$E$21</c:f>
              <c:numCache>
                <c:formatCode>0.00</c:formatCode>
                <c:ptCount val="3"/>
                <c:pt idx="0">
                  <c:v>26.697670285401149</c:v>
                </c:pt>
                <c:pt idx="1">
                  <c:v>35.310402070306679</c:v>
                </c:pt>
                <c:pt idx="2">
                  <c:v>45.488307559079907</c:v>
                </c:pt>
              </c:numCache>
            </c:numRef>
          </c:val>
          <c:extLst>
            <c:ext xmlns:c16="http://schemas.microsoft.com/office/drawing/2014/chart" uri="{C3380CC4-5D6E-409C-BE32-E72D297353CC}">
              <c16:uniqueId val="{00000003-C17D-41A7-BC3C-67DDB209B408}"/>
            </c:ext>
          </c:extLst>
        </c:ser>
        <c:ser>
          <c:idx val="1"/>
          <c:order val="1"/>
          <c:tx>
            <c:strRef>
              <c:f>'4.2.1-график'!$B$7</c:f>
              <c:strCache>
                <c:ptCount val="1"/>
                <c:pt idx="0">
                  <c:v>Шетелдік эмитенттерінің мемлекеттік емес бағалы қағаздары</c:v>
                </c:pt>
              </c:strCache>
            </c:strRef>
          </c:tx>
          <c:spPr>
            <a:solidFill>
              <a:srgbClr val="993366"/>
            </a:solidFill>
            <a:ln w="25400">
              <a:noFill/>
            </a:ln>
          </c:spPr>
          <c:invertIfNegative val="0"/>
          <c:dLbls>
            <c:dLbl>
              <c:idx val="0"/>
              <c:layout>
                <c:manualLayout>
                  <c:x val="6.6373840897999026E-2"/>
                  <c:y val="8.449811649191518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7D-41A7-BC3C-67DDB209B408}"/>
                </c:ext>
              </c:extLst>
            </c:dLbl>
            <c:dLbl>
              <c:idx val="1"/>
              <c:layout>
                <c:manualLayout>
                  <c:x val="6.7349926793557807E-2"/>
                  <c:y val="-8.810194062529822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7D-41A7-BC3C-67DDB209B408}"/>
                </c:ext>
              </c:extLst>
            </c:dLbl>
            <c:dLbl>
              <c:idx val="2"/>
              <c:layout>
                <c:manualLayout>
                  <c:x val="6.4421669106881421E-2"/>
                  <c:y val="1.4478941427658322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7D-41A7-BC3C-67DDB209B40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'4.2.1-график'!$C$20:$E$20</c:f>
              <c:strCache>
                <c:ptCount val="3"/>
                <c:pt idx="0">
                  <c:v>01.10.2008</c:v>
                </c:pt>
                <c:pt idx="1">
                  <c:v>01.10.2009</c:v>
                </c:pt>
                <c:pt idx="2">
                  <c:v>01.10.2010</c:v>
                </c:pt>
              </c:strCache>
            </c:strRef>
          </c:cat>
          <c:val>
            <c:numRef>
              <c:f>'4.2.1-график'!$C$22:$E$22</c:f>
              <c:numCache>
                <c:formatCode>0.00</c:formatCode>
                <c:ptCount val="3"/>
                <c:pt idx="0">
                  <c:v>12.416653090241265</c:v>
                </c:pt>
                <c:pt idx="1">
                  <c:v>11.979140601322575</c:v>
                </c:pt>
                <c:pt idx="2">
                  <c:v>9.11</c:v>
                </c:pt>
              </c:numCache>
            </c:numRef>
          </c:val>
          <c:extLst>
            <c:ext xmlns:c16="http://schemas.microsoft.com/office/drawing/2014/chart" uri="{C3380CC4-5D6E-409C-BE32-E72D297353CC}">
              <c16:uniqueId val="{00000007-C17D-41A7-BC3C-67DDB209B408}"/>
            </c:ext>
          </c:extLst>
        </c:ser>
        <c:ser>
          <c:idx val="2"/>
          <c:order val="2"/>
          <c:tx>
            <c:strRef>
              <c:f>'4.2.1-график'!$B$8</c:f>
              <c:strCache>
                <c:ptCount val="1"/>
                <c:pt idx="0">
                  <c:v>Шетелдік инвестициялық қорлардың пайлары</c:v>
                </c:pt>
              </c:strCache>
            </c:strRef>
          </c:tx>
          <c:spPr>
            <a:solidFill>
              <a:srgbClr val="FFFFCC"/>
            </a:solidFill>
            <a:ln w="12700">
              <a:solidFill>
                <a:srgbClr val="000000"/>
              </a:solidFill>
              <a:prstDash val="solid"/>
            </a:ln>
          </c:spPr>
          <c:invertIfNegative val="0"/>
          <c:cat>
            <c:strRef>
              <c:f>'4.2.1-график'!$C$20:$E$20</c:f>
              <c:strCache>
                <c:ptCount val="3"/>
                <c:pt idx="0">
                  <c:v>01.10.2008</c:v>
                </c:pt>
                <c:pt idx="1">
                  <c:v>01.10.2009</c:v>
                </c:pt>
                <c:pt idx="2">
                  <c:v>01.10.2010</c:v>
                </c:pt>
              </c:strCache>
            </c:strRef>
          </c:cat>
          <c:val>
            <c:numRef>
              <c:f>'4.2.1-график'!$C$23:$E$23</c:f>
              <c:numCache>
                <c:formatCode>0.00</c:formatCode>
                <c:ptCount val="3"/>
                <c:pt idx="0">
                  <c:v>0</c:v>
                </c:pt>
                <c:pt idx="1">
                  <c:v>0</c:v>
                </c:pt>
                <c:pt idx="2">
                  <c:v>0</c:v>
                </c:pt>
              </c:numCache>
            </c:numRef>
          </c:val>
          <c:extLst>
            <c:ext xmlns:c16="http://schemas.microsoft.com/office/drawing/2014/chart" uri="{C3380CC4-5D6E-409C-BE32-E72D297353CC}">
              <c16:uniqueId val="{00000008-C17D-41A7-BC3C-67DDB209B408}"/>
            </c:ext>
          </c:extLst>
        </c:ser>
        <c:ser>
          <c:idx val="3"/>
          <c:order val="3"/>
          <c:tx>
            <c:strRef>
              <c:f>'4.2.1-график'!$B$9</c:f>
              <c:strCache>
                <c:ptCount val="1"/>
                <c:pt idx="0">
                  <c:v>Халықаралық қаржы ұйымдарының бағалы қағаздары</c:v>
                </c:pt>
              </c:strCache>
            </c:strRef>
          </c:tx>
          <c:spPr>
            <a:solidFill>
              <a:srgbClr val="CCFF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C17D-41A7-BC3C-67DDB209B408}"/>
                </c:ext>
              </c:extLst>
            </c:dLbl>
            <c:dLbl>
              <c:idx val="1"/>
              <c:layout>
                <c:manualLayout>
                  <c:x val="6.4909712054660826E-2"/>
                  <c:y val="-5.274366610909441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7D-41A7-BC3C-67DDB209B408}"/>
                </c:ext>
              </c:extLst>
            </c:dLbl>
            <c:dLbl>
              <c:idx val="2"/>
              <c:layout>
                <c:manualLayout>
                  <c:x val="7.0766227428013778E-2"/>
                  <c:y val="7.6670338487481796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7D-41A7-BC3C-67DDB209B40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'4.2.1-график'!$C$20:$E$20</c:f>
              <c:strCache>
                <c:ptCount val="3"/>
                <c:pt idx="0">
                  <c:v>01.10.2008</c:v>
                </c:pt>
                <c:pt idx="1">
                  <c:v>01.10.2009</c:v>
                </c:pt>
                <c:pt idx="2">
                  <c:v>01.10.2010</c:v>
                </c:pt>
              </c:strCache>
            </c:strRef>
          </c:cat>
          <c:val>
            <c:numRef>
              <c:f>'4.2.1-график'!$C$24:$E$24</c:f>
              <c:numCache>
                <c:formatCode>0.00</c:formatCode>
                <c:ptCount val="3"/>
                <c:pt idx="0">
                  <c:v>0</c:v>
                </c:pt>
                <c:pt idx="1">
                  <c:v>5.3008768241677</c:v>
                </c:pt>
                <c:pt idx="2">
                  <c:v>2.027570010704256</c:v>
                </c:pt>
              </c:numCache>
            </c:numRef>
          </c:val>
          <c:extLst>
            <c:ext xmlns:c16="http://schemas.microsoft.com/office/drawing/2014/chart" uri="{C3380CC4-5D6E-409C-BE32-E72D297353CC}">
              <c16:uniqueId val="{0000000C-C17D-41A7-BC3C-67DDB209B408}"/>
            </c:ext>
          </c:extLst>
        </c:ser>
        <c:ser>
          <c:idx val="4"/>
          <c:order val="4"/>
          <c:tx>
            <c:strRef>
              <c:f>'4.2.1-график'!$B$10</c:f>
              <c:strCache>
                <c:ptCount val="1"/>
                <c:pt idx="0">
                  <c:v>Шетелдік эмитенттердің мемлекеттік бағалы қағаздары</c:v>
                </c:pt>
              </c:strCache>
            </c:strRef>
          </c:tx>
          <c:spPr>
            <a:solidFill>
              <a:srgbClr val="660066"/>
            </a:solidFill>
            <a:ln w="12700">
              <a:solidFill>
                <a:srgbClr val="000000"/>
              </a:solidFill>
              <a:prstDash val="solid"/>
            </a:ln>
          </c:spPr>
          <c:invertIfNegative val="0"/>
          <c:dLbls>
            <c:dLbl>
              <c:idx val="0"/>
              <c:layout>
                <c:manualLayout>
                  <c:x val="6.3445583211322598E-2"/>
                  <c:y val="9.859246868752823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7D-41A7-BC3C-67DDB209B408}"/>
                </c:ext>
              </c:extLst>
            </c:dLbl>
            <c:dLbl>
              <c:idx val="1"/>
              <c:layout>
                <c:manualLayout>
                  <c:x val="6.4909712054660826E-2"/>
                  <c:y val="-7.589789618266644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7D-41A7-BC3C-67DDB209B408}"/>
                </c:ext>
              </c:extLst>
            </c:dLbl>
            <c:dLbl>
              <c:idx val="2"/>
              <c:layout>
                <c:manualLayout>
                  <c:x val="6.9302098584675509E-2"/>
                  <c:y val="-1.140657935892731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7D-41A7-BC3C-67DDB209B40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'4.2.1-график'!$C$20:$E$20</c:f>
              <c:strCache>
                <c:ptCount val="3"/>
                <c:pt idx="0">
                  <c:v>01.10.2008</c:v>
                </c:pt>
                <c:pt idx="1">
                  <c:v>01.10.2009</c:v>
                </c:pt>
                <c:pt idx="2">
                  <c:v>01.10.2010</c:v>
                </c:pt>
              </c:strCache>
            </c:strRef>
          </c:cat>
          <c:val>
            <c:numRef>
              <c:f>'4.2.1-график'!$C$25:$E$25</c:f>
              <c:numCache>
                <c:formatCode>0.00</c:formatCode>
                <c:ptCount val="3"/>
                <c:pt idx="0">
                  <c:v>2.39</c:v>
                </c:pt>
                <c:pt idx="1">
                  <c:v>3.9943114642442614</c:v>
                </c:pt>
                <c:pt idx="2">
                  <c:v>1.9707062719089765</c:v>
                </c:pt>
              </c:numCache>
            </c:numRef>
          </c:val>
          <c:extLst>
            <c:ext xmlns:c16="http://schemas.microsoft.com/office/drawing/2014/chart" uri="{C3380CC4-5D6E-409C-BE32-E72D297353CC}">
              <c16:uniqueId val="{00000010-C17D-41A7-BC3C-67DDB209B408}"/>
            </c:ext>
          </c:extLst>
        </c:ser>
        <c:ser>
          <c:idx val="5"/>
          <c:order val="5"/>
          <c:tx>
            <c:strRef>
              <c:f>'4.2.1-график'!$B$11</c:f>
              <c:strCache>
                <c:ptCount val="1"/>
                <c:pt idx="0">
                  <c:v>Тазартылған алтын</c:v>
                </c:pt>
              </c:strCache>
            </c:strRef>
          </c:tx>
          <c:spPr>
            <a:solidFill>
              <a:srgbClr val="FF8080"/>
            </a:solidFill>
            <a:ln w="12700">
              <a:solidFill>
                <a:srgbClr val="000000"/>
              </a:solidFill>
              <a:prstDash val="solid"/>
            </a:ln>
          </c:spPr>
          <c:invertIfNegative val="0"/>
          <c:dLbls>
            <c:dLbl>
              <c:idx val="0"/>
              <c:layout>
                <c:manualLayout>
                  <c:x val="6.3445583211322598E-2"/>
                  <c:y val="-7.713271592346299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7D-41A7-BC3C-67DDB209B408}"/>
                </c:ext>
              </c:extLst>
            </c:dLbl>
            <c:dLbl>
              <c:idx val="1"/>
              <c:delete val="1"/>
              <c:extLst>
                <c:ext xmlns:c15="http://schemas.microsoft.com/office/drawing/2012/chart" uri="{CE6537A1-D6FC-4f65-9D91-7224C49458BB}"/>
                <c:ext xmlns:c16="http://schemas.microsoft.com/office/drawing/2014/chart" uri="{C3380CC4-5D6E-409C-BE32-E72D297353CC}">
                  <c16:uniqueId val="{00000012-C17D-41A7-BC3C-67DDB209B408}"/>
                </c:ext>
              </c:extLst>
            </c:dLbl>
            <c:dLbl>
              <c:idx val="2"/>
              <c:layout>
                <c:manualLayout>
                  <c:x val="4.8316251830161139E-2"/>
                  <c:y val="-1.88622795207594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17D-41A7-BC3C-67DDB209B40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'4.2.1-график'!$C$20:$E$20</c:f>
              <c:strCache>
                <c:ptCount val="3"/>
                <c:pt idx="0">
                  <c:v>01.10.2008</c:v>
                </c:pt>
                <c:pt idx="1">
                  <c:v>01.10.2009</c:v>
                </c:pt>
                <c:pt idx="2">
                  <c:v>01.10.2010</c:v>
                </c:pt>
              </c:strCache>
            </c:strRef>
          </c:cat>
          <c:val>
            <c:numRef>
              <c:f>'4.2.1-график'!$C$26:$E$26</c:f>
              <c:numCache>
                <c:formatCode>0.00</c:formatCode>
                <c:ptCount val="3"/>
                <c:pt idx="0">
                  <c:v>1.31</c:v>
                </c:pt>
                <c:pt idx="1">
                  <c:v>0</c:v>
                </c:pt>
                <c:pt idx="2">
                  <c:v>1.1891680526193427</c:v>
                </c:pt>
              </c:numCache>
            </c:numRef>
          </c:val>
          <c:extLst>
            <c:ext xmlns:c16="http://schemas.microsoft.com/office/drawing/2014/chart" uri="{C3380CC4-5D6E-409C-BE32-E72D297353CC}">
              <c16:uniqueId val="{00000014-C17D-41A7-BC3C-67DDB209B408}"/>
            </c:ext>
          </c:extLst>
        </c:ser>
        <c:ser>
          <c:idx val="6"/>
          <c:order val="6"/>
          <c:tx>
            <c:strRef>
              <c:f>'4.2.1-график'!$B$12</c:f>
              <c:strCache>
                <c:ptCount val="1"/>
                <c:pt idx="0">
                  <c:v>ҚР эмитенттерінің мемлекеттік емес бағалы қағаздары, оның ішінде</c:v>
                </c:pt>
              </c:strCache>
            </c:strRef>
          </c:tx>
          <c:spPr>
            <a:solidFill>
              <a:srgbClr val="0066CC"/>
            </a:solidFill>
            <a:ln w="25400">
              <a:noFill/>
            </a:ln>
          </c:spPr>
          <c:invertIfNegative val="0"/>
          <c:dLbls>
            <c:dLbl>
              <c:idx val="0"/>
              <c:layout>
                <c:manualLayout>
                  <c:x val="7.3694485114690109E-2"/>
                  <c:y val="-1.334448478914232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17D-41A7-BC3C-67DDB209B408}"/>
                </c:ext>
              </c:extLst>
            </c:dLbl>
            <c:dLbl>
              <c:idx val="1"/>
              <c:layout>
                <c:manualLayout>
                  <c:x val="6.7349926793557807E-2"/>
                  <c:y val="-1.015380849414550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17D-41A7-BC3C-67DDB209B408}"/>
                </c:ext>
              </c:extLst>
            </c:dLbl>
            <c:dLbl>
              <c:idx val="2"/>
              <c:layout>
                <c:manualLayout>
                  <c:x val="5.8077110785749148E-2"/>
                  <c:y val="-5.4185195762447057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17D-41A7-BC3C-67DDB209B40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'4.2.1-график'!$C$20:$E$20</c:f>
              <c:strCache>
                <c:ptCount val="3"/>
                <c:pt idx="0">
                  <c:v>01.10.2008</c:v>
                </c:pt>
                <c:pt idx="1">
                  <c:v>01.10.2009</c:v>
                </c:pt>
                <c:pt idx="2">
                  <c:v>01.10.2010</c:v>
                </c:pt>
              </c:strCache>
            </c:strRef>
          </c:cat>
          <c:val>
            <c:numRef>
              <c:f>'4.2.1-график'!$C$27:$E$27</c:f>
              <c:numCache>
                <c:formatCode>0.00</c:formatCode>
                <c:ptCount val="3"/>
                <c:pt idx="0">
                  <c:v>43.956960263037068</c:v>
                </c:pt>
                <c:pt idx="1">
                  <c:v>38.566170945444178</c:v>
                </c:pt>
                <c:pt idx="2">
                  <c:v>34.169734355787682</c:v>
                </c:pt>
              </c:numCache>
            </c:numRef>
          </c:val>
          <c:extLst>
            <c:ext xmlns:c16="http://schemas.microsoft.com/office/drawing/2014/chart" uri="{C3380CC4-5D6E-409C-BE32-E72D297353CC}">
              <c16:uniqueId val="{00000018-C17D-41A7-BC3C-67DDB209B408}"/>
            </c:ext>
          </c:extLst>
        </c:ser>
        <c:ser>
          <c:idx val="7"/>
          <c:order val="7"/>
          <c:tx>
            <c:strRef>
              <c:f>'4.2.1-график'!$B$13</c:f>
              <c:strCache>
                <c:ptCount val="1"/>
                <c:pt idx="0">
                  <c:v>Екінші деңгейдегі банктердегі салымдары</c:v>
                </c:pt>
              </c:strCache>
            </c:strRef>
          </c:tx>
          <c:spPr>
            <a:solidFill>
              <a:srgbClr val="CCCCFF"/>
            </a:solidFill>
            <a:ln w="25400">
              <a:noFill/>
            </a:ln>
          </c:spPr>
          <c:invertIfNegative val="0"/>
          <c:dLbls>
            <c:dLbl>
              <c:idx val="0"/>
              <c:layout>
                <c:manualLayout>
                  <c:x val="7.3694485114690109E-2"/>
                  <c:y val="1.568411461520679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17D-41A7-BC3C-67DDB209B408}"/>
                </c:ext>
              </c:extLst>
            </c:dLbl>
            <c:dLbl>
              <c:idx val="1"/>
              <c:layout>
                <c:manualLayout>
                  <c:x val="6.9302098584675509E-2"/>
                  <c:y val="1.218609331864605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17D-41A7-BC3C-67DDB209B408}"/>
                </c:ext>
              </c:extLst>
            </c:dLbl>
            <c:dLbl>
              <c:idx val="2"/>
              <c:layout>
                <c:manualLayout>
                  <c:x val="6.2957540263543152E-2"/>
                  <c:y val="-9.2665877905158866E-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17D-41A7-BC3C-67DDB209B40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'4.2.1-график'!$C$20:$E$20</c:f>
              <c:strCache>
                <c:ptCount val="3"/>
                <c:pt idx="0">
                  <c:v>01.10.2008</c:v>
                </c:pt>
                <c:pt idx="1">
                  <c:v>01.10.2009</c:v>
                </c:pt>
                <c:pt idx="2">
                  <c:v>01.10.2010</c:v>
                </c:pt>
              </c:strCache>
            </c:strRef>
          </c:cat>
          <c:val>
            <c:numRef>
              <c:f>'4.2.1-график'!$C$28:$E$28</c:f>
              <c:numCache>
                <c:formatCode>0.00</c:formatCode>
                <c:ptCount val="3"/>
                <c:pt idx="0">
                  <c:v>12.689613294035754</c:v>
                </c:pt>
                <c:pt idx="1">
                  <c:v>4.6653919585731707</c:v>
                </c:pt>
                <c:pt idx="2">
                  <c:v>6.0669827669541672</c:v>
                </c:pt>
              </c:numCache>
            </c:numRef>
          </c:val>
          <c:extLst>
            <c:ext xmlns:c16="http://schemas.microsoft.com/office/drawing/2014/chart" uri="{C3380CC4-5D6E-409C-BE32-E72D297353CC}">
              <c16:uniqueId val="{0000001C-C17D-41A7-BC3C-67DDB209B408}"/>
            </c:ext>
          </c:extLst>
        </c:ser>
        <c:ser>
          <c:idx val="8"/>
          <c:order val="8"/>
          <c:tx>
            <c:strRef>
              <c:f>'4.2.1-график'!$B$14</c:f>
              <c:strCache>
                <c:ptCount val="1"/>
                <c:pt idx="0">
                  <c:v>Туынды бағалы қағаздар</c:v>
                </c:pt>
              </c:strCache>
            </c:strRef>
          </c:tx>
          <c:spPr>
            <a:solidFill>
              <a:srgbClr val="000080"/>
            </a:solidFill>
            <a:ln w="12700">
              <a:solidFill>
                <a:srgbClr val="000000"/>
              </a:solidFill>
              <a:prstDash val="solid"/>
            </a:ln>
          </c:spPr>
          <c:invertIfNegative val="0"/>
          <c:dLbls>
            <c:dLbl>
              <c:idx val="0"/>
              <c:layout>
                <c:manualLayout>
                  <c:x val="7.2718399219131383E-2"/>
                  <c:y val="7.8324017787931993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17D-41A7-BC3C-67DDB209B408}"/>
                </c:ext>
              </c:extLst>
            </c:dLbl>
            <c:dLbl>
              <c:idx val="1"/>
              <c:layout>
                <c:manualLayout>
                  <c:x val="6.9790141532454872E-2"/>
                  <c:y val="-2.916241687405654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17D-41A7-BC3C-67DDB209B408}"/>
                </c:ext>
              </c:extLst>
            </c:dLbl>
            <c:dLbl>
              <c:idx val="2"/>
              <c:layout>
                <c:manualLayout>
                  <c:x val="5.8238203387094956E-2"/>
                  <c:y val="1.530333319733996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17D-41A7-BC3C-67DDB209B40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'4.2.1-график'!$C$20:$E$20</c:f>
              <c:strCache>
                <c:ptCount val="3"/>
                <c:pt idx="0">
                  <c:v>01.10.2008</c:v>
                </c:pt>
                <c:pt idx="1">
                  <c:v>01.10.2009</c:v>
                </c:pt>
                <c:pt idx="2">
                  <c:v>01.10.2010</c:v>
                </c:pt>
              </c:strCache>
            </c:strRef>
          </c:cat>
          <c:val>
            <c:numRef>
              <c:f>'4.2.1-график'!$C$29:$E$29</c:f>
              <c:numCache>
                <c:formatCode>0.00</c:formatCode>
                <c:ptCount val="3"/>
                <c:pt idx="0">
                  <c:v>0.52733304699417949</c:v>
                </c:pt>
                <c:pt idx="1">
                  <c:v>0.18370613594143806</c:v>
                </c:pt>
                <c:pt idx="2">
                  <c:v>-2.8736781681697923E-2</c:v>
                </c:pt>
              </c:numCache>
            </c:numRef>
          </c:val>
          <c:extLst>
            <c:ext xmlns:c16="http://schemas.microsoft.com/office/drawing/2014/chart" uri="{C3380CC4-5D6E-409C-BE32-E72D297353CC}">
              <c16:uniqueId val="{00000020-C17D-41A7-BC3C-67DDB209B408}"/>
            </c:ext>
          </c:extLst>
        </c:ser>
        <c:dLbls>
          <c:showLegendKey val="0"/>
          <c:showVal val="0"/>
          <c:showCatName val="0"/>
          <c:showSerName val="0"/>
          <c:showPercent val="0"/>
          <c:showBubbleSize val="0"/>
        </c:dLbls>
        <c:gapWidth val="180"/>
        <c:overlap val="100"/>
        <c:axId val="460870736"/>
        <c:axId val="1"/>
      </c:barChart>
      <c:catAx>
        <c:axId val="460870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min val="0"/>
        </c:scaling>
        <c:delete val="0"/>
        <c:axPos val="l"/>
        <c:majorGridlines>
          <c:spPr>
            <a:ln w="3175">
              <a:solidFill>
                <a:srgbClr val="FFFFFF"/>
              </a:solidFill>
              <a:prstDash val="solid"/>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2.4890188358808088E-2"/>
              <c:y val="0.5025907501634497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70736"/>
        <c:crosses val="autoZero"/>
        <c:crossBetween val="between"/>
        <c:majorUnit val="20"/>
      </c:valAx>
      <c:spPr>
        <a:noFill/>
        <a:ln w="25400">
          <a:noFill/>
        </a:ln>
      </c:spPr>
    </c:plotArea>
    <c:legend>
      <c:legendPos val="r"/>
      <c:layout>
        <c:manualLayout>
          <c:xMode val="edge"/>
          <c:yMode val="edge"/>
          <c:x val="0.65559440559440563"/>
          <c:y val="3.4188129307250785E-2"/>
          <c:w val="0.33566433566433568"/>
          <c:h val="0.9458715775006051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44" r="0.75000000000000044" t="1" header="0.5" footer="0.5"/>
    <c:pageSetup paperSize="9" orientation="landscape"/>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50092764378478E-2"/>
          <c:y val="3.9772782444045252E-2"/>
          <c:w val="0.92207792207792205"/>
          <c:h val="0.44886425901136784"/>
        </c:manualLayout>
      </c:layout>
      <c:barChart>
        <c:barDir val="col"/>
        <c:grouping val="clustered"/>
        <c:varyColors val="0"/>
        <c:ser>
          <c:idx val="2"/>
          <c:order val="3"/>
          <c:tx>
            <c:strRef>
              <c:f>'4.2.2-график'!$B$9</c:f>
              <c:strCache>
                <c:ptCount val="1"/>
                <c:pt idx="0">
                  <c:v>Инфляцияның жинақталған деңгейі (12 ай)</c:v>
                </c:pt>
              </c:strCache>
            </c:strRef>
          </c:tx>
          <c:invertIfNegative val="0"/>
          <c:cat>
            <c:strRef>
              <c:f>'4.2.2-график'!$C$4:$O$4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'4.2.2-график'!$C$9:$O$9</c:f>
              <c:numCache>
                <c:formatCode>#,##0.00</c:formatCode>
                <c:ptCount val="13"/>
                <c:pt idx="0">
                  <c:v>8.4</c:v>
                </c:pt>
                <c:pt idx="1">
                  <c:v>18.8</c:v>
                </c:pt>
                <c:pt idx="2">
                  <c:v>9.5</c:v>
                </c:pt>
                <c:pt idx="3">
                  <c:v>6.2</c:v>
                </c:pt>
                <c:pt idx="4">
                  <c:v>7.3</c:v>
                </c:pt>
                <c:pt idx="5">
                  <c:v>7.4</c:v>
                </c:pt>
                <c:pt idx="6">
                  <c:v>7.2</c:v>
                </c:pt>
                <c:pt idx="7">
                  <c:v>7.1</c:v>
                </c:pt>
                <c:pt idx="8">
                  <c:v>6.72</c:v>
                </c:pt>
                <c:pt idx="9">
                  <c:v>6.8</c:v>
                </c:pt>
                <c:pt idx="10">
                  <c:v>6.7</c:v>
                </c:pt>
                <c:pt idx="11">
                  <c:v>6.5</c:v>
                </c:pt>
                <c:pt idx="12">
                  <c:v>6.7</c:v>
                </c:pt>
              </c:numCache>
            </c:numRef>
          </c:val>
          <c:extLst>
            <c:ext xmlns:c16="http://schemas.microsoft.com/office/drawing/2014/chart" uri="{C3380CC4-5D6E-409C-BE32-E72D297353CC}">
              <c16:uniqueId val="{00000000-DA39-4F73-8850-2A3C1DB284A8}"/>
            </c:ext>
          </c:extLst>
        </c:ser>
        <c:ser>
          <c:idx val="3"/>
          <c:order val="4"/>
          <c:tx>
            <c:strRef>
              <c:f>'4.2.2-график'!$B$10</c:f>
              <c:strCache>
                <c:ptCount val="1"/>
                <c:pt idx="0">
                  <c:v>Инфляцияның жинақталған деңгейі (36 ай)</c:v>
                </c:pt>
              </c:strCache>
            </c:strRef>
          </c:tx>
          <c:invertIfNegative val="0"/>
          <c:cat>
            <c:strRef>
              <c:f>'4.2.2-график'!$C$4:$O$4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'4.2.2-график'!$C$10:$O$10</c:f>
              <c:numCache>
                <c:formatCode>#,##0.00</c:formatCode>
                <c:ptCount val="13"/>
                <c:pt idx="0">
                  <c:v>24.45</c:v>
                </c:pt>
                <c:pt idx="1">
                  <c:v>38.57</c:v>
                </c:pt>
                <c:pt idx="2">
                  <c:v>41.01</c:v>
                </c:pt>
                <c:pt idx="3">
                  <c:v>38.15</c:v>
                </c:pt>
                <c:pt idx="4">
                  <c:v>38.450000000000003</c:v>
                </c:pt>
                <c:pt idx="5">
                  <c:v>38.69</c:v>
                </c:pt>
                <c:pt idx="6">
                  <c:v>38.57</c:v>
                </c:pt>
                <c:pt idx="7">
                  <c:v>38.78</c:v>
                </c:pt>
                <c:pt idx="8">
                  <c:v>38.61</c:v>
                </c:pt>
                <c:pt idx="9">
                  <c:v>37.9</c:v>
                </c:pt>
                <c:pt idx="10">
                  <c:v>36.869999999999997</c:v>
                </c:pt>
                <c:pt idx="11">
                  <c:v>35.840000000000003</c:v>
                </c:pt>
                <c:pt idx="12">
                  <c:v>33.69</c:v>
                </c:pt>
              </c:numCache>
            </c:numRef>
          </c:val>
          <c:extLst>
            <c:ext xmlns:c16="http://schemas.microsoft.com/office/drawing/2014/chart" uri="{C3380CC4-5D6E-409C-BE32-E72D297353CC}">
              <c16:uniqueId val="{00000001-DA39-4F73-8850-2A3C1DB284A8}"/>
            </c:ext>
          </c:extLst>
        </c:ser>
        <c:ser>
          <c:idx val="4"/>
          <c:order val="5"/>
          <c:tx>
            <c:strRef>
              <c:f>'4.2.2-график'!$B$11</c:f>
              <c:strCache>
                <c:ptCount val="1"/>
                <c:pt idx="0">
                  <c:v>Инфляцияның жинақталған деңгейі (60 ай)</c:v>
                </c:pt>
              </c:strCache>
            </c:strRef>
          </c:tx>
          <c:invertIfNegative val="0"/>
          <c:cat>
            <c:strRef>
              <c:f>'4.2.2-график'!$C$4:$O$4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'4.2.2-график'!$C$11:$O$11</c:f>
              <c:numCache>
                <c:formatCode>#,##0.00</c:formatCode>
                <c:ptCount val="13"/>
                <c:pt idx="0">
                  <c:v>41.69</c:v>
                </c:pt>
                <c:pt idx="1">
                  <c:v>57.9</c:v>
                </c:pt>
                <c:pt idx="2">
                  <c:v>61.9</c:v>
                </c:pt>
                <c:pt idx="3">
                  <c:v>61.14</c:v>
                </c:pt>
                <c:pt idx="4">
                  <c:v>61.78</c:v>
                </c:pt>
                <c:pt idx="5">
                  <c:v>62.67</c:v>
                </c:pt>
                <c:pt idx="6">
                  <c:v>62.67</c:v>
                </c:pt>
                <c:pt idx="7">
                  <c:v>62.77</c:v>
                </c:pt>
                <c:pt idx="8">
                  <c:v>62.56</c:v>
                </c:pt>
                <c:pt idx="9">
                  <c:v>62.34</c:v>
                </c:pt>
                <c:pt idx="10">
                  <c:v>61.88</c:v>
                </c:pt>
                <c:pt idx="11">
                  <c:v>61.53</c:v>
                </c:pt>
                <c:pt idx="12">
                  <c:v>61.3</c:v>
                </c:pt>
              </c:numCache>
            </c:numRef>
          </c:val>
          <c:extLst>
            <c:ext xmlns:c16="http://schemas.microsoft.com/office/drawing/2014/chart" uri="{C3380CC4-5D6E-409C-BE32-E72D297353CC}">
              <c16:uniqueId val="{00000002-DA39-4F73-8850-2A3C1DB284A8}"/>
            </c:ext>
          </c:extLst>
        </c:ser>
        <c:dLbls>
          <c:showLegendKey val="0"/>
          <c:showVal val="0"/>
          <c:showCatName val="0"/>
          <c:showSerName val="0"/>
          <c:showPercent val="0"/>
          <c:showBubbleSize val="0"/>
        </c:dLbls>
        <c:gapWidth val="150"/>
        <c:axId val="496853280"/>
        <c:axId val="1"/>
      </c:barChart>
      <c:lineChart>
        <c:grouping val="standard"/>
        <c:varyColors val="0"/>
        <c:ser>
          <c:idx val="1"/>
          <c:order val="0"/>
          <c:tx>
            <c:strRef>
              <c:f>'4.2.2-график'!$B$5</c:f>
              <c:strCache>
                <c:ptCount val="1"/>
                <c:pt idx="0">
                  <c:v>ЖЗҚ зейнетақы активтері бойынша номиналдық кірістің орташа алынған коэффициенті (12 ай)</c:v>
                </c:pt>
              </c:strCache>
            </c:strRef>
          </c:tx>
          <c:spPr>
            <a:ln w="25400">
              <a:solidFill>
                <a:srgbClr val="002060"/>
              </a:solidFill>
              <a:prstDash val="solid"/>
            </a:ln>
          </c:spPr>
          <c:marker>
            <c:symbol val="triangle"/>
            <c:size val="6"/>
          </c:marker>
          <c:cat>
            <c:strRef>
              <c:f>'4.2.2-график'!$C$4:$O$4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'4.2.2-график'!$C$5:$O$5</c:f>
              <c:numCache>
                <c:formatCode>#,##0.00</c:formatCode>
                <c:ptCount val="13"/>
                <c:pt idx="0">
                  <c:v>12.69</c:v>
                </c:pt>
                <c:pt idx="1">
                  <c:v>9.4700000000000006</c:v>
                </c:pt>
                <c:pt idx="2">
                  <c:v>-0.84</c:v>
                </c:pt>
                <c:pt idx="3">
                  <c:v>11.95</c:v>
                </c:pt>
                <c:pt idx="4">
                  <c:v>11.99</c:v>
                </c:pt>
                <c:pt idx="5">
                  <c:v>9.27</c:v>
                </c:pt>
                <c:pt idx="6">
                  <c:v>9.34</c:v>
                </c:pt>
                <c:pt idx="7">
                  <c:v>9.0399999999999991</c:v>
                </c:pt>
                <c:pt idx="8">
                  <c:v>6.72</c:v>
                </c:pt>
                <c:pt idx="9">
                  <c:v>5.47</c:v>
                </c:pt>
                <c:pt idx="10">
                  <c:v>5.47</c:v>
                </c:pt>
                <c:pt idx="11">
                  <c:v>4.6900000000000004</c:v>
                </c:pt>
                <c:pt idx="12">
                  <c:v>4.54</c:v>
                </c:pt>
              </c:numCache>
            </c:numRef>
          </c:val>
          <c:smooth val="1"/>
          <c:extLst>
            <c:ext xmlns:c16="http://schemas.microsoft.com/office/drawing/2014/chart" uri="{C3380CC4-5D6E-409C-BE32-E72D297353CC}">
              <c16:uniqueId val="{00000003-DA39-4F73-8850-2A3C1DB284A8}"/>
            </c:ext>
          </c:extLst>
        </c:ser>
        <c:ser>
          <c:idx val="0"/>
          <c:order val="1"/>
          <c:tx>
            <c:strRef>
              <c:f>'4.2.2-график'!$B$6</c:f>
              <c:strCache>
                <c:ptCount val="1"/>
                <c:pt idx="0">
                  <c:v>ЖЗҚ зейнетақы активтері бойынша номиналдық кірістің орташа алынған коэффициенті (36 ай)</c:v>
                </c:pt>
              </c:strCache>
            </c:strRef>
          </c:tx>
          <c:spPr>
            <a:ln w="25400">
              <a:solidFill>
                <a:srgbClr val="FF0000"/>
              </a:solidFill>
              <a:prstDash val="solid"/>
            </a:ln>
          </c:spPr>
          <c:marker>
            <c:symbol val="diamond"/>
            <c:size val="7"/>
            <c:spPr>
              <a:solidFill>
                <a:srgbClr val="FF0000"/>
              </a:solidFill>
            </c:spPr>
          </c:marker>
          <c:cat>
            <c:strRef>
              <c:f>'4.2.2-график'!$C$4:$O$4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'4.2.2-график'!$C$6:$O$6</c:f>
              <c:numCache>
                <c:formatCode>#,##0.00</c:formatCode>
                <c:ptCount val="13"/>
                <c:pt idx="0">
                  <c:v>25.38</c:v>
                </c:pt>
                <c:pt idx="1">
                  <c:v>32.9</c:v>
                </c:pt>
                <c:pt idx="2">
                  <c:v>22.79</c:v>
                </c:pt>
                <c:pt idx="3">
                  <c:v>21.54</c:v>
                </c:pt>
                <c:pt idx="4">
                  <c:v>19.3</c:v>
                </c:pt>
                <c:pt idx="5">
                  <c:v>19.54</c:v>
                </c:pt>
                <c:pt idx="6">
                  <c:v>20.100000000000001</c:v>
                </c:pt>
                <c:pt idx="7">
                  <c:v>20.309999999999999</c:v>
                </c:pt>
                <c:pt idx="8">
                  <c:v>18.91</c:v>
                </c:pt>
                <c:pt idx="9">
                  <c:v>17.96</c:v>
                </c:pt>
                <c:pt idx="10">
                  <c:v>16.43</c:v>
                </c:pt>
                <c:pt idx="11">
                  <c:v>16.71</c:v>
                </c:pt>
                <c:pt idx="12">
                  <c:v>17.11</c:v>
                </c:pt>
              </c:numCache>
            </c:numRef>
          </c:val>
          <c:smooth val="1"/>
          <c:extLst>
            <c:ext xmlns:c16="http://schemas.microsoft.com/office/drawing/2014/chart" uri="{C3380CC4-5D6E-409C-BE32-E72D297353CC}">
              <c16:uniqueId val="{00000004-DA39-4F73-8850-2A3C1DB284A8}"/>
            </c:ext>
          </c:extLst>
        </c:ser>
        <c:ser>
          <c:idx val="5"/>
          <c:order val="2"/>
          <c:tx>
            <c:strRef>
              <c:f>'4.2.2-график'!$B$7</c:f>
              <c:strCache>
                <c:ptCount val="1"/>
                <c:pt idx="0">
                  <c:v>ЖЗҚ зейнетақы активтері бойынша номиналдық кірістің орташа алынған коэффициенті (60 ай)</c:v>
                </c:pt>
              </c:strCache>
            </c:strRef>
          </c:tx>
          <c:spPr>
            <a:ln w="25400">
              <a:solidFill>
                <a:schemeClr val="accent6">
                  <a:lumMod val="75000"/>
                </a:schemeClr>
              </a:solidFill>
              <a:prstDash val="solid"/>
            </a:ln>
          </c:spPr>
          <c:marker>
            <c:symbol val="circle"/>
            <c:size val="6"/>
          </c:marker>
          <c:cat>
            <c:strRef>
              <c:f>'4.2.2-график'!$C$4:$O$4</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'4.2.2-график'!$C$7:$O$7</c:f>
              <c:numCache>
                <c:formatCode>#,##0.00</c:formatCode>
                <c:ptCount val="13"/>
                <c:pt idx="0">
                  <c:v>50.64</c:v>
                </c:pt>
                <c:pt idx="1">
                  <c:v>46.15</c:v>
                </c:pt>
                <c:pt idx="2">
                  <c:v>36.61</c:v>
                </c:pt>
                <c:pt idx="3">
                  <c:v>47.52</c:v>
                </c:pt>
                <c:pt idx="4">
                  <c:v>46.51</c:v>
                </c:pt>
                <c:pt idx="5">
                  <c:v>46.16</c:v>
                </c:pt>
                <c:pt idx="6">
                  <c:v>46.3</c:v>
                </c:pt>
                <c:pt idx="7">
                  <c:v>46.57</c:v>
                </c:pt>
                <c:pt idx="8">
                  <c:v>45.43</c:v>
                </c:pt>
                <c:pt idx="9">
                  <c:v>44.95</c:v>
                </c:pt>
                <c:pt idx="10">
                  <c:v>43.63</c:v>
                </c:pt>
                <c:pt idx="11">
                  <c:v>43.35</c:v>
                </c:pt>
                <c:pt idx="12">
                  <c:v>43.29</c:v>
                </c:pt>
              </c:numCache>
            </c:numRef>
          </c:val>
          <c:smooth val="1"/>
          <c:extLst>
            <c:ext xmlns:c16="http://schemas.microsoft.com/office/drawing/2014/chart" uri="{C3380CC4-5D6E-409C-BE32-E72D297353CC}">
              <c16:uniqueId val="{00000005-DA39-4F73-8850-2A3C1DB284A8}"/>
            </c:ext>
          </c:extLst>
        </c:ser>
        <c:dLbls>
          <c:showLegendKey val="0"/>
          <c:showVal val="0"/>
          <c:showCatName val="0"/>
          <c:showSerName val="0"/>
          <c:showPercent val="0"/>
          <c:showBubbleSize val="0"/>
        </c:dLbls>
        <c:marker val="1"/>
        <c:smooth val="0"/>
        <c:axId val="496853280"/>
        <c:axId val="1"/>
      </c:lineChart>
      <c:catAx>
        <c:axId val="496853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53280"/>
        <c:crosses val="autoZero"/>
        <c:crossBetween val="between"/>
      </c:valAx>
      <c:spPr>
        <a:noFill/>
        <a:ln w="25400">
          <a:noFill/>
        </a:ln>
      </c:spPr>
    </c:plotArea>
    <c:legend>
      <c:legendPos val="b"/>
      <c:layout>
        <c:manualLayout>
          <c:xMode val="edge"/>
          <c:yMode val="edge"/>
          <c:x val="9.2764378478664197E-3"/>
          <c:y val="0.53693181818181823"/>
          <c:w val="0.96660482374768086"/>
          <c:h val="0.4147727272727272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44" r="0.75000000000000044" t="1" header="0.5" footer="0.5"/>
    <c:pageSetup orientation="portrait"/>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90336036777039E-2"/>
          <c:y val="4.1298054071182679E-2"/>
          <c:w val="0.89866240688337162"/>
          <c:h val="0.77286358333213301"/>
        </c:manualLayout>
      </c:layout>
      <c:barChart>
        <c:barDir val="col"/>
        <c:grouping val="clustered"/>
        <c:varyColors val="0"/>
        <c:ser>
          <c:idx val="1"/>
          <c:order val="1"/>
          <c:tx>
            <c:strRef>
              <c:f>'4.2.3-график'!$B$7</c:f>
              <c:strCache>
                <c:ptCount val="1"/>
                <c:pt idx="0">
                  <c:v>Жинақталған зейнетақы қаражаты</c:v>
                </c:pt>
              </c:strCache>
            </c:strRef>
          </c:tx>
          <c:spPr>
            <a:solidFill>
              <a:srgbClr val="3366FF"/>
            </a:solidFill>
            <a:ln w="25400">
              <a:noFill/>
            </a:ln>
          </c:spPr>
          <c:invertIfNegative val="0"/>
          <c:cat>
            <c:strRef>
              <c:f>('4.2.3-график'!$D$5,'4.2.3-график'!$F$5,'4.2.3-график'!$H$5,'4.2.3-график'!$J$5,'4.2.3-график'!$L$5,'4.2.3-график'!$N$5,'4.2.3-график'!$P$5,'4.2.3-график'!$R$5,'4.2.3-график'!$T$5,'4.2.3-график'!$V$5,'4.2.3-график'!$X$5)</c:f>
              <c:strCache>
                <c:ptCount val="11"/>
                <c:pt idx="0">
                  <c:v> 2008 жыл</c:v>
                </c:pt>
                <c:pt idx="1">
                  <c:v> 2009 жыл</c:v>
                </c:pt>
                <c:pt idx="2">
                  <c:v>2010 жылғы қаңтар</c:v>
                </c:pt>
                <c:pt idx="3">
                  <c:v>2010 жылғы ақпан</c:v>
                </c:pt>
                <c:pt idx="4">
                  <c:v>2010 жылғы наурыз</c:v>
                </c:pt>
                <c:pt idx="5">
                  <c:v>2010 жылғы сәуір</c:v>
                </c:pt>
                <c:pt idx="6">
                  <c:v>2010 жылғы мамыр</c:v>
                </c:pt>
                <c:pt idx="7">
                  <c:v>2010 жылғы маусым</c:v>
                </c:pt>
                <c:pt idx="8">
                  <c:v>2010 жылғы шілде</c:v>
                </c:pt>
                <c:pt idx="9">
                  <c:v>2010 жылғы тамыз</c:v>
                </c:pt>
                <c:pt idx="10">
                  <c:v>2010 жылғы қыркүйек</c:v>
                </c:pt>
              </c:strCache>
            </c:strRef>
          </c:cat>
          <c:val>
            <c:numRef>
              <c:f>('4.2.3-график'!$D$7,'4.2.3-график'!$F$7,'4.2.3-график'!$H$7,'4.2.3-график'!$J$7,'4.2.3-график'!$L$7,'4.2.3-график'!$N$7,'4.2.3-график'!$P$7,'4.2.3-график'!$R$7,'4.2.3-график'!$T$7,'4.2.3-график'!$V$7,'4.2.3-график'!$X$7)</c:f>
              <c:numCache>
                <c:formatCode>#,##0</c:formatCode>
                <c:ptCount val="11"/>
                <c:pt idx="0">
                  <c:v>212.38836187213997</c:v>
                </c:pt>
                <c:pt idx="1">
                  <c:v>439.99929251485992</c:v>
                </c:pt>
                <c:pt idx="2">
                  <c:v>32.507598000000144</c:v>
                </c:pt>
                <c:pt idx="3">
                  <c:v>25.89671199999998</c:v>
                </c:pt>
                <c:pt idx="4">
                  <c:v>37.202238999999963</c:v>
                </c:pt>
                <c:pt idx="5">
                  <c:v>29.319844999999987</c:v>
                </c:pt>
                <c:pt idx="6">
                  <c:v>15.61277999999993</c:v>
                </c:pt>
                <c:pt idx="7">
                  <c:v>18.91529300000002</c:v>
                </c:pt>
                <c:pt idx="8">
                  <c:v>34.254041000000143</c:v>
                </c:pt>
                <c:pt idx="9">
                  <c:v>35.090707999999722</c:v>
                </c:pt>
                <c:pt idx="10">
                  <c:v>40.294536000000335</c:v>
                </c:pt>
              </c:numCache>
            </c:numRef>
          </c:val>
          <c:extLst>
            <c:ext xmlns:c16="http://schemas.microsoft.com/office/drawing/2014/chart" uri="{C3380CC4-5D6E-409C-BE32-E72D297353CC}">
              <c16:uniqueId val="{00000000-8C72-4078-AD99-0199EC21AB3B}"/>
            </c:ext>
          </c:extLst>
        </c:ser>
        <c:dLbls>
          <c:showLegendKey val="0"/>
          <c:showVal val="0"/>
          <c:showCatName val="0"/>
          <c:showSerName val="0"/>
          <c:showPercent val="0"/>
          <c:showBubbleSize val="0"/>
        </c:dLbls>
        <c:gapWidth val="150"/>
        <c:axId val="496856888"/>
        <c:axId val="1"/>
      </c:barChart>
      <c:lineChart>
        <c:grouping val="standard"/>
        <c:varyColors val="0"/>
        <c:ser>
          <c:idx val="0"/>
          <c:order val="0"/>
          <c:tx>
            <c:strRef>
              <c:f>'4.2.3-график'!$B$6</c:f>
              <c:strCache>
                <c:ptCount val="1"/>
                <c:pt idx="0">
                  <c:v>Инвестициялық кіріс (есептелген) </c:v>
                </c:pt>
              </c:strCache>
            </c:strRef>
          </c:tx>
          <c:spPr>
            <a:ln w="25400">
              <a:solidFill>
                <a:srgbClr val="000080"/>
              </a:solidFill>
              <a:prstDash val="solid"/>
            </a:ln>
          </c:spPr>
          <c:marker>
            <c:symbol val="none"/>
          </c:marker>
          <c:cat>
            <c:strRef>
              <c:f>('4.2.3-график'!$D$5,'4.2.3-график'!$F$5,'4.2.3-график'!$H$5,'4.2.3-график'!$J$5,'4.2.3-график'!$L$5,'4.2.3-график'!$N$5,'4.2.3-график'!$P$5,'4.2.3-график'!$R$5,'4.2.3-график'!$T$5,'4.2.3-график'!$V$5,'4.2.3-график'!$X$5)</c:f>
              <c:strCache>
                <c:ptCount val="11"/>
                <c:pt idx="0">
                  <c:v> 2008 жыл</c:v>
                </c:pt>
                <c:pt idx="1">
                  <c:v> 2009 жыл</c:v>
                </c:pt>
                <c:pt idx="2">
                  <c:v>2010 жылғы қаңтар</c:v>
                </c:pt>
                <c:pt idx="3">
                  <c:v>2010 жылғы ақпан</c:v>
                </c:pt>
                <c:pt idx="4">
                  <c:v>2010 жылғы наурыз</c:v>
                </c:pt>
                <c:pt idx="5">
                  <c:v>2010 жылғы сәуір</c:v>
                </c:pt>
                <c:pt idx="6">
                  <c:v>2010 жылғы мамыр</c:v>
                </c:pt>
                <c:pt idx="7">
                  <c:v>2010 жылғы маусым</c:v>
                </c:pt>
                <c:pt idx="8">
                  <c:v>2010 жылғы шілде</c:v>
                </c:pt>
                <c:pt idx="9">
                  <c:v>2010 жылғы тамыз</c:v>
                </c:pt>
                <c:pt idx="10">
                  <c:v>2010 жылғы қыркүйек</c:v>
                </c:pt>
              </c:strCache>
            </c:strRef>
          </c:cat>
          <c:val>
            <c:numRef>
              <c:f>('4.2.3-график'!$D$6,'4.2.3-график'!$F$6,'4.2.3-график'!$H$6,'4.2.3-график'!$J$6,'4.2.3-график'!$L$6,'4.2.3-график'!$N$6,'4.2.3-график'!$P$6,'4.2.3-график'!$R$6,'4.2.3-график'!$T$6,'4.2.3-график'!$V$6,'4.2.3-график'!$X$6)</c:f>
              <c:numCache>
                <c:formatCode>#,##0</c:formatCode>
                <c:ptCount val="11"/>
                <c:pt idx="0">
                  <c:v>-29.258816000000024</c:v>
                </c:pt>
                <c:pt idx="1">
                  <c:v>214.55265700000001</c:v>
                </c:pt>
                <c:pt idx="2">
                  <c:v>17.547593000000006</c:v>
                </c:pt>
                <c:pt idx="3">
                  <c:v>6.2270180000000437</c:v>
                </c:pt>
                <c:pt idx="4">
                  <c:v>21.011956999999938</c:v>
                </c:pt>
                <c:pt idx="5">
                  <c:v>6.1577750000000151</c:v>
                </c:pt>
                <c:pt idx="6">
                  <c:v>-11.518824999999993</c:v>
                </c:pt>
                <c:pt idx="7">
                  <c:v>-8.2941389999999728</c:v>
                </c:pt>
                <c:pt idx="8">
                  <c:v>8.5027279999999337</c:v>
                </c:pt>
                <c:pt idx="9">
                  <c:v>12.743642000000023</c:v>
                </c:pt>
                <c:pt idx="10">
                  <c:v>15.728809999999953</c:v>
                </c:pt>
              </c:numCache>
            </c:numRef>
          </c:val>
          <c:smooth val="1"/>
          <c:extLst>
            <c:ext xmlns:c16="http://schemas.microsoft.com/office/drawing/2014/chart" uri="{C3380CC4-5D6E-409C-BE32-E72D297353CC}">
              <c16:uniqueId val="{00000001-8C72-4078-AD99-0199EC21AB3B}"/>
            </c:ext>
          </c:extLst>
        </c:ser>
        <c:dLbls>
          <c:showLegendKey val="0"/>
          <c:showVal val="0"/>
          <c:showCatName val="0"/>
          <c:showSerName val="0"/>
          <c:showPercent val="0"/>
          <c:showBubbleSize val="0"/>
        </c:dLbls>
        <c:marker val="1"/>
        <c:smooth val="0"/>
        <c:axId val="496856888"/>
        <c:axId val="1"/>
      </c:lineChart>
      <c:catAx>
        <c:axId val="496856888"/>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500"/>
          <c:min val="-100"/>
        </c:scaling>
        <c:delete val="0"/>
        <c:axPos val="l"/>
        <c:majorGridlines>
          <c:spPr>
            <a:ln>
              <a:solidFill>
                <a:schemeClr val="bg1"/>
              </a:solidFill>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overlay val="0"/>
          <c:spPr>
            <a:noFill/>
            <a:ln w="25400">
              <a:noFill/>
            </a:ln>
          </c:spPr>
        </c:title>
        <c:numFmt formatCode="#,##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56888"/>
        <c:crosses val="autoZero"/>
        <c:crossBetween val="between"/>
        <c:majorUnit val="50"/>
      </c:valAx>
      <c:spPr>
        <a:noFill/>
        <a:ln w="25400">
          <a:noFill/>
        </a:ln>
      </c:spPr>
    </c:plotArea>
    <c:legend>
      <c:legendPos val="b"/>
      <c:layout>
        <c:manualLayout>
          <c:xMode val="edge"/>
          <c:yMode val="edge"/>
          <c:x val="0.17208429067979455"/>
          <c:y val="0.90855718956601894"/>
          <c:w val="0.60229501737928104"/>
          <c:h val="8.2596108142365357E-2"/>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78" l="0.70000000000000062" r="0.70000000000000062" t="0.75000000000000078"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36471537812838"/>
          <c:y val="8.3591331269349839E-2"/>
          <c:w val="0.79922179432755069"/>
          <c:h val="0.54179566563467496"/>
        </c:manualLayout>
      </c:layout>
      <c:barChart>
        <c:barDir val="col"/>
        <c:grouping val="clustered"/>
        <c:varyColors val="0"/>
        <c:ser>
          <c:idx val="3"/>
          <c:order val="3"/>
          <c:tx>
            <c:strRef>
              <c:f>'4.2.4-график'!$B$8</c:f>
              <c:strCache>
                <c:ptCount val="1"/>
                <c:pt idx="0">
                  <c:v>Тәуекел түрлері бойынша сараланған зейнетақы активтерінің жалпы сомасы (сол ось)</c:v>
                </c:pt>
              </c:strCache>
            </c:strRef>
          </c:tx>
          <c:spPr>
            <a:gradFill rotWithShape="0">
              <a:gsLst>
                <a:gs pos="0">
                  <a:srgbClr val="CC99FF"/>
                </a:gs>
                <a:gs pos="100000">
                  <a:srgbClr val="CC99FF">
                    <a:gamma/>
                    <a:shade val="46275"/>
                    <a:invGamma/>
                  </a:srgbClr>
                </a:gs>
              </a:gsLst>
              <a:lin ang="0" scaled="1"/>
            </a:gradFill>
            <a:ln w="12700">
              <a:solidFill>
                <a:srgbClr val="CC99FF"/>
              </a:solidFill>
              <a:prstDash val="solid"/>
            </a:ln>
          </c:spPr>
          <c:invertIfNegative val="0"/>
          <c:cat>
            <c:strRef>
              <c:f>'4.2.4-график'!$C$4:$H$4</c:f>
              <c:strCache>
                <c:ptCount val="6"/>
                <c:pt idx="0">
                  <c:v>01.01.2008</c:v>
                </c:pt>
                <c:pt idx="1">
                  <c:v>01.01.2009</c:v>
                </c:pt>
                <c:pt idx="2">
                  <c:v>01.01.2010</c:v>
                </c:pt>
                <c:pt idx="3">
                  <c:v>01.04.2010</c:v>
                </c:pt>
                <c:pt idx="4">
                  <c:v>01.07.2010</c:v>
                </c:pt>
                <c:pt idx="5">
                  <c:v>01.10.2010</c:v>
                </c:pt>
              </c:strCache>
            </c:strRef>
          </c:cat>
          <c:val>
            <c:numRef>
              <c:f>'4.2.4-график'!$C$8:$H$8</c:f>
              <c:numCache>
                <c:formatCode>#\ ##0.0</c:formatCode>
                <c:ptCount val="6"/>
                <c:pt idx="0">
                  <c:v>318.40351099999998</c:v>
                </c:pt>
                <c:pt idx="1">
                  <c:v>710.03053</c:v>
                </c:pt>
                <c:pt idx="2">
                  <c:v>1162.0813746479262</c:v>
                </c:pt>
                <c:pt idx="3">
                  <c:v>1211.0364772999999</c:v>
                </c:pt>
                <c:pt idx="4" formatCode="0.0">
                  <c:v>1149.544445</c:v>
                </c:pt>
                <c:pt idx="5" formatCode="0.0">
                  <c:v>1149.9905602000001</c:v>
                </c:pt>
              </c:numCache>
            </c:numRef>
          </c:val>
          <c:extLst>
            <c:ext xmlns:c16="http://schemas.microsoft.com/office/drawing/2014/chart" uri="{C3380CC4-5D6E-409C-BE32-E72D297353CC}">
              <c16:uniqueId val="{00000000-5F54-47C1-AAF6-8E007914BA54}"/>
            </c:ext>
          </c:extLst>
        </c:ser>
        <c:dLbls>
          <c:showLegendKey val="0"/>
          <c:showVal val="0"/>
          <c:showCatName val="0"/>
          <c:showSerName val="0"/>
          <c:showPercent val="0"/>
          <c:showBubbleSize val="0"/>
        </c:dLbls>
        <c:gapWidth val="150"/>
        <c:axId val="496850984"/>
        <c:axId val="1"/>
      </c:barChart>
      <c:lineChart>
        <c:grouping val="standard"/>
        <c:varyColors val="0"/>
        <c:ser>
          <c:idx val="1"/>
          <c:order val="1"/>
          <c:tx>
            <c:strRef>
              <c:f>'4.2.4-график'!$B$6</c:f>
              <c:strCache>
                <c:ptCount val="1"/>
                <c:pt idx="0">
                  <c:v>Кредит тәуекелі бойынша сараланған зейнетақы активтерінің сомасы (сол ось)</c:v>
                </c:pt>
              </c:strCache>
            </c:strRef>
          </c:tx>
          <c:spPr>
            <a:ln w="25400">
              <a:solidFill>
                <a:srgbClr val="0000FF"/>
              </a:solidFill>
              <a:prstDash val="solid"/>
            </a:ln>
          </c:spPr>
          <c:marker>
            <c:symbol val="none"/>
          </c:marker>
          <c:cat>
            <c:strRef>
              <c:f>'4.2.4-график'!$C$4:$H$4</c:f>
              <c:strCache>
                <c:ptCount val="6"/>
                <c:pt idx="0">
                  <c:v>01.01.2008</c:v>
                </c:pt>
                <c:pt idx="1">
                  <c:v>01.01.2009</c:v>
                </c:pt>
                <c:pt idx="2">
                  <c:v>01.01.2010</c:v>
                </c:pt>
                <c:pt idx="3">
                  <c:v>01.04.2010</c:v>
                </c:pt>
                <c:pt idx="4">
                  <c:v>01.07.2010</c:v>
                </c:pt>
                <c:pt idx="5">
                  <c:v>01.10.2010</c:v>
                </c:pt>
              </c:strCache>
            </c:strRef>
          </c:cat>
          <c:val>
            <c:numRef>
              <c:f>'4.2.4-график'!$C$6:$H$6</c:f>
              <c:numCache>
                <c:formatCode>#\ ##0.0</c:formatCode>
                <c:ptCount val="6"/>
                <c:pt idx="0">
                  <c:v>259.23241100000001</c:v>
                </c:pt>
                <c:pt idx="1">
                  <c:v>634.12473999999997</c:v>
                </c:pt>
                <c:pt idx="2">
                  <c:v>1102.1717625712729</c:v>
                </c:pt>
                <c:pt idx="3">
                  <c:v>877.34470529999999</c:v>
                </c:pt>
                <c:pt idx="4" formatCode="0.0">
                  <c:v>785.11220500000002</c:v>
                </c:pt>
                <c:pt idx="5" formatCode="0.0">
                  <c:v>795.86873900000001</c:v>
                </c:pt>
              </c:numCache>
            </c:numRef>
          </c:val>
          <c:smooth val="1"/>
          <c:extLst>
            <c:ext xmlns:c16="http://schemas.microsoft.com/office/drawing/2014/chart" uri="{C3380CC4-5D6E-409C-BE32-E72D297353CC}">
              <c16:uniqueId val="{00000001-5F54-47C1-AAF6-8E007914BA54}"/>
            </c:ext>
          </c:extLst>
        </c:ser>
        <c:dLbls>
          <c:showLegendKey val="0"/>
          <c:showVal val="0"/>
          <c:showCatName val="0"/>
          <c:showSerName val="0"/>
          <c:showPercent val="0"/>
          <c:showBubbleSize val="0"/>
        </c:dLbls>
        <c:marker val="1"/>
        <c:smooth val="0"/>
        <c:axId val="496850984"/>
        <c:axId val="1"/>
      </c:lineChart>
      <c:lineChart>
        <c:grouping val="standard"/>
        <c:varyColors val="0"/>
        <c:ser>
          <c:idx val="0"/>
          <c:order val="0"/>
          <c:tx>
            <c:strRef>
              <c:f>'4.2.4-график'!$B$5</c:f>
              <c:strCache>
                <c:ptCount val="1"/>
                <c:pt idx="0">
                  <c:v>Қор тәуекелі бойынша сараланған зейнетақы активтерінің сомасы</c:v>
                </c:pt>
              </c:strCache>
            </c:strRef>
          </c:tx>
          <c:spPr>
            <a:ln w="25400">
              <a:solidFill>
                <a:srgbClr val="00FFFF"/>
              </a:solidFill>
              <a:prstDash val="sysDash"/>
            </a:ln>
          </c:spPr>
          <c:marker>
            <c:symbol val="none"/>
          </c:marker>
          <c:cat>
            <c:strRef>
              <c:f>'4.2.4-график'!$C$4:$H$4</c:f>
              <c:strCache>
                <c:ptCount val="6"/>
                <c:pt idx="0">
                  <c:v>01.01.2008</c:v>
                </c:pt>
                <c:pt idx="1">
                  <c:v>01.01.2009</c:v>
                </c:pt>
                <c:pt idx="2">
                  <c:v>01.01.2010</c:v>
                </c:pt>
                <c:pt idx="3">
                  <c:v>01.04.2010</c:v>
                </c:pt>
                <c:pt idx="4">
                  <c:v>01.07.2010</c:v>
                </c:pt>
                <c:pt idx="5">
                  <c:v>01.10.2010</c:v>
                </c:pt>
              </c:strCache>
            </c:strRef>
          </c:cat>
          <c:val>
            <c:numRef>
              <c:f>'4.2.4-график'!$C$5:$H$5</c:f>
              <c:numCache>
                <c:formatCode>#\ ##0.0</c:formatCode>
                <c:ptCount val="6"/>
                <c:pt idx="0">
                  <c:v>16.819783000000001</c:v>
                </c:pt>
                <c:pt idx="1">
                  <c:v>16.290942999999999</c:v>
                </c:pt>
                <c:pt idx="2">
                  <c:v>17.38941445962416</c:v>
                </c:pt>
                <c:pt idx="3">
                  <c:v>11.377616</c:v>
                </c:pt>
                <c:pt idx="4" formatCode="0.0">
                  <c:v>11.684837999999999</c:v>
                </c:pt>
                <c:pt idx="5" formatCode="0.0">
                  <c:v>11.762631019999999</c:v>
                </c:pt>
              </c:numCache>
            </c:numRef>
          </c:val>
          <c:smooth val="1"/>
          <c:extLst>
            <c:ext xmlns:c16="http://schemas.microsoft.com/office/drawing/2014/chart" uri="{C3380CC4-5D6E-409C-BE32-E72D297353CC}">
              <c16:uniqueId val="{00000002-5F54-47C1-AAF6-8E007914BA54}"/>
            </c:ext>
          </c:extLst>
        </c:ser>
        <c:ser>
          <c:idx val="2"/>
          <c:order val="2"/>
          <c:tx>
            <c:strRef>
              <c:f>'4.2.4-график'!$B$7</c:f>
              <c:strCache>
                <c:ptCount val="1"/>
                <c:pt idx="0">
                  <c:v>Жалпы пайыздық тәуекел бойынша сараланған зейнетақы активтерінің сомасы</c:v>
                </c:pt>
              </c:strCache>
            </c:strRef>
          </c:tx>
          <c:spPr>
            <a:ln w="25400">
              <a:solidFill>
                <a:srgbClr val="000080"/>
              </a:solidFill>
              <a:prstDash val="solid"/>
            </a:ln>
          </c:spPr>
          <c:marker>
            <c:spPr>
              <a:solidFill>
                <a:srgbClr val="000080"/>
              </a:solidFill>
              <a:ln>
                <a:solidFill>
                  <a:srgbClr val="000080"/>
                </a:solidFill>
                <a:prstDash val="solid"/>
              </a:ln>
            </c:spPr>
          </c:marker>
          <c:cat>
            <c:strRef>
              <c:f>'4.2.4-график'!$C$4:$H$4</c:f>
              <c:strCache>
                <c:ptCount val="6"/>
                <c:pt idx="0">
                  <c:v>01.01.2008</c:v>
                </c:pt>
                <c:pt idx="1">
                  <c:v>01.01.2009</c:v>
                </c:pt>
                <c:pt idx="2">
                  <c:v>01.01.2010</c:v>
                </c:pt>
                <c:pt idx="3">
                  <c:v>01.04.2010</c:v>
                </c:pt>
                <c:pt idx="4">
                  <c:v>01.07.2010</c:v>
                </c:pt>
                <c:pt idx="5">
                  <c:v>01.10.2010</c:v>
                </c:pt>
              </c:strCache>
            </c:strRef>
          </c:cat>
          <c:val>
            <c:numRef>
              <c:f>'4.2.4-график'!$C$7:$H$7</c:f>
              <c:numCache>
                <c:formatCode>#\ ##0.0</c:formatCode>
                <c:ptCount val="6"/>
                <c:pt idx="0">
                  <c:v>6.1880369999999996</c:v>
                </c:pt>
                <c:pt idx="1">
                  <c:v>5.6403610000000004</c:v>
                </c:pt>
                <c:pt idx="2">
                  <c:v>6.0841502075669709</c:v>
                </c:pt>
                <c:pt idx="3">
                  <c:v>0.68907099999999999</c:v>
                </c:pt>
                <c:pt idx="4" formatCode="0.0">
                  <c:v>0.78803299999999998</c:v>
                </c:pt>
                <c:pt idx="5" formatCode="0.0">
                  <c:v>0.92803400000000003</c:v>
                </c:pt>
              </c:numCache>
            </c:numRef>
          </c:val>
          <c:smooth val="0"/>
          <c:extLst>
            <c:ext xmlns:c16="http://schemas.microsoft.com/office/drawing/2014/chart" uri="{C3380CC4-5D6E-409C-BE32-E72D297353CC}">
              <c16:uniqueId val="{00000003-5F54-47C1-AAF6-8E007914BA54}"/>
            </c:ext>
          </c:extLst>
        </c:ser>
        <c:dLbls>
          <c:showLegendKey val="0"/>
          <c:showVal val="0"/>
          <c:showCatName val="0"/>
          <c:showSerName val="0"/>
          <c:showPercent val="0"/>
          <c:showBubbleSize val="0"/>
        </c:dLbls>
        <c:marker val="1"/>
        <c:smooth val="0"/>
        <c:axId val="3"/>
        <c:axId val="4"/>
      </c:lineChart>
      <c:catAx>
        <c:axId val="496850984"/>
        <c:scaling>
          <c:orientation val="minMax"/>
        </c:scaling>
        <c:delete val="0"/>
        <c:axPos val="b"/>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300"/>
          <c:min val="0"/>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9468619054197174E-2"/>
              <c:y val="0.29898019713480084"/>
            </c:manualLayout>
          </c:layout>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509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0.94347162745007751"/>
              <c:y val="0.25696594427244585"/>
            </c:manualLayout>
          </c:layout>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plotArea>
    <c:legend>
      <c:legendPos val="b"/>
      <c:layout>
        <c:manualLayout>
          <c:xMode val="edge"/>
          <c:yMode val="edge"/>
          <c:x val="0.12865521567223986"/>
          <c:y val="0.71692415403268339"/>
          <c:w val="0.80117111577713007"/>
          <c:h val="0.27384656527428675"/>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55" l="0.70000000000000062" r="0.70000000000000062" t="0.75000000000000155"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2255472990546"/>
          <c:y val="9.2664267359939365E-2"/>
          <c:w val="0.86530698472076761"/>
          <c:h val="0.74903616115950988"/>
        </c:manualLayout>
      </c:layout>
      <c:lineChart>
        <c:grouping val="standard"/>
        <c:varyColors val="0"/>
        <c:ser>
          <c:idx val="0"/>
          <c:order val="0"/>
          <c:spPr>
            <a:ln w="25400">
              <a:solidFill>
                <a:srgbClr val="000080"/>
              </a:solidFill>
              <a:prstDash val="solid"/>
            </a:ln>
          </c:spPr>
          <c:marker>
            <c:symbol val="none"/>
          </c:marker>
          <c:dLbls>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'4.2.5-график'!$C$4:$G$4</c:f>
              <c:strCache>
                <c:ptCount val="5"/>
                <c:pt idx="0">
                  <c:v>01.01.2009</c:v>
                </c:pt>
                <c:pt idx="1">
                  <c:v>01.01.2010</c:v>
                </c:pt>
                <c:pt idx="2">
                  <c:v>01.04.2010</c:v>
                </c:pt>
                <c:pt idx="3">
                  <c:v>01.07.2010</c:v>
                </c:pt>
                <c:pt idx="4">
                  <c:v>01.10.2010</c:v>
                </c:pt>
              </c:strCache>
            </c:strRef>
          </c:cat>
          <c:val>
            <c:numRef>
              <c:f>'4.2.5-график'!$C$19:$G$19</c:f>
              <c:numCache>
                <c:formatCode>#\ ##0.0</c:formatCode>
                <c:ptCount val="5"/>
                <c:pt idx="0">
                  <c:v>1.9447887855402624</c:v>
                </c:pt>
                <c:pt idx="1">
                  <c:v>3.8415933235699473</c:v>
                </c:pt>
                <c:pt idx="2">
                  <c:v>3.848087430711121</c:v>
                </c:pt>
                <c:pt idx="3">
                  <c:v>4.214449711265174</c:v>
                </c:pt>
                <c:pt idx="4">
                  <c:v>3.9174084845603265</c:v>
                </c:pt>
              </c:numCache>
            </c:numRef>
          </c:val>
          <c:smooth val="1"/>
          <c:extLst>
            <c:ext xmlns:c16="http://schemas.microsoft.com/office/drawing/2014/chart" uri="{C3380CC4-5D6E-409C-BE32-E72D297353CC}">
              <c16:uniqueId val="{00000000-BDBB-40FD-9C96-6D4C2AEB142C}"/>
            </c:ext>
          </c:extLst>
        </c:ser>
        <c:dLbls>
          <c:showLegendKey val="0"/>
          <c:showVal val="0"/>
          <c:showCatName val="0"/>
          <c:showSerName val="0"/>
          <c:showPercent val="0"/>
          <c:showBubbleSize val="0"/>
        </c:dLbls>
        <c:smooth val="0"/>
        <c:axId val="496867056"/>
        <c:axId val="1"/>
      </c:lineChart>
      <c:catAx>
        <c:axId val="496867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5"/>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6835988524690228E-2"/>
              <c:y val="0.39766272459185847"/>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6705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2268186771699"/>
          <c:y val="6.6860465116279064E-2"/>
          <c:w val="0.83669437206083441"/>
          <c:h val="0.60174418604651159"/>
        </c:manualLayout>
      </c:layout>
      <c:barChart>
        <c:barDir val="col"/>
        <c:grouping val="clustered"/>
        <c:varyColors val="0"/>
        <c:ser>
          <c:idx val="4"/>
          <c:order val="2"/>
          <c:tx>
            <c:strRef>
              <c:f>'4.2.6-график'!$B$7</c:f>
              <c:strCache>
                <c:ptCount val="1"/>
                <c:pt idx="0">
                  <c:v>Жинақталған зейнетақы қаражаты</c:v>
                </c:pt>
              </c:strCache>
            </c:strRef>
          </c:tx>
          <c:spPr>
            <a:gradFill rotWithShape="0">
              <a:gsLst>
                <a:gs pos="0">
                  <a:srgbClr val="00CCFF"/>
                </a:gs>
                <a:gs pos="100000">
                  <a:srgbClr val="00CCFF">
                    <a:gamma/>
                    <a:shade val="46275"/>
                    <a:invGamma/>
                  </a:srgbClr>
                </a:gs>
              </a:gsLst>
              <a:lin ang="0" scaled="1"/>
            </a:gradFill>
            <a:ln w="12700">
              <a:solidFill>
                <a:srgbClr val="00CCFF"/>
              </a:solidFill>
              <a:prstDash val="solid"/>
            </a:ln>
          </c:spPr>
          <c:invertIfNegative val="0"/>
          <c:cat>
            <c:strRef>
              <c:f>'4.2.6-график'!$C$4:$M$4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'4.2.6-график'!$C$7:$M$7</c:f>
              <c:numCache>
                <c:formatCode>#\ ##0.0</c:formatCode>
                <c:ptCount val="11"/>
                <c:pt idx="0">
                  <c:v>648.5806796208941</c:v>
                </c:pt>
                <c:pt idx="1">
                  <c:v>909.69657199999995</c:v>
                </c:pt>
                <c:pt idx="2">
                  <c:v>1208.120845613</c:v>
                </c:pt>
                <c:pt idx="3">
                  <c:v>1420.50920748514</c:v>
                </c:pt>
                <c:pt idx="4">
                  <c:v>1536.4201867550569</c:v>
                </c:pt>
                <c:pt idx="5">
                  <c:v>1645.0791610000001</c:v>
                </c:pt>
                <c:pt idx="6">
                  <c:v>1754.6789041895001</c:v>
                </c:pt>
                <c:pt idx="7">
                  <c:v>1860.5084999999999</c:v>
                </c:pt>
                <c:pt idx="8">
                  <c:v>1956.115049</c:v>
                </c:pt>
                <c:pt idx="9" formatCode="0.0">
                  <c:v>2019.9629669999999</c:v>
                </c:pt>
                <c:pt idx="10">
                  <c:v>2129.6022520000001</c:v>
                </c:pt>
              </c:numCache>
            </c:numRef>
          </c:val>
          <c:extLst>
            <c:ext xmlns:c16="http://schemas.microsoft.com/office/drawing/2014/chart" uri="{C3380CC4-5D6E-409C-BE32-E72D297353CC}">
              <c16:uniqueId val="{00000000-131E-45AA-B558-B2C0219C585D}"/>
            </c:ext>
          </c:extLst>
        </c:ser>
        <c:dLbls>
          <c:showLegendKey val="0"/>
          <c:showVal val="0"/>
          <c:showCatName val="0"/>
          <c:showSerName val="0"/>
          <c:showPercent val="0"/>
          <c:showBubbleSize val="0"/>
        </c:dLbls>
        <c:gapWidth val="150"/>
        <c:axId val="496868040"/>
        <c:axId val="1"/>
      </c:barChart>
      <c:lineChart>
        <c:grouping val="standard"/>
        <c:varyColors val="0"/>
        <c:ser>
          <c:idx val="0"/>
          <c:order val="0"/>
          <c:tx>
            <c:strRef>
              <c:f>'4.2.6-график'!$B$5</c:f>
              <c:strCache>
                <c:ptCount val="1"/>
                <c:pt idx="0">
                  <c:v>"Таза" инвестициялық кіріс</c:v>
                </c:pt>
              </c:strCache>
            </c:strRef>
          </c:tx>
          <c:spPr>
            <a:ln w="25400">
              <a:solidFill>
                <a:srgbClr val="0000FF"/>
              </a:solidFill>
              <a:prstDash val="sysDash"/>
            </a:ln>
          </c:spPr>
          <c:marker>
            <c:symbol val="none"/>
          </c:marker>
          <c:cat>
            <c:strRef>
              <c:f>'4.2.6-график'!$C$4:$M$4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'4.2.6-график'!$C$5:$M$5</c:f>
              <c:numCache>
                <c:formatCode>#\ ##0.0</c:formatCode>
                <c:ptCount val="11"/>
                <c:pt idx="0">
                  <c:v>155.13358400000001</c:v>
                </c:pt>
                <c:pt idx="1">
                  <c:v>255.68970100000001</c:v>
                </c:pt>
                <c:pt idx="2">
                  <c:v>339.33911000000001</c:v>
                </c:pt>
                <c:pt idx="3">
                  <c:v>306.983407</c:v>
                </c:pt>
                <c:pt idx="4">
                  <c:v>367.18696499999999</c:v>
                </c:pt>
                <c:pt idx="5">
                  <c:v>410.75776881702956</c:v>
                </c:pt>
                <c:pt idx="6">
                  <c:v>452.39004699999998</c:v>
                </c:pt>
                <c:pt idx="7">
                  <c:v>481.66075000000001</c:v>
                </c:pt>
                <c:pt idx="8">
                  <c:v>517.25458300000003</c:v>
                </c:pt>
                <c:pt idx="9" formatCode="0.0">
                  <c:v>503.39572399999997</c:v>
                </c:pt>
                <c:pt idx="10">
                  <c:v>532.54604500000005</c:v>
                </c:pt>
              </c:numCache>
            </c:numRef>
          </c:val>
          <c:smooth val="1"/>
          <c:extLst>
            <c:ext xmlns:c16="http://schemas.microsoft.com/office/drawing/2014/chart" uri="{C3380CC4-5D6E-409C-BE32-E72D297353CC}">
              <c16:uniqueId val="{00000001-131E-45AA-B558-B2C0219C585D}"/>
            </c:ext>
          </c:extLst>
        </c:ser>
        <c:ser>
          <c:idx val="2"/>
          <c:order val="1"/>
          <c:tx>
            <c:strRef>
              <c:f>'4.2.6-график'!$B$6</c:f>
              <c:strCache>
                <c:ptCount val="1"/>
                <c:pt idx="0">
                  <c:v>Зейнетақы жарналары</c:v>
                </c:pt>
              </c:strCache>
            </c:strRef>
          </c:tx>
          <c:spPr>
            <a:ln w="25400">
              <a:solidFill>
                <a:srgbClr val="000080"/>
              </a:solidFill>
              <a:prstDash val="solid"/>
            </a:ln>
          </c:spPr>
          <c:marker>
            <c:symbol val="none"/>
          </c:marker>
          <c:cat>
            <c:strRef>
              <c:f>'4.2.6-график'!$C$4:$M$4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'4.2.6-график'!$C$6:$M$6</c:f>
              <c:numCache>
                <c:formatCode>#\ ##0.0</c:formatCode>
                <c:ptCount val="11"/>
                <c:pt idx="0">
                  <c:v>512.42545399999995</c:v>
                </c:pt>
                <c:pt idx="1">
                  <c:v>683.88844099999994</c:v>
                </c:pt>
                <c:pt idx="2">
                  <c:v>912.124055</c:v>
                </c:pt>
                <c:pt idx="3">
                  <c:v>1184.662861</c:v>
                </c:pt>
                <c:pt idx="4">
                  <c:v>1252.5228569999999</c:v>
                </c:pt>
                <c:pt idx="5">
                  <c:v>1328.0535030000001</c:v>
                </c:pt>
                <c:pt idx="6">
                  <c:v>1403.0632009999999</c:v>
                </c:pt>
                <c:pt idx="7">
                  <c:v>1488.803408</c:v>
                </c:pt>
                <c:pt idx="8">
                  <c:v>1565.544721</c:v>
                </c:pt>
                <c:pt idx="9" formatCode="0.0">
                  <c:v>1628.0466200000001</c:v>
                </c:pt>
                <c:pt idx="10">
                  <c:v>1720.448169</c:v>
                </c:pt>
              </c:numCache>
            </c:numRef>
          </c:val>
          <c:smooth val="1"/>
          <c:extLst>
            <c:ext xmlns:c16="http://schemas.microsoft.com/office/drawing/2014/chart" uri="{C3380CC4-5D6E-409C-BE32-E72D297353CC}">
              <c16:uniqueId val="{00000002-131E-45AA-B558-B2C0219C585D}"/>
            </c:ext>
          </c:extLst>
        </c:ser>
        <c:dLbls>
          <c:showLegendKey val="0"/>
          <c:showVal val="0"/>
          <c:showCatName val="0"/>
          <c:showSerName val="0"/>
          <c:showPercent val="0"/>
          <c:showBubbleSize val="0"/>
        </c:dLbls>
        <c:marker val="1"/>
        <c:smooth val="0"/>
        <c:axId val="496868040"/>
        <c:axId val="1"/>
      </c:lineChart>
      <c:catAx>
        <c:axId val="496868040"/>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
        <c:auto val="1"/>
        <c:lblAlgn val="ctr"/>
        <c:lblOffset val="100"/>
        <c:noMultiLvlLbl val="0"/>
      </c:catAx>
      <c:valAx>
        <c:axId val="1"/>
        <c:scaling>
          <c:orientation val="minMax"/>
          <c:max val="2200"/>
          <c:min val="0"/>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8.1157241708422808E-3"/>
              <c:y val="0.30640725141915404"/>
            </c:manualLayout>
          </c:layout>
          <c:overlay val="0"/>
          <c:spPr>
            <a:solidFill>
              <a:sysClr val="window" lastClr="FFFFFF"/>
            </a:solidFill>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68040"/>
        <c:crosses val="autoZero"/>
        <c:crossBetween val="between"/>
        <c:majorUnit val="400"/>
      </c:valAx>
    </c:plotArea>
    <c:legend>
      <c:legendPos val="b"/>
      <c:layout>
        <c:manualLayout>
          <c:xMode val="edge"/>
          <c:yMode val="edge"/>
          <c:x val="6.0483930510421766E-2"/>
          <c:y val="0.85755813953488369"/>
          <c:w val="0.87096859935007342"/>
          <c:h val="0.13372093023255813"/>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33" l="0.70000000000000062" r="0.70000000000000062" t="0.75000000000000133"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27472527472533E-2"/>
          <c:y val="5.6000109375213623E-2"/>
          <c:w val="0.91868131868131864"/>
          <c:h val="0.76800150000292966"/>
        </c:manualLayout>
      </c:layout>
      <c:barChart>
        <c:barDir val="col"/>
        <c:grouping val="clustered"/>
        <c:varyColors val="0"/>
        <c:ser>
          <c:idx val="0"/>
          <c:order val="0"/>
          <c:tx>
            <c:strRef>
              <c:f>'4.3.1-график'!#REF!</c:f>
              <c:strCache>
                <c:ptCount val="1"/>
                <c:pt idx="0">
                  <c:v>#ССЫЛКА!</c:v>
                </c:pt>
              </c:strCache>
            </c:strRef>
          </c:tx>
          <c:spPr>
            <a:solidFill>
              <a:srgbClr val="3366FF"/>
            </a:solidFill>
            <a:ln w="12700">
              <a:solidFill>
                <a:srgbClr val="000000"/>
              </a:solidFill>
              <a:prstDash val="solid"/>
            </a:ln>
          </c:spPr>
          <c:invertIfNegative val="0"/>
          <c:cat>
            <c:strRef>
              <c:f>'4.3.1-график'!$C$4:$J$4</c:f>
              <c:strCache>
                <c:ptCount val="8"/>
                <c:pt idx="0">
                  <c:v>01.01.2006</c:v>
                </c:pt>
                <c:pt idx="1">
                  <c:v>01.01.2007</c:v>
                </c:pt>
                <c:pt idx="2">
                  <c:v>01.01.2008</c:v>
                </c:pt>
                <c:pt idx="3">
                  <c:v>01.01.2009</c:v>
                </c:pt>
                <c:pt idx="4">
                  <c:v>01.01.2010</c:v>
                </c:pt>
                <c:pt idx="5">
                  <c:v>01.04.2010</c:v>
                </c:pt>
                <c:pt idx="6">
                  <c:v>01.07.2010</c:v>
                </c:pt>
                <c:pt idx="7">
                  <c:v>01.10.2010</c:v>
                </c:pt>
              </c:strCache>
            </c:strRef>
          </c:cat>
          <c:val>
            <c:numRef>
              <c:f>'4.3.1-график'!$C$5:$J$5</c:f>
              <c:numCache>
                <c:formatCode>#\ ##0.0</c:formatCode>
                <c:ptCount val="8"/>
                <c:pt idx="0">
                  <c:v>99.704812000000004</c:v>
                </c:pt>
                <c:pt idx="1">
                  <c:v>81.767296999999999</c:v>
                </c:pt>
                <c:pt idx="2">
                  <c:v>108.494382</c:v>
                </c:pt>
                <c:pt idx="3">
                  <c:v>162.41471200000001</c:v>
                </c:pt>
                <c:pt idx="4">
                  <c:v>178.77581000000001</c:v>
                </c:pt>
                <c:pt idx="5">
                  <c:v>158.31827799999999</c:v>
                </c:pt>
                <c:pt idx="6">
                  <c:v>173.61781300000001</c:v>
                </c:pt>
                <c:pt idx="7">
                  <c:v>179.90784600000001</c:v>
                </c:pt>
              </c:numCache>
            </c:numRef>
          </c:val>
          <c:extLst>
            <c:ext xmlns:c16="http://schemas.microsoft.com/office/drawing/2014/chart" uri="{C3380CC4-5D6E-409C-BE32-E72D297353CC}">
              <c16:uniqueId val="{00000000-1D34-4A44-AE40-6BE9A9DB03B9}"/>
            </c:ext>
          </c:extLst>
        </c:ser>
        <c:dLbls>
          <c:showLegendKey val="0"/>
          <c:showVal val="0"/>
          <c:showCatName val="0"/>
          <c:showSerName val="0"/>
          <c:showPercent val="0"/>
          <c:showBubbleSize val="0"/>
        </c:dLbls>
        <c:gapWidth val="150"/>
        <c:axId val="496863776"/>
        <c:axId val="1"/>
      </c:barChart>
      <c:catAx>
        <c:axId val="496863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25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63776"/>
        <c:crosses val="autoZero"/>
        <c:crossBetween val="between"/>
        <c:majorUnit val="50"/>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56857855361589E-2"/>
          <c:y val="5.882365009447646E-2"/>
          <c:w val="0.87032418952618451"/>
          <c:h val="0.51680778297290031"/>
        </c:manualLayout>
      </c:layout>
      <c:lineChart>
        <c:grouping val="standard"/>
        <c:varyColors val="0"/>
        <c:ser>
          <c:idx val="0"/>
          <c:order val="0"/>
          <c:tx>
            <c:strRef>
              <c:f>'2.1.12-график'!$C$4</c:f>
              <c:strCache>
                <c:ptCount val="1"/>
                <c:pt idx="0">
                  <c:v>Қазақстан</c:v>
                </c:pt>
              </c:strCache>
            </c:strRef>
          </c:tx>
          <c:spPr>
            <a:ln w="12700">
              <a:solidFill>
                <a:srgbClr val="000080"/>
              </a:solidFill>
              <a:prstDash val="solid"/>
            </a:ln>
          </c:spPr>
          <c:marker>
            <c:symbol val="none"/>
          </c:marker>
          <c:cat>
            <c:numRef>
              <c:f>'2.1.12-график'!$B$5:$B$733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'2.1.12-график'!$C$5:$C$733</c:f>
              <c:numCache>
                <c:formatCode>General</c:formatCode>
                <c:ptCount val="729"/>
                <c:pt idx="0">
                  <c:v>1048.4270000000001</c:v>
                </c:pt>
                <c:pt idx="1">
                  <c:v>1048.3399999999999</c:v>
                </c:pt>
                <c:pt idx="2">
                  <c:v>1075.6559999999999</c:v>
                </c:pt>
                <c:pt idx="3">
                  <c:v>1084.5810000000001</c:v>
                </c:pt>
                <c:pt idx="4">
                  <c:v>1084.5810000000001</c:v>
                </c:pt>
                <c:pt idx="5">
                  <c:v>1084.087</c:v>
                </c:pt>
                <c:pt idx="6">
                  <c:v>1105.8910000000001</c:v>
                </c:pt>
                <c:pt idx="7">
                  <c:v>1106.9449999999999</c:v>
                </c:pt>
                <c:pt idx="8">
                  <c:v>1124.5219999999999</c:v>
                </c:pt>
                <c:pt idx="9">
                  <c:v>1133.73</c:v>
                </c:pt>
                <c:pt idx="10">
                  <c:v>1145.567</c:v>
                </c:pt>
                <c:pt idx="11">
                  <c:v>1102.691</c:v>
                </c:pt>
                <c:pt idx="12">
                  <c:v>1108.058</c:v>
                </c:pt>
                <c:pt idx="13">
                  <c:v>1068.597</c:v>
                </c:pt>
                <c:pt idx="14">
                  <c:v>1052.9349999999999</c:v>
                </c:pt>
                <c:pt idx="15">
                  <c:v>1053.635</c:v>
                </c:pt>
                <c:pt idx="16">
                  <c:v>1034.047</c:v>
                </c:pt>
                <c:pt idx="17">
                  <c:v>1031.4960000000001</c:v>
                </c:pt>
                <c:pt idx="18">
                  <c:v>1037.2449999999999</c:v>
                </c:pt>
                <c:pt idx="19">
                  <c:v>1038.0160000000001</c:v>
                </c:pt>
                <c:pt idx="20">
                  <c:v>1024.596</c:v>
                </c:pt>
                <c:pt idx="21">
                  <c:v>1001.7910000000001</c:v>
                </c:pt>
                <c:pt idx="22">
                  <c:v>1005.702</c:v>
                </c:pt>
                <c:pt idx="23">
                  <c:v>1021.0690000000001</c:v>
                </c:pt>
                <c:pt idx="24">
                  <c:v>1019.1180000000001</c:v>
                </c:pt>
                <c:pt idx="25">
                  <c:v>1021.9540000000001</c:v>
                </c:pt>
                <c:pt idx="26">
                  <c:v>991.327</c:v>
                </c:pt>
                <c:pt idx="27">
                  <c:v>991.16200000000003</c:v>
                </c:pt>
                <c:pt idx="28">
                  <c:v>981.63200000000006</c:v>
                </c:pt>
                <c:pt idx="29">
                  <c:v>982.67600000000004</c:v>
                </c:pt>
                <c:pt idx="30">
                  <c:v>982.43100000000004</c:v>
                </c:pt>
                <c:pt idx="31">
                  <c:v>1013.088</c:v>
                </c:pt>
                <c:pt idx="32">
                  <c:v>1014.573</c:v>
                </c:pt>
                <c:pt idx="33">
                  <c:v>1021.006</c:v>
                </c:pt>
                <c:pt idx="34">
                  <c:v>1047.3040000000001</c:v>
                </c:pt>
                <c:pt idx="35">
                  <c:v>1060.7380000000001</c:v>
                </c:pt>
                <c:pt idx="36">
                  <c:v>1095.2909999999999</c:v>
                </c:pt>
                <c:pt idx="37">
                  <c:v>1123.865</c:v>
                </c:pt>
                <c:pt idx="38">
                  <c:v>1070.239</c:v>
                </c:pt>
                <c:pt idx="39">
                  <c:v>1067.087</c:v>
                </c:pt>
                <c:pt idx="40">
                  <c:v>1072.5309999999999</c:v>
                </c:pt>
                <c:pt idx="41">
                  <c:v>1069.0029999999999</c:v>
                </c:pt>
                <c:pt idx="42">
                  <c:v>1049.6469999999999</c:v>
                </c:pt>
                <c:pt idx="43">
                  <c:v>1024.749</c:v>
                </c:pt>
                <c:pt idx="44">
                  <c:v>1024.7070000000001</c:v>
                </c:pt>
                <c:pt idx="45">
                  <c:v>1030.751</c:v>
                </c:pt>
                <c:pt idx="46">
                  <c:v>1043.6290000000001</c:v>
                </c:pt>
                <c:pt idx="47">
                  <c:v>1045.1479999999999</c:v>
                </c:pt>
                <c:pt idx="48">
                  <c:v>1037.395</c:v>
                </c:pt>
                <c:pt idx="49">
                  <c:v>1037.395</c:v>
                </c:pt>
                <c:pt idx="50">
                  <c:v>1061.9849999999999</c:v>
                </c:pt>
                <c:pt idx="51">
                  <c:v>1062.366</c:v>
                </c:pt>
                <c:pt idx="52">
                  <c:v>1060.614</c:v>
                </c:pt>
                <c:pt idx="53">
                  <c:v>1067.7830000000001</c:v>
                </c:pt>
                <c:pt idx="54">
                  <c:v>1034.654</c:v>
                </c:pt>
                <c:pt idx="55">
                  <c:v>1033.498</c:v>
                </c:pt>
                <c:pt idx="56">
                  <c:v>1040.3630000000001</c:v>
                </c:pt>
                <c:pt idx="57">
                  <c:v>1041.442</c:v>
                </c:pt>
                <c:pt idx="58">
                  <c:v>1013.221</c:v>
                </c:pt>
                <c:pt idx="59">
                  <c:v>1012.8430000000001</c:v>
                </c:pt>
                <c:pt idx="60">
                  <c:v>1015.184</c:v>
                </c:pt>
                <c:pt idx="61">
                  <c:v>999.85</c:v>
                </c:pt>
                <c:pt idx="62">
                  <c:v>998.63</c:v>
                </c:pt>
                <c:pt idx="63">
                  <c:v>999.26300000000003</c:v>
                </c:pt>
                <c:pt idx="64">
                  <c:v>994.327</c:v>
                </c:pt>
                <c:pt idx="65">
                  <c:v>1006.0260000000001</c:v>
                </c:pt>
                <c:pt idx="66">
                  <c:v>1008.729</c:v>
                </c:pt>
                <c:pt idx="67">
                  <c:v>1004.8630000000001</c:v>
                </c:pt>
                <c:pt idx="68">
                  <c:v>993.42200000000003</c:v>
                </c:pt>
                <c:pt idx="69">
                  <c:v>1001.498</c:v>
                </c:pt>
                <c:pt idx="70">
                  <c:v>1018.758</c:v>
                </c:pt>
                <c:pt idx="71">
                  <c:v>1041.2080000000001</c:v>
                </c:pt>
                <c:pt idx="72">
                  <c:v>1050.7909999999999</c:v>
                </c:pt>
                <c:pt idx="73">
                  <c:v>1075.741</c:v>
                </c:pt>
                <c:pt idx="74">
                  <c:v>1061.6959999999999</c:v>
                </c:pt>
                <c:pt idx="75">
                  <c:v>1056.027</c:v>
                </c:pt>
                <c:pt idx="76">
                  <c:v>1063.8120000000001</c:v>
                </c:pt>
                <c:pt idx="77">
                  <c:v>1067.3420000000001</c:v>
                </c:pt>
                <c:pt idx="78">
                  <c:v>1062.97</c:v>
                </c:pt>
                <c:pt idx="79">
                  <c:v>1072.335</c:v>
                </c:pt>
                <c:pt idx="80">
                  <c:v>1067.115</c:v>
                </c:pt>
                <c:pt idx="81">
                  <c:v>1090.56</c:v>
                </c:pt>
                <c:pt idx="82">
                  <c:v>1092.299</c:v>
                </c:pt>
                <c:pt idx="83">
                  <c:v>1081.0930000000001</c:v>
                </c:pt>
                <c:pt idx="84">
                  <c:v>1087.105</c:v>
                </c:pt>
                <c:pt idx="85">
                  <c:v>1069.9159999999999</c:v>
                </c:pt>
                <c:pt idx="86">
                  <c:v>1050.498</c:v>
                </c:pt>
                <c:pt idx="87">
                  <c:v>1050.498</c:v>
                </c:pt>
                <c:pt idx="88">
                  <c:v>1050.498</c:v>
                </c:pt>
                <c:pt idx="89">
                  <c:v>1072.528</c:v>
                </c:pt>
                <c:pt idx="90">
                  <c:v>1084.492</c:v>
                </c:pt>
                <c:pt idx="91">
                  <c:v>1086.979</c:v>
                </c:pt>
                <c:pt idx="92">
                  <c:v>1105.575</c:v>
                </c:pt>
                <c:pt idx="93">
                  <c:v>1105.575</c:v>
                </c:pt>
                <c:pt idx="94">
                  <c:v>1130.069</c:v>
                </c:pt>
                <c:pt idx="95">
                  <c:v>1134.0540000000001</c:v>
                </c:pt>
                <c:pt idx="96">
                  <c:v>1137.4649999999999</c:v>
                </c:pt>
                <c:pt idx="97">
                  <c:v>1126.009</c:v>
                </c:pt>
                <c:pt idx="98">
                  <c:v>1137.5540000000001</c:v>
                </c:pt>
                <c:pt idx="99">
                  <c:v>1145.288</c:v>
                </c:pt>
                <c:pt idx="100">
                  <c:v>1137.9560000000001</c:v>
                </c:pt>
                <c:pt idx="101">
                  <c:v>1158.08</c:v>
                </c:pt>
                <c:pt idx="102">
                  <c:v>1160.932</c:v>
                </c:pt>
                <c:pt idx="103">
                  <c:v>1151.3510000000001</c:v>
                </c:pt>
                <c:pt idx="104">
                  <c:v>1135.0430000000001</c:v>
                </c:pt>
                <c:pt idx="105">
                  <c:v>1140.674</c:v>
                </c:pt>
                <c:pt idx="106">
                  <c:v>1110.2729999999999</c:v>
                </c:pt>
                <c:pt idx="107">
                  <c:v>1106.8869999999999</c:v>
                </c:pt>
                <c:pt idx="108">
                  <c:v>1109.2090000000001</c:v>
                </c:pt>
                <c:pt idx="109">
                  <c:v>1101.739</c:v>
                </c:pt>
                <c:pt idx="110">
                  <c:v>1119.8610000000001</c:v>
                </c:pt>
                <c:pt idx="111">
                  <c:v>1110.328</c:v>
                </c:pt>
                <c:pt idx="112">
                  <c:v>1098.0219999999999</c:v>
                </c:pt>
                <c:pt idx="113">
                  <c:v>1121.317</c:v>
                </c:pt>
                <c:pt idx="114">
                  <c:v>1120.5740000000001</c:v>
                </c:pt>
                <c:pt idx="115">
                  <c:v>1098.489</c:v>
                </c:pt>
                <c:pt idx="116">
                  <c:v>1089.4470000000001</c:v>
                </c:pt>
                <c:pt idx="117">
                  <c:v>1103.271</c:v>
                </c:pt>
                <c:pt idx="118">
                  <c:v>1081.7860000000001</c:v>
                </c:pt>
                <c:pt idx="119">
                  <c:v>1081.4829999999999</c:v>
                </c:pt>
                <c:pt idx="120">
                  <c:v>1078.0810000000001</c:v>
                </c:pt>
                <c:pt idx="121">
                  <c:v>1068.904</c:v>
                </c:pt>
                <c:pt idx="122">
                  <c:v>1073.4649999999999</c:v>
                </c:pt>
                <c:pt idx="123">
                  <c:v>1106.877</c:v>
                </c:pt>
                <c:pt idx="124">
                  <c:v>1071.2819999999999</c:v>
                </c:pt>
                <c:pt idx="125">
                  <c:v>1062.213</c:v>
                </c:pt>
                <c:pt idx="126">
                  <c:v>1061.8610000000001</c:v>
                </c:pt>
                <c:pt idx="127">
                  <c:v>1124.8990000000001</c:v>
                </c:pt>
                <c:pt idx="128">
                  <c:v>1101.4690000000001</c:v>
                </c:pt>
                <c:pt idx="129">
                  <c:v>1057.2249999999999</c:v>
                </c:pt>
                <c:pt idx="130">
                  <c:v>1058.145</c:v>
                </c:pt>
                <c:pt idx="131">
                  <c:v>1059.4370000000001</c:v>
                </c:pt>
                <c:pt idx="132">
                  <c:v>1037.979</c:v>
                </c:pt>
                <c:pt idx="133">
                  <c:v>1038.1079999999999</c:v>
                </c:pt>
                <c:pt idx="134">
                  <c:v>1038.1079999999999</c:v>
                </c:pt>
                <c:pt idx="135">
                  <c:v>1000.456</c:v>
                </c:pt>
                <c:pt idx="136">
                  <c:v>968.56500000000005</c:v>
                </c:pt>
                <c:pt idx="137">
                  <c:v>1002.724</c:v>
                </c:pt>
                <c:pt idx="138">
                  <c:v>1010.9060000000001</c:v>
                </c:pt>
                <c:pt idx="139">
                  <c:v>1011.817</c:v>
                </c:pt>
                <c:pt idx="140">
                  <c:v>1003.12</c:v>
                </c:pt>
                <c:pt idx="141">
                  <c:v>987.03300000000002</c:v>
                </c:pt>
                <c:pt idx="142">
                  <c:v>986.29399999999998</c:v>
                </c:pt>
                <c:pt idx="143">
                  <c:v>949.351</c:v>
                </c:pt>
                <c:pt idx="144">
                  <c:v>950.29399999999998</c:v>
                </c:pt>
                <c:pt idx="145">
                  <c:v>941.70299999999997</c:v>
                </c:pt>
                <c:pt idx="146">
                  <c:v>949.70699999999999</c:v>
                </c:pt>
                <c:pt idx="147">
                  <c:v>928.53800000000001</c:v>
                </c:pt>
                <c:pt idx="148">
                  <c:v>911.22900000000004</c:v>
                </c:pt>
                <c:pt idx="149">
                  <c:v>923.45299999999997</c:v>
                </c:pt>
                <c:pt idx="150">
                  <c:v>909.05799999999999</c:v>
                </c:pt>
                <c:pt idx="151">
                  <c:v>935.81500000000005</c:v>
                </c:pt>
                <c:pt idx="152">
                  <c:v>935.81500000000005</c:v>
                </c:pt>
                <c:pt idx="153">
                  <c:v>931.32100000000003</c:v>
                </c:pt>
                <c:pt idx="154">
                  <c:v>909.721</c:v>
                </c:pt>
                <c:pt idx="155">
                  <c:v>875.90700000000004</c:v>
                </c:pt>
                <c:pt idx="156">
                  <c:v>861.69799999999998</c:v>
                </c:pt>
                <c:pt idx="157">
                  <c:v>900.90600000000006</c:v>
                </c:pt>
                <c:pt idx="158">
                  <c:v>866.06600000000003</c:v>
                </c:pt>
                <c:pt idx="159">
                  <c:v>844.08100000000002</c:v>
                </c:pt>
                <c:pt idx="160">
                  <c:v>838.00099999999998</c:v>
                </c:pt>
                <c:pt idx="161">
                  <c:v>842.30600000000004</c:v>
                </c:pt>
                <c:pt idx="162">
                  <c:v>853.34699999999998</c:v>
                </c:pt>
                <c:pt idx="163">
                  <c:v>862.31799999999998</c:v>
                </c:pt>
                <c:pt idx="164">
                  <c:v>832.92899999999997</c:v>
                </c:pt>
                <c:pt idx="165">
                  <c:v>831.06900000000007</c:v>
                </c:pt>
                <c:pt idx="166">
                  <c:v>831.90899999999999</c:v>
                </c:pt>
                <c:pt idx="167">
                  <c:v>824.06900000000007</c:v>
                </c:pt>
                <c:pt idx="168">
                  <c:v>826.51700000000005</c:v>
                </c:pt>
                <c:pt idx="169">
                  <c:v>828.95500000000004</c:v>
                </c:pt>
                <c:pt idx="170">
                  <c:v>786.20299999999997</c:v>
                </c:pt>
                <c:pt idx="171">
                  <c:v>773.33</c:v>
                </c:pt>
                <c:pt idx="172">
                  <c:v>772.93399999999997</c:v>
                </c:pt>
                <c:pt idx="173">
                  <c:v>772.25599999999997</c:v>
                </c:pt>
                <c:pt idx="174">
                  <c:v>772.48099999999999</c:v>
                </c:pt>
                <c:pt idx="175">
                  <c:v>764.14400000000001</c:v>
                </c:pt>
                <c:pt idx="176">
                  <c:v>770.65300000000002</c:v>
                </c:pt>
                <c:pt idx="177">
                  <c:v>733.21</c:v>
                </c:pt>
                <c:pt idx="178">
                  <c:v>707.79</c:v>
                </c:pt>
                <c:pt idx="179">
                  <c:v>715.12800000000004</c:v>
                </c:pt>
                <c:pt idx="180">
                  <c:v>714.79899999999998</c:v>
                </c:pt>
                <c:pt idx="181">
                  <c:v>678.73099999999999</c:v>
                </c:pt>
                <c:pt idx="182">
                  <c:v>640.64700000000005</c:v>
                </c:pt>
                <c:pt idx="183">
                  <c:v>663.51300000000003</c:v>
                </c:pt>
                <c:pt idx="184">
                  <c:v>661.15899999999999</c:v>
                </c:pt>
                <c:pt idx="185">
                  <c:v>611.56899999999996</c:v>
                </c:pt>
                <c:pt idx="186">
                  <c:v>590.15899999999999</c:v>
                </c:pt>
                <c:pt idx="187">
                  <c:v>589.76200000000006</c:v>
                </c:pt>
                <c:pt idx="188">
                  <c:v>636.94600000000003</c:v>
                </c:pt>
                <c:pt idx="189">
                  <c:v>633.03399999999999</c:v>
                </c:pt>
                <c:pt idx="190">
                  <c:v>622.52700000000004</c:v>
                </c:pt>
                <c:pt idx="191">
                  <c:v>615.56399999999996</c:v>
                </c:pt>
                <c:pt idx="192">
                  <c:v>628.66300000000001</c:v>
                </c:pt>
                <c:pt idx="193">
                  <c:v>609.53399999999999</c:v>
                </c:pt>
                <c:pt idx="194">
                  <c:v>582.78200000000004</c:v>
                </c:pt>
                <c:pt idx="195">
                  <c:v>543.36099999999999</c:v>
                </c:pt>
                <c:pt idx="196">
                  <c:v>537.46699999999998</c:v>
                </c:pt>
                <c:pt idx="197">
                  <c:v>540.93200000000002</c:v>
                </c:pt>
                <c:pt idx="198">
                  <c:v>510.65100000000001</c:v>
                </c:pt>
                <c:pt idx="199">
                  <c:v>470.99700000000001</c:v>
                </c:pt>
                <c:pt idx="200">
                  <c:v>453.46800000000002</c:v>
                </c:pt>
                <c:pt idx="201">
                  <c:v>394.839</c:v>
                </c:pt>
                <c:pt idx="202">
                  <c:v>419.125</c:v>
                </c:pt>
                <c:pt idx="203">
                  <c:v>369.76800000000003</c:v>
                </c:pt>
                <c:pt idx="204">
                  <c:v>396.70100000000002</c:v>
                </c:pt>
                <c:pt idx="205">
                  <c:v>417.22200000000004</c:v>
                </c:pt>
                <c:pt idx="206">
                  <c:v>401.16300000000001</c:v>
                </c:pt>
                <c:pt idx="207">
                  <c:v>349.58300000000003</c:v>
                </c:pt>
                <c:pt idx="208">
                  <c:v>332.37299999999999</c:v>
                </c:pt>
                <c:pt idx="209">
                  <c:v>345.98</c:v>
                </c:pt>
                <c:pt idx="210">
                  <c:v>342.71100000000001</c:v>
                </c:pt>
                <c:pt idx="211">
                  <c:v>324.84399999999999</c:v>
                </c:pt>
                <c:pt idx="212">
                  <c:v>318.40699999999998</c:v>
                </c:pt>
                <c:pt idx="213">
                  <c:v>310.76800000000003</c:v>
                </c:pt>
                <c:pt idx="214">
                  <c:v>310.76800000000003</c:v>
                </c:pt>
                <c:pt idx="215">
                  <c:v>310.976</c:v>
                </c:pt>
                <c:pt idx="216">
                  <c:v>357.44600000000003</c:v>
                </c:pt>
                <c:pt idx="217">
                  <c:v>406.84399999999999</c:v>
                </c:pt>
                <c:pt idx="218">
                  <c:v>416.36599999999999</c:v>
                </c:pt>
                <c:pt idx="219">
                  <c:v>472.38499999999999</c:v>
                </c:pt>
                <c:pt idx="220">
                  <c:v>468.30799999999999</c:v>
                </c:pt>
                <c:pt idx="221">
                  <c:v>509.78</c:v>
                </c:pt>
                <c:pt idx="222">
                  <c:v>441.30099999999999</c:v>
                </c:pt>
                <c:pt idx="223">
                  <c:v>458.39300000000003</c:v>
                </c:pt>
                <c:pt idx="224">
                  <c:v>498.47200000000004</c:v>
                </c:pt>
                <c:pt idx="225">
                  <c:v>442.07100000000003</c:v>
                </c:pt>
                <c:pt idx="226">
                  <c:v>404.49599999999998</c:v>
                </c:pt>
                <c:pt idx="227">
                  <c:v>436.33300000000003</c:v>
                </c:pt>
                <c:pt idx="228">
                  <c:v>450.44600000000003</c:v>
                </c:pt>
                <c:pt idx="229">
                  <c:v>422.12600000000003</c:v>
                </c:pt>
                <c:pt idx="230">
                  <c:v>411.32900000000001</c:v>
                </c:pt>
                <c:pt idx="231">
                  <c:v>396.59</c:v>
                </c:pt>
                <c:pt idx="232">
                  <c:v>357.94799999999998</c:v>
                </c:pt>
                <c:pt idx="233">
                  <c:v>385.84800000000001</c:v>
                </c:pt>
                <c:pt idx="234">
                  <c:v>421.68600000000004</c:v>
                </c:pt>
                <c:pt idx="235">
                  <c:v>416.91500000000002</c:v>
                </c:pt>
                <c:pt idx="236">
                  <c:v>428.49700000000001</c:v>
                </c:pt>
                <c:pt idx="237">
                  <c:v>435.875</c:v>
                </c:pt>
                <c:pt idx="238">
                  <c:v>457.30900000000003</c:v>
                </c:pt>
                <c:pt idx="239">
                  <c:v>423.64600000000002</c:v>
                </c:pt>
                <c:pt idx="240">
                  <c:v>408.82800000000003</c:v>
                </c:pt>
                <c:pt idx="241">
                  <c:v>421.779</c:v>
                </c:pt>
                <c:pt idx="242">
                  <c:v>424.86799999999999</c:v>
                </c:pt>
                <c:pt idx="243">
                  <c:v>419.21199999999999</c:v>
                </c:pt>
                <c:pt idx="244">
                  <c:v>419.21199999999999</c:v>
                </c:pt>
                <c:pt idx="245">
                  <c:v>431.87099999999998</c:v>
                </c:pt>
                <c:pt idx="246">
                  <c:v>434.798</c:v>
                </c:pt>
                <c:pt idx="247">
                  <c:v>437.06</c:v>
                </c:pt>
                <c:pt idx="248">
                  <c:v>437.63100000000003</c:v>
                </c:pt>
                <c:pt idx="249">
                  <c:v>436.98599999999999</c:v>
                </c:pt>
                <c:pt idx="250">
                  <c:v>436.98599999999999</c:v>
                </c:pt>
                <c:pt idx="251">
                  <c:v>436.98599999999999</c:v>
                </c:pt>
                <c:pt idx="252">
                  <c:v>460.53500000000003</c:v>
                </c:pt>
                <c:pt idx="253">
                  <c:v>435.68700000000001</c:v>
                </c:pt>
                <c:pt idx="254">
                  <c:v>445.42099999999999</c:v>
                </c:pt>
                <c:pt idx="255">
                  <c:v>447.97</c:v>
                </c:pt>
                <c:pt idx="256">
                  <c:v>453.68200000000002</c:v>
                </c:pt>
                <c:pt idx="257">
                  <c:v>416.69900000000001</c:v>
                </c:pt>
                <c:pt idx="258">
                  <c:v>431.27100000000002</c:v>
                </c:pt>
                <c:pt idx="259">
                  <c:v>428.81600000000003</c:v>
                </c:pt>
                <c:pt idx="260">
                  <c:v>426</c:v>
                </c:pt>
                <c:pt idx="261">
                  <c:v>435.43600000000004</c:v>
                </c:pt>
                <c:pt idx="262">
                  <c:v>435.43600000000004</c:v>
                </c:pt>
                <c:pt idx="263">
                  <c:v>435.43600000000004</c:v>
                </c:pt>
                <c:pt idx="264">
                  <c:v>432.03899999999999</c:v>
                </c:pt>
                <c:pt idx="265">
                  <c:v>432.471</c:v>
                </c:pt>
                <c:pt idx="266">
                  <c:v>432.471</c:v>
                </c:pt>
                <c:pt idx="267">
                  <c:v>425.70400000000001</c:v>
                </c:pt>
                <c:pt idx="268">
                  <c:v>394.72199999999998</c:v>
                </c:pt>
                <c:pt idx="269">
                  <c:v>415.17500000000001</c:v>
                </c:pt>
                <c:pt idx="270">
                  <c:v>413.75100000000003</c:v>
                </c:pt>
                <c:pt idx="271">
                  <c:v>419.99099999999999</c:v>
                </c:pt>
                <c:pt idx="272">
                  <c:v>408.41</c:v>
                </c:pt>
                <c:pt idx="273">
                  <c:v>416.86500000000001</c:v>
                </c:pt>
                <c:pt idx="274">
                  <c:v>426.47200000000004</c:v>
                </c:pt>
                <c:pt idx="275">
                  <c:v>409.07900000000001</c:v>
                </c:pt>
                <c:pt idx="276">
                  <c:v>401.97399999999999</c:v>
                </c:pt>
                <c:pt idx="277">
                  <c:v>410.48599999999999</c:v>
                </c:pt>
                <c:pt idx="278">
                  <c:v>402.45800000000003</c:v>
                </c:pt>
                <c:pt idx="279">
                  <c:v>391.76900000000001</c:v>
                </c:pt>
                <c:pt idx="280">
                  <c:v>392.58699999999999</c:v>
                </c:pt>
                <c:pt idx="281">
                  <c:v>378.75600000000003</c:v>
                </c:pt>
                <c:pt idx="282">
                  <c:v>383.476</c:v>
                </c:pt>
                <c:pt idx="283">
                  <c:v>361.45600000000002</c:v>
                </c:pt>
                <c:pt idx="284">
                  <c:v>351.24700000000001</c:v>
                </c:pt>
                <c:pt idx="285">
                  <c:v>341.87</c:v>
                </c:pt>
                <c:pt idx="286">
                  <c:v>350.24200000000002</c:v>
                </c:pt>
                <c:pt idx="287">
                  <c:v>341.76499999999999</c:v>
                </c:pt>
                <c:pt idx="288">
                  <c:v>334.41200000000003</c:v>
                </c:pt>
                <c:pt idx="289">
                  <c:v>366.20600000000002</c:v>
                </c:pt>
                <c:pt idx="290">
                  <c:v>342.61</c:v>
                </c:pt>
                <c:pt idx="291">
                  <c:v>362.56700000000001</c:v>
                </c:pt>
                <c:pt idx="292">
                  <c:v>362.68900000000002</c:v>
                </c:pt>
                <c:pt idx="293">
                  <c:v>342.87600000000003</c:v>
                </c:pt>
                <c:pt idx="294">
                  <c:v>357.464</c:v>
                </c:pt>
                <c:pt idx="295">
                  <c:v>359.94</c:v>
                </c:pt>
                <c:pt idx="296">
                  <c:v>350.38100000000003</c:v>
                </c:pt>
                <c:pt idx="297">
                  <c:v>353.91300000000001</c:v>
                </c:pt>
                <c:pt idx="298">
                  <c:v>353.952</c:v>
                </c:pt>
                <c:pt idx="299">
                  <c:v>352.23700000000002</c:v>
                </c:pt>
                <c:pt idx="300">
                  <c:v>351.01400000000001</c:v>
                </c:pt>
                <c:pt idx="301">
                  <c:v>355.25200000000001</c:v>
                </c:pt>
                <c:pt idx="302">
                  <c:v>354.18400000000003</c:v>
                </c:pt>
                <c:pt idx="303">
                  <c:v>352.81299999999999</c:v>
                </c:pt>
                <c:pt idx="304">
                  <c:v>352.51100000000002</c:v>
                </c:pt>
                <c:pt idx="305">
                  <c:v>346.20300000000003</c:v>
                </c:pt>
                <c:pt idx="306">
                  <c:v>337.25400000000002</c:v>
                </c:pt>
                <c:pt idx="307">
                  <c:v>342.87799999999999</c:v>
                </c:pt>
                <c:pt idx="308">
                  <c:v>342.84199999999998</c:v>
                </c:pt>
                <c:pt idx="309">
                  <c:v>342.84199999999998</c:v>
                </c:pt>
                <c:pt idx="310">
                  <c:v>343.99599999999998</c:v>
                </c:pt>
                <c:pt idx="311">
                  <c:v>368.29</c:v>
                </c:pt>
                <c:pt idx="312">
                  <c:v>365.96600000000001</c:v>
                </c:pt>
                <c:pt idx="313">
                  <c:v>381.375</c:v>
                </c:pt>
                <c:pt idx="314">
                  <c:v>341.40600000000001</c:v>
                </c:pt>
                <c:pt idx="315">
                  <c:v>382.65899999999999</c:v>
                </c:pt>
                <c:pt idx="316">
                  <c:v>397.45699999999999</c:v>
                </c:pt>
                <c:pt idx="317">
                  <c:v>395.84</c:v>
                </c:pt>
                <c:pt idx="318">
                  <c:v>387.49799999999999</c:v>
                </c:pt>
                <c:pt idx="319">
                  <c:v>387.49799999999999</c:v>
                </c:pt>
                <c:pt idx="320">
                  <c:v>416.54700000000003</c:v>
                </c:pt>
                <c:pt idx="321">
                  <c:v>415.18600000000004</c:v>
                </c:pt>
                <c:pt idx="322">
                  <c:v>415.87799999999999</c:v>
                </c:pt>
                <c:pt idx="323">
                  <c:v>418.916</c:v>
                </c:pt>
                <c:pt idx="324">
                  <c:v>414.98200000000003</c:v>
                </c:pt>
                <c:pt idx="325">
                  <c:v>396.86799999999999</c:v>
                </c:pt>
                <c:pt idx="326">
                  <c:v>389.63100000000003</c:v>
                </c:pt>
                <c:pt idx="327">
                  <c:v>404.87299999999999</c:v>
                </c:pt>
                <c:pt idx="328">
                  <c:v>410.05500000000001</c:v>
                </c:pt>
                <c:pt idx="329">
                  <c:v>423.24299999999999</c:v>
                </c:pt>
                <c:pt idx="330">
                  <c:v>423.50900000000001</c:v>
                </c:pt>
                <c:pt idx="331">
                  <c:v>412.24200000000002</c:v>
                </c:pt>
                <c:pt idx="332">
                  <c:v>441.28399999999999</c:v>
                </c:pt>
                <c:pt idx="333">
                  <c:v>441.81900000000002</c:v>
                </c:pt>
                <c:pt idx="334">
                  <c:v>434.84399999999999</c:v>
                </c:pt>
                <c:pt idx="335">
                  <c:v>443.37400000000002</c:v>
                </c:pt>
                <c:pt idx="336">
                  <c:v>442.99099999999999</c:v>
                </c:pt>
                <c:pt idx="337">
                  <c:v>421.36700000000002</c:v>
                </c:pt>
                <c:pt idx="338">
                  <c:v>437.72700000000003</c:v>
                </c:pt>
                <c:pt idx="339">
                  <c:v>437.81700000000001</c:v>
                </c:pt>
                <c:pt idx="340">
                  <c:v>434.69100000000003</c:v>
                </c:pt>
                <c:pt idx="341">
                  <c:v>441.28</c:v>
                </c:pt>
                <c:pt idx="342">
                  <c:v>451.65899999999999</c:v>
                </c:pt>
                <c:pt idx="343">
                  <c:v>453.863</c:v>
                </c:pt>
                <c:pt idx="344">
                  <c:v>448.46199999999999</c:v>
                </c:pt>
                <c:pt idx="345">
                  <c:v>442.28899999999999</c:v>
                </c:pt>
                <c:pt idx="346">
                  <c:v>448.57600000000002</c:v>
                </c:pt>
                <c:pt idx="347">
                  <c:v>460.904</c:v>
                </c:pt>
                <c:pt idx="348">
                  <c:v>460.904</c:v>
                </c:pt>
                <c:pt idx="349">
                  <c:v>483.697</c:v>
                </c:pt>
                <c:pt idx="350">
                  <c:v>486.02499999999998</c:v>
                </c:pt>
                <c:pt idx="351">
                  <c:v>489.00900000000001</c:v>
                </c:pt>
                <c:pt idx="352">
                  <c:v>489.94400000000002</c:v>
                </c:pt>
                <c:pt idx="353">
                  <c:v>505.94400000000002</c:v>
                </c:pt>
                <c:pt idx="354">
                  <c:v>505.94400000000002</c:v>
                </c:pt>
                <c:pt idx="355">
                  <c:v>487.96800000000002</c:v>
                </c:pt>
                <c:pt idx="356">
                  <c:v>489.30500000000001</c:v>
                </c:pt>
                <c:pt idx="357">
                  <c:v>499.81700000000001</c:v>
                </c:pt>
                <c:pt idx="358">
                  <c:v>531.274</c:v>
                </c:pt>
                <c:pt idx="359">
                  <c:v>541.46799999999996</c:v>
                </c:pt>
                <c:pt idx="360">
                  <c:v>557.798</c:v>
                </c:pt>
                <c:pt idx="361">
                  <c:v>593.08500000000004</c:v>
                </c:pt>
                <c:pt idx="362">
                  <c:v>573.06100000000004</c:v>
                </c:pt>
                <c:pt idx="363">
                  <c:v>566.71600000000001</c:v>
                </c:pt>
                <c:pt idx="364">
                  <c:v>566.71600000000001</c:v>
                </c:pt>
                <c:pt idx="365">
                  <c:v>559.375</c:v>
                </c:pt>
                <c:pt idx="366">
                  <c:v>560.54300000000001</c:v>
                </c:pt>
                <c:pt idx="367">
                  <c:v>549.59400000000005</c:v>
                </c:pt>
                <c:pt idx="368">
                  <c:v>607.14700000000005</c:v>
                </c:pt>
                <c:pt idx="369">
                  <c:v>600.21699999999998</c:v>
                </c:pt>
                <c:pt idx="370">
                  <c:v>585.08699999999999</c:v>
                </c:pt>
                <c:pt idx="371">
                  <c:v>559.31399999999996</c:v>
                </c:pt>
                <c:pt idx="372">
                  <c:v>562.58699999999999</c:v>
                </c:pt>
                <c:pt idx="373">
                  <c:v>601.24</c:v>
                </c:pt>
                <c:pt idx="374">
                  <c:v>593.96</c:v>
                </c:pt>
                <c:pt idx="375">
                  <c:v>598.05799999999999</c:v>
                </c:pt>
                <c:pt idx="376">
                  <c:v>598.12</c:v>
                </c:pt>
                <c:pt idx="377">
                  <c:v>589.74900000000002</c:v>
                </c:pt>
                <c:pt idx="378">
                  <c:v>589.63700000000006</c:v>
                </c:pt>
                <c:pt idx="379">
                  <c:v>580.322</c:v>
                </c:pt>
                <c:pt idx="380">
                  <c:v>586.20299999999997</c:v>
                </c:pt>
                <c:pt idx="381">
                  <c:v>552.697</c:v>
                </c:pt>
                <c:pt idx="382">
                  <c:v>543.42999999999995</c:v>
                </c:pt>
                <c:pt idx="383">
                  <c:v>545.05999999999995</c:v>
                </c:pt>
                <c:pt idx="384">
                  <c:v>535.14099999999996</c:v>
                </c:pt>
                <c:pt idx="385">
                  <c:v>510.24299999999999</c:v>
                </c:pt>
                <c:pt idx="386">
                  <c:v>508.03899999999999</c:v>
                </c:pt>
                <c:pt idx="387">
                  <c:v>501.072</c:v>
                </c:pt>
                <c:pt idx="388">
                  <c:v>506.55</c:v>
                </c:pt>
                <c:pt idx="389">
                  <c:v>507.49099999999999</c:v>
                </c:pt>
                <c:pt idx="390">
                  <c:v>526.10400000000004</c:v>
                </c:pt>
                <c:pt idx="391">
                  <c:v>544.17899999999997</c:v>
                </c:pt>
                <c:pt idx="392">
                  <c:v>534.327</c:v>
                </c:pt>
                <c:pt idx="393">
                  <c:v>532.28</c:v>
                </c:pt>
                <c:pt idx="394">
                  <c:v>516.37800000000004</c:v>
                </c:pt>
                <c:pt idx="395">
                  <c:v>512.779</c:v>
                </c:pt>
                <c:pt idx="396">
                  <c:v>487.166</c:v>
                </c:pt>
                <c:pt idx="397">
                  <c:v>491.15800000000002</c:v>
                </c:pt>
                <c:pt idx="398">
                  <c:v>490.23</c:v>
                </c:pt>
                <c:pt idx="399">
                  <c:v>487.57</c:v>
                </c:pt>
                <c:pt idx="400">
                  <c:v>506.17400000000004</c:v>
                </c:pt>
                <c:pt idx="401">
                  <c:v>521.077</c:v>
                </c:pt>
                <c:pt idx="402">
                  <c:v>523.51200000000006</c:v>
                </c:pt>
                <c:pt idx="403">
                  <c:v>522.95900000000006</c:v>
                </c:pt>
                <c:pt idx="404">
                  <c:v>531.428</c:v>
                </c:pt>
                <c:pt idx="405">
                  <c:v>526.72299999999996</c:v>
                </c:pt>
                <c:pt idx="406">
                  <c:v>519.66600000000005</c:v>
                </c:pt>
                <c:pt idx="407">
                  <c:v>527.899</c:v>
                </c:pt>
                <c:pt idx="408">
                  <c:v>541.06100000000004</c:v>
                </c:pt>
                <c:pt idx="409">
                  <c:v>558.29100000000005</c:v>
                </c:pt>
                <c:pt idx="410">
                  <c:v>561.279</c:v>
                </c:pt>
                <c:pt idx="411">
                  <c:v>565.26</c:v>
                </c:pt>
                <c:pt idx="412">
                  <c:v>584.75</c:v>
                </c:pt>
                <c:pt idx="413">
                  <c:v>596.19299999999998</c:v>
                </c:pt>
                <c:pt idx="414">
                  <c:v>612.47199999999998</c:v>
                </c:pt>
                <c:pt idx="415">
                  <c:v>612.03899999999999</c:v>
                </c:pt>
                <c:pt idx="416">
                  <c:v>621.03300000000002</c:v>
                </c:pt>
                <c:pt idx="417">
                  <c:v>619.02499999999998</c:v>
                </c:pt>
                <c:pt idx="418">
                  <c:v>615.33199999999999</c:v>
                </c:pt>
                <c:pt idx="419">
                  <c:v>620.17399999999998</c:v>
                </c:pt>
                <c:pt idx="420">
                  <c:v>601.63200000000006</c:v>
                </c:pt>
                <c:pt idx="421">
                  <c:v>593.45100000000002</c:v>
                </c:pt>
                <c:pt idx="422">
                  <c:v>604.56600000000003</c:v>
                </c:pt>
                <c:pt idx="423">
                  <c:v>604.85400000000004</c:v>
                </c:pt>
                <c:pt idx="424">
                  <c:v>593.63900000000001</c:v>
                </c:pt>
                <c:pt idx="425">
                  <c:v>597.50800000000004</c:v>
                </c:pt>
                <c:pt idx="426">
                  <c:v>597.07900000000006</c:v>
                </c:pt>
                <c:pt idx="427">
                  <c:v>611.96400000000006</c:v>
                </c:pt>
                <c:pt idx="428">
                  <c:v>615.41</c:v>
                </c:pt>
                <c:pt idx="429">
                  <c:v>627.36</c:v>
                </c:pt>
                <c:pt idx="430">
                  <c:v>630.34799999999996</c:v>
                </c:pt>
                <c:pt idx="431">
                  <c:v>634.01700000000005</c:v>
                </c:pt>
                <c:pt idx="432">
                  <c:v>624.41700000000003</c:v>
                </c:pt>
                <c:pt idx="433">
                  <c:v>623.43799999999999</c:v>
                </c:pt>
                <c:pt idx="434">
                  <c:v>623.43799999999999</c:v>
                </c:pt>
                <c:pt idx="435">
                  <c:v>620.54399999999998</c:v>
                </c:pt>
                <c:pt idx="436">
                  <c:v>593.49099999999999</c:v>
                </c:pt>
                <c:pt idx="437">
                  <c:v>613.822</c:v>
                </c:pt>
                <c:pt idx="438">
                  <c:v>606.76400000000001</c:v>
                </c:pt>
                <c:pt idx="439">
                  <c:v>611.46900000000005</c:v>
                </c:pt>
                <c:pt idx="440">
                  <c:v>608.39599999999996</c:v>
                </c:pt>
                <c:pt idx="441">
                  <c:v>605.13200000000006</c:v>
                </c:pt>
                <c:pt idx="442">
                  <c:v>614.42600000000004</c:v>
                </c:pt>
                <c:pt idx="443">
                  <c:v>614.76099999999997</c:v>
                </c:pt>
                <c:pt idx="444">
                  <c:v>608.85500000000002</c:v>
                </c:pt>
                <c:pt idx="445">
                  <c:v>612.726</c:v>
                </c:pt>
                <c:pt idx="446">
                  <c:v>617.45400000000006</c:v>
                </c:pt>
                <c:pt idx="447">
                  <c:v>627.51599999999996</c:v>
                </c:pt>
                <c:pt idx="448">
                  <c:v>628.05999999999995</c:v>
                </c:pt>
                <c:pt idx="449">
                  <c:v>630.72699999999998</c:v>
                </c:pt>
                <c:pt idx="450">
                  <c:v>634.93700000000001</c:v>
                </c:pt>
                <c:pt idx="451">
                  <c:v>633.23099999999999</c:v>
                </c:pt>
                <c:pt idx="452">
                  <c:v>627.62099999999998</c:v>
                </c:pt>
                <c:pt idx="453">
                  <c:v>617.11699999999996</c:v>
                </c:pt>
                <c:pt idx="454">
                  <c:v>609.30399999999997</c:v>
                </c:pt>
                <c:pt idx="455">
                  <c:v>606.27700000000004</c:v>
                </c:pt>
                <c:pt idx="456">
                  <c:v>657.45100000000002</c:v>
                </c:pt>
                <c:pt idx="457">
                  <c:v>687.04</c:v>
                </c:pt>
                <c:pt idx="458">
                  <c:v>680.12900000000002</c:v>
                </c:pt>
                <c:pt idx="459">
                  <c:v>669.91499999999996</c:v>
                </c:pt>
                <c:pt idx="460">
                  <c:v>683.02499999999998</c:v>
                </c:pt>
                <c:pt idx="461">
                  <c:v>695.58900000000006</c:v>
                </c:pt>
                <c:pt idx="462">
                  <c:v>704.19100000000003</c:v>
                </c:pt>
                <c:pt idx="463">
                  <c:v>719.46299999999997</c:v>
                </c:pt>
                <c:pt idx="464">
                  <c:v>748.19200000000001</c:v>
                </c:pt>
                <c:pt idx="465">
                  <c:v>723.54499999999996</c:v>
                </c:pt>
                <c:pt idx="466">
                  <c:v>739.54600000000005</c:v>
                </c:pt>
                <c:pt idx="467">
                  <c:v>739.46100000000001</c:v>
                </c:pt>
                <c:pt idx="468">
                  <c:v>738.07600000000002</c:v>
                </c:pt>
                <c:pt idx="469">
                  <c:v>739.64300000000003</c:v>
                </c:pt>
                <c:pt idx="470">
                  <c:v>748.428</c:v>
                </c:pt>
                <c:pt idx="471">
                  <c:v>741.23099999999999</c:v>
                </c:pt>
                <c:pt idx="472">
                  <c:v>731.31100000000004</c:v>
                </c:pt>
                <c:pt idx="473">
                  <c:v>743.61800000000005</c:v>
                </c:pt>
                <c:pt idx="474">
                  <c:v>742.09800000000007</c:v>
                </c:pt>
                <c:pt idx="475">
                  <c:v>716.48400000000004</c:v>
                </c:pt>
                <c:pt idx="476">
                  <c:v>701.89700000000005</c:v>
                </c:pt>
                <c:pt idx="477">
                  <c:v>707.60400000000004</c:v>
                </c:pt>
                <c:pt idx="478">
                  <c:v>690.32600000000002</c:v>
                </c:pt>
                <c:pt idx="479">
                  <c:v>703.83199999999999</c:v>
                </c:pt>
                <c:pt idx="480">
                  <c:v>668.51499999999999</c:v>
                </c:pt>
                <c:pt idx="481">
                  <c:v>690.67399999999998</c:v>
                </c:pt>
                <c:pt idx="482">
                  <c:v>675.61400000000003</c:v>
                </c:pt>
                <c:pt idx="483">
                  <c:v>665.16300000000001</c:v>
                </c:pt>
                <c:pt idx="484">
                  <c:v>699.899</c:v>
                </c:pt>
                <c:pt idx="485">
                  <c:v>710.07900000000006</c:v>
                </c:pt>
                <c:pt idx="486">
                  <c:v>724.40300000000002</c:v>
                </c:pt>
                <c:pt idx="487">
                  <c:v>721.64499999999998</c:v>
                </c:pt>
                <c:pt idx="488">
                  <c:v>729.71100000000001</c:v>
                </c:pt>
                <c:pt idx="489">
                  <c:v>757.49599999999998</c:v>
                </c:pt>
                <c:pt idx="490">
                  <c:v>754.99099999999999</c:v>
                </c:pt>
                <c:pt idx="491">
                  <c:v>762.26800000000003</c:v>
                </c:pt>
                <c:pt idx="492">
                  <c:v>742.28600000000006</c:v>
                </c:pt>
                <c:pt idx="493">
                  <c:v>738.07400000000007</c:v>
                </c:pt>
                <c:pt idx="494">
                  <c:v>760.14099999999996</c:v>
                </c:pt>
                <c:pt idx="495">
                  <c:v>752.43499999999995</c:v>
                </c:pt>
                <c:pt idx="496">
                  <c:v>757.02800000000002</c:v>
                </c:pt>
                <c:pt idx="497">
                  <c:v>735.33500000000004</c:v>
                </c:pt>
                <c:pt idx="498">
                  <c:v>737.93899999999996</c:v>
                </c:pt>
                <c:pt idx="499">
                  <c:v>740.625</c:v>
                </c:pt>
                <c:pt idx="500">
                  <c:v>773.59900000000005</c:v>
                </c:pt>
                <c:pt idx="501">
                  <c:v>764.19399999999996</c:v>
                </c:pt>
                <c:pt idx="502">
                  <c:v>771.53499999999997</c:v>
                </c:pt>
                <c:pt idx="503">
                  <c:v>750.04100000000005</c:v>
                </c:pt>
                <c:pt idx="504">
                  <c:v>752.66399999999999</c:v>
                </c:pt>
                <c:pt idx="505">
                  <c:v>747.25800000000004</c:v>
                </c:pt>
                <c:pt idx="506">
                  <c:v>740.875</c:v>
                </c:pt>
                <c:pt idx="507">
                  <c:v>742.678</c:v>
                </c:pt>
                <c:pt idx="508">
                  <c:v>742.53899999999999</c:v>
                </c:pt>
                <c:pt idx="509">
                  <c:v>747.27499999999998</c:v>
                </c:pt>
                <c:pt idx="510">
                  <c:v>753.20699999999999</c:v>
                </c:pt>
                <c:pt idx="511">
                  <c:v>768.41899999999998</c:v>
                </c:pt>
                <c:pt idx="512">
                  <c:v>770.67399999999998</c:v>
                </c:pt>
                <c:pt idx="513">
                  <c:v>769.46100000000001</c:v>
                </c:pt>
                <c:pt idx="514">
                  <c:v>763.053</c:v>
                </c:pt>
                <c:pt idx="515">
                  <c:v>761.59800000000007</c:v>
                </c:pt>
                <c:pt idx="516">
                  <c:v>764.45500000000004</c:v>
                </c:pt>
                <c:pt idx="517">
                  <c:v>766.16300000000001</c:v>
                </c:pt>
                <c:pt idx="518">
                  <c:v>766.16300000000001</c:v>
                </c:pt>
                <c:pt idx="519">
                  <c:v>766.16300000000001</c:v>
                </c:pt>
                <c:pt idx="520">
                  <c:v>771.76</c:v>
                </c:pt>
                <c:pt idx="521">
                  <c:v>776.94799999999998</c:v>
                </c:pt>
                <c:pt idx="522">
                  <c:v>774.63800000000003</c:v>
                </c:pt>
                <c:pt idx="523">
                  <c:v>774.63800000000003</c:v>
                </c:pt>
                <c:pt idx="524">
                  <c:v>806.44200000000001</c:v>
                </c:pt>
                <c:pt idx="525">
                  <c:v>819.17600000000004</c:v>
                </c:pt>
                <c:pt idx="526">
                  <c:v>830.91200000000003</c:v>
                </c:pt>
                <c:pt idx="527">
                  <c:v>840.47699999999998</c:v>
                </c:pt>
                <c:pt idx="528">
                  <c:v>829.33900000000006</c:v>
                </c:pt>
                <c:pt idx="529">
                  <c:v>830.31</c:v>
                </c:pt>
                <c:pt idx="530">
                  <c:v>829.72699999999998</c:v>
                </c:pt>
                <c:pt idx="531">
                  <c:v>830.32600000000002</c:v>
                </c:pt>
                <c:pt idx="532">
                  <c:v>828.31900000000007</c:v>
                </c:pt>
                <c:pt idx="533">
                  <c:v>822.10400000000004</c:v>
                </c:pt>
                <c:pt idx="534">
                  <c:v>832.64099999999996</c:v>
                </c:pt>
                <c:pt idx="535">
                  <c:v>835.75</c:v>
                </c:pt>
                <c:pt idx="536">
                  <c:v>832.23800000000006</c:v>
                </c:pt>
                <c:pt idx="537">
                  <c:v>826.90300000000002</c:v>
                </c:pt>
                <c:pt idx="538">
                  <c:v>811.77</c:v>
                </c:pt>
                <c:pt idx="539">
                  <c:v>810.75800000000004</c:v>
                </c:pt>
                <c:pt idx="540">
                  <c:v>800.43499999999995</c:v>
                </c:pt>
                <c:pt idx="541">
                  <c:v>790.04399999999998</c:v>
                </c:pt>
                <c:pt idx="542">
                  <c:v>795.81600000000003</c:v>
                </c:pt>
                <c:pt idx="543">
                  <c:v>783.52600000000007</c:v>
                </c:pt>
                <c:pt idx="544">
                  <c:v>781.16100000000006</c:v>
                </c:pt>
                <c:pt idx="545">
                  <c:v>786.66800000000001</c:v>
                </c:pt>
                <c:pt idx="546">
                  <c:v>793.77600000000007</c:v>
                </c:pt>
                <c:pt idx="547">
                  <c:v>789.68399999999997</c:v>
                </c:pt>
                <c:pt idx="548">
                  <c:v>767.60599999999999</c:v>
                </c:pt>
                <c:pt idx="549">
                  <c:v>762.81299999999999</c:v>
                </c:pt>
                <c:pt idx="550">
                  <c:v>757.58900000000006</c:v>
                </c:pt>
                <c:pt idx="551">
                  <c:v>757.76</c:v>
                </c:pt>
                <c:pt idx="552">
                  <c:v>749.346</c:v>
                </c:pt>
                <c:pt idx="553">
                  <c:v>737.33600000000001</c:v>
                </c:pt>
                <c:pt idx="554">
                  <c:v>735.46299999999997</c:v>
                </c:pt>
                <c:pt idx="555">
                  <c:v>739.39099999999996</c:v>
                </c:pt>
                <c:pt idx="556">
                  <c:v>743.11199999999997</c:v>
                </c:pt>
                <c:pt idx="557">
                  <c:v>738.774</c:v>
                </c:pt>
                <c:pt idx="558">
                  <c:v>748.6</c:v>
                </c:pt>
                <c:pt idx="559">
                  <c:v>758.10300000000007</c:v>
                </c:pt>
                <c:pt idx="560">
                  <c:v>745.971</c:v>
                </c:pt>
                <c:pt idx="561">
                  <c:v>748.22699999999998</c:v>
                </c:pt>
                <c:pt idx="562">
                  <c:v>756.12099999999998</c:v>
                </c:pt>
                <c:pt idx="563">
                  <c:v>752.59500000000003</c:v>
                </c:pt>
                <c:pt idx="564">
                  <c:v>731.572</c:v>
                </c:pt>
                <c:pt idx="565">
                  <c:v>738.54700000000003</c:v>
                </c:pt>
                <c:pt idx="566">
                  <c:v>751.49800000000005</c:v>
                </c:pt>
                <c:pt idx="567">
                  <c:v>757.72</c:v>
                </c:pt>
                <c:pt idx="568">
                  <c:v>762.48</c:v>
                </c:pt>
                <c:pt idx="569">
                  <c:v>751.42</c:v>
                </c:pt>
                <c:pt idx="570">
                  <c:v>744.2</c:v>
                </c:pt>
                <c:pt idx="571">
                  <c:v>749.37200000000007</c:v>
                </c:pt>
                <c:pt idx="572">
                  <c:v>743.44399999999996</c:v>
                </c:pt>
                <c:pt idx="573">
                  <c:v>745.43100000000004</c:v>
                </c:pt>
                <c:pt idx="574">
                  <c:v>747</c:v>
                </c:pt>
                <c:pt idx="575">
                  <c:v>746.245</c:v>
                </c:pt>
                <c:pt idx="576">
                  <c:v>758.63900000000001</c:v>
                </c:pt>
                <c:pt idx="577">
                  <c:v>754.59</c:v>
                </c:pt>
                <c:pt idx="578">
                  <c:v>766.09299999999996</c:v>
                </c:pt>
                <c:pt idx="579">
                  <c:v>755.71199999999999</c:v>
                </c:pt>
                <c:pt idx="580">
                  <c:v>777.10300000000007</c:v>
                </c:pt>
                <c:pt idx="581">
                  <c:v>773.31799999999998</c:v>
                </c:pt>
                <c:pt idx="582">
                  <c:v>781.16800000000001</c:v>
                </c:pt>
                <c:pt idx="583">
                  <c:v>778.64499999999998</c:v>
                </c:pt>
                <c:pt idx="584">
                  <c:v>779.03600000000006</c:v>
                </c:pt>
                <c:pt idx="585">
                  <c:v>785.72500000000002</c:v>
                </c:pt>
                <c:pt idx="586">
                  <c:v>788.78300000000002</c:v>
                </c:pt>
                <c:pt idx="587">
                  <c:v>783.18299999999999</c:v>
                </c:pt>
                <c:pt idx="588">
                  <c:v>783.18299999999999</c:v>
                </c:pt>
                <c:pt idx="589">
                  <c:v>783.18299999999999</c:v>
                </c:pt>
                <c:pt idx="590">
                  <c:v>790.10400000000004</c:v>
                </c:pt>
                <c:pt idx="591">
                  <c:v>781.64600000000007</c:v>
                </c:pt>
                <c:pt idx="592">
                  <c:v>772.14300000000003</c:v>
                </c:pt>
                <c:pt idx="593">
                  <c:v>779.31500000000005</c:v>
                </c:pt>
                <c:pt idx="594">
                  <c:v>785.91</c:v>
                </c:pt>
                <c:pt idx="595">
                  <c:v>784.31899999999996</c:v>
                </c:pt>
                <c:pt idx="596">
                  <c:v>785.10199999999998</c:v>
                </c:pt>
                <c:pt idx="597">
                  <c:v>783.38400000000001</c:v>
                </c:pt>
                <c:pt idx="598">
                  <c:v>783.20699999999999</c:v>
                </c:pt>
                <c:pt idx="599">
                  <c:v>774.94</c:v>
                </c:pt>
                <c:pt idx="600">
                  <c:v>772.58199999999999</c:v>
                </c:pt>
                <c:pt idx="601">
                  <c:v>768.99900000000002</c:v>
                </c:pt>
                <c:pt idx="602">
                  <c:v>766.48500000000001</c:v>
                </c:pt>
                <c:pt idx="603">
                  <c:v>774.42899999999997</c:v>
                </c:pt>
                <c:pt idx="604">
                  <c:v>786.19900000000007</c:v>
                </c:pt>
                <c:pt idx="605">
                  <c:v>769.96799999999996</c:v>
                </c:pt>
                <c:pt idx="606">
                  <c:v>763.76400000000001</c:v>
                </c:pt>
                <c:pt idx="607">
                  <c:v>757.52700000000004</c:v>
                </c:pt>
                <c:pt idx="608">
                  <c:v>756.88400000000001</c:v>
                </c:pt>
                <c:pt idx="609">
                  <c:v>756.88400000000001</c:v>
                </c:pt>
                <c:pt idx="610">
                  <c:v>746.16300000000001</c:v>
                </c:pt>
                <c:pt idx="611">
                  <c:v>734.59500000000003</c:v>
                </c:pt>
                <c:pt idx="612">
                  <c:v>689.13</c:v>
                </c:pt>
                <c:pt idx="613">
                  <c:v>621.31600000000003</c:v>
                </c:pt>
                <c:pt idx="614">
                  <c:v>685.952</c:v>
                </c:pt>
                <c:pt idx="615">
                  <c:v>639.46100000000001</c:v>
                </c:pt>
                <c:pt idx="616">
                  <c:v>659.09900000000005</c:v>
                </c:pt>
                <c:pt idx="617">
                  <c:v>667.596</c:v>
                </c:pt>
                <c:pt idx="618">
                  <c:v>667.09500000000003</c:v>
                </c:pt>
                <c:pt idx="619">
                  <c:v>658.476</c:v>
                </c:pt>
                <c:pt idx="620">
                  <c:v>679.57100000000003</c:v>
                </c:pt>
                <c:pt idx="621">
                  <c:v>626.66499999999996</c:v>
                </c:pt>
                <c:pt idx="622">
                  <c:v>595.27</c:v>
                </c:pt>
                <c:pt idx="623">
                  <c:v>583.94299999999998</c:v>
                </c:pt>
                <c:pt idx="624">
                  <c:v>593.96799999999996</c:v>
                </c:pt>
                <c:pt idx="625">
                  <c:v>574.36500000000001</c:v>
                </c:pt>
                <c:pt idx="626">
                  <c:v>589.00099999999998</c:v>
                </c:pt>
                <c:pt idx="627">
                  <c:v>619.54</c:v>
                </c:pt>
                <c:pt idx="628">
                  <c:v>657.46299999999997</c:v>
                </c:pt>
                <c:pt idx="629">
                  <c:v>657.46299999999997</c:v>
                </c:pt>
                <c:pt idx="630">
                  <c:v>659.78200000000004</c:v>
                </c:pt>
                <c:pt idx="631">
                  <c:v>682.83100000000002</c:v>
                </c:pt>
                <c:pt idx="632">
                  <c:v>694.05</c:v>
                </c:pt>
                <c:pt idx="633">
                  <c:v>688.774</c:v>
                </c:pt>
                <c:pt idx="634">
                  <c:v>668.01400000000001</c:v>
                </c:pt>
                <c:pt idx="635">
                  <c:v>638.49800000000005</c:v>
                </c:pt>
                <c:pt idx="636">
                  <c:v>652.47500000000002</c:v>
                </c:pt>
                <c:pt idx="637">
                  <c:v>648.673</c:v>
                </c:pt>
                <c:pt idx="638">
                  <c:v>646.93299999999999</c:v>
                </c:pt>
                <c:pt idx="639">
                  <c:v>641.20500000000004</c:v>
                </c:pt>
                <c:pt idx="640">
                  <c:v>631.298</c:v>
                </c:pt>
                <c:pt idx="641">
                  <c:v>613.45100000000002</c:v>
                </c:pt>
                <c:pt idx="642">
                  <c:v>605.69900000000007</c:v>
                </c:pt>
                <c:pt idx="643">
                  <c:v>606.55499999999995</c:v>
                </c:pt>
                <c:pt idx="644">
                  <c:v>617.15100000000007</c:v>
                </c:pt>
                <c:pt idx="645">
                  <c:v>600.50099999999998</c:v>
                </c:pt>
                <c:pt idx="646">
                  <c:v>607.22900000000004</c:v>
                </c:pt>
                <c:pt idx="647">
                  <c:v>602.52300000000002</c:v>
                </c:pt>
                <c:pt idx="648">
                  <c:v>593.47900000000004</c:v>
                </c:pt>
                <c:pt idx="649">
                  <c:v>600.58699999999999</c:v>
                </c:pt>
                <c:pt idx="650">
                  <c:v>592.38200000000006</c:v>
                </c:pt>
                <c:pt idx="651">
                  <c:v>577.90300000000002</c:v>
                </c:pt>
                <c:pt idx="652">
                  <c:v>570.58000000000004</c:v>
                </c:pt>
                <c:pt idx="653">
                  <c:v>562.10699999999997</c:v>
                </c:pt>
                <c:pt idx="654">
                  <c:v>561.72699999999998</c:v>
                </c:pt>
                <c:pt idx="655">
                  <c:v>577.98800000000006</c:v>
                </c:pt>
                <c:pt idx="656">
                  <c:v>566.93899999999996</c:v>
                </c:pt>
                <c:pt idx="657">
                  <c:v>570.20500000000004</c:v>
                </c:pt>
                <c:pt idx="658">
                  <c:v>566.70100000000002</c:v>
                </c:pt>
                <c:pt idx="659">
                  <c:v>597.51499999999999</c:v>
                </c:pt>
                <c:pt idx="660">
                  <c:v>612.49199999999996</c:v>
                </c:pt>
                <c:pt idx="661">
                  <c:v>598.54200000000003</c:v>
                </c:pt>
                <c:pt idx="662">
                  <c:v>599.721</c:v>
                </c:pt>
                <c:pt idx="663">
                  <c:v>597.74400000000003</c:v>
                </c:pt>
                <c:pt idx="664">
                  <c:v>597.26900000000001</c:v>
                </c:pt>
                <c:pt idx="665">
                  <c:v>588.93799999999999</c:v>
                </c:pt>
                <c:pt idx="666">
                  <c:v>590.404</c:v>
                </c:pt>
                <c:pt idx="667">
                  <c:v>601.62199999999996</c:v>
                </c:pt>
                <c:pt idx="668">
                  <c:v>612.12400000000002</c:v>
                </c:pt>
                <c:pt idx="669">
                  <c:v>619.43700000000001</c:v>
                </c:pt>
                <c:pt idx="670">
                  <c:v>623.21900000000005</c:v>
                </c:pt>
                <c:pt idx="671">
                  <c:v>623.23699999999997</c:v>
                </c:pt>
                <c:pt idx="672">
                  <c:v>623.64800000000002</c:v>
                </c:pt>
                <c:pt idx="673">
                  <c:v>603.63200000000006</c:v>
                </c:pt>
                <c:pt idx="674">
                  <c:v>614.41700000000003</c:v>
                </c:pt>
                <c:pt idx="675">
                  <c:v>608.67100000000005</c:v>
                </c:pt>
                <c:pt idx="676">
                  <c:v>618.25900000000001</c:v>
                </c:pt>
                <c:pt idx="677">
                  <c:v>624.02800000000002</c:v>
                </c:pt>
                <c:pt idx="678">
                  <c:v>631.08100000000002</c:v>
                </c:pt>
                <c:pt idx="679">
                  <c:v>641.83299999999997</c:v>
                </c:pt>
                <c:pt idx="680">
                  <c:v>631.90300000000002</c:v>
                </c:pt>
                <c:pt idx="681">
                  <c:v>626.66700000000003</c:v>
                </c:pt>
                <c:pt idx="682">
                  <c:v>609.95799999999997</c:v>
                </c:pt>
                <c:pt idx="683">
                  <c:v>607.12099999999998</c:v>
                </c:pt>
                <c:pt idx="684">
                  <c:v>617.21699999999998</c:v>
                </c:pt>
                <c:pt idx="685">
                  <c:v>620.80200000000002</c:v>
                </c:pt>
                <c:pt idx="686">
                  <c:v>618.85300000000007</c:v>
                </c:pt>
                <c:pt idx="687">
                  <c:v>619.91200000000003</c:v>
                </c:pt>
                <c:pt idx="688">
                  <c:v>604.74699999999996</c:v>
                </c:pt>
                <c:pt idx="689">
                  <c:v>598.923</c:v>
                </c:pt>
                <c:pt idx="690">
                  <c:v>589.60500000000002</c:v>
                </c:pt>
                <c:pt idx="691">
                  <c:v>579.94399999999996</c:v>
                </c:pt>
                <c:pt idx="692">
                  <c:v>584.04999999999995</c:v>
                </c:pt>
                <c:pt idx="693">
                  <c:v>579.09400000000005</c:v>
                </c:pt>
                <c:pt idx="694">
                  <c:v>579.09400000000005</c:v>
                </c:pt>
                <c:pt idx="695">
                  <c:v>570.30999999999995</c:v>
                </c:pt>
                <c:pt idx="696">
                  <c:v>559.90800000000002</c:v>
                </c:pt>
                <c:pt idx="697">
                  <c:v>557.43899999999996</c:v>
                </c:pt>
                <c:pt idx="698">
                  <c:v>567.14499999999998</c:v>
                </c:pt>
                <c:pt idx="699">
                  <c:v>568.97</c:v>
                </c:pt>
                <c:pt idx="700">
                  <c:v>566.64200000000005</c:v>
                </c:pt>
                <c:pt idx="701">
                  <c:v>565.45299999999997</c:v>
                </c:pt>
                <c:pt idx="702">
                  <c:v>569.1</c:v>
                </c:pt>
                <c:pt idx="703">
                  <c:v>569.42700000000002</c:v>
                </c:pt>
                <c:pt idx="704">
                  <c:v>570.36300000000006</c:v>
                </c:pt>
                <c:pt idx="705">
                  <c:v>570.24</c:v>
                </c:pt>
                <c:pt idx="706">
                  <c:v>564.31799999999998</c:v>
                </c:pt>
                <c:pt idx="707">
                  <c:v>554.77499999999998</c:v>
                </c:pt>
                <c:pt idx="708">
                  <c:v>558.08199999999999</c:v>
                </c:pt>
                <c:pt idx="709">
                  <c:v>558.90100000000007</c:v>
                </c:pt>
                <c:pt idx="710">
                  <c:v>564.96299999999997</c:v>
                </c:pt>
                <c:pt idx="711">
                  <c:v>559.94200000000001</c:v>
                </c:pt>
                <c:pt idx="712">
                  <c:v>558.01599999999996</c:v>
                </c:pt>
                <c:pt idx="713">
                  <c:v>559.68299999999999</c:v>
                </c:pt>
                <c:pt idx="714">
                  <c:v>565.31100000000004</c:v>
                </c:pt>
                <c:pt idx="715">
                  <c:v>567.22800000000007</c:v>
                </c:pt>
                <c:pt idx="716">
                  <c:v>571.04499999999996</c:v>
                </c:pt>
                <c:pt idx="717">
                  <c:v>572.01300000000003</c:v>
                </c:pt>
                <c:pt idx="718">
                  <c:v>569.62900000000002</c:v>
                </c:pt>
                <c:pt idx="719">
                  <c:v>568.47199999999998</c:v>
                </c:pt>
                <c:pt idx="720">
                  <c:v>572.05799999999999</c:v>
                </c:pt>
                <c:pt idx="721">
                  <c:v>574.53</c:v>
                </c:pt>
                <c:pt idx="722">
                  <c:v>569.68700000000001</c:v>
                </c:pt>
                <c:pt idx="723">
                  <c:v>567.21900000000005</c:v>
                </c:pt>
                <c:pt idx="724">
                  <c:v>579.029</c:v>
                </c:pt>
                <c:pt idx="725">
                  <c:v>583.51</c:v>
                </c:pt>
                <c:pt idx="726">
                  <c:v>583.51499999999999</c:v>
                </c:pt>
                <c:pt idx="727">
                  <c:v>581.44600000000003</c:v>
                </c:pt>
                <c:pt idx="728">
                  <c:v>583.52800000000002</c:v>
                </c:pt>
              </c:numCache>
            </c:numRef>
          </c:val>
          <c:smooth val="0"/>
          <c:extLst>
            <c:ext xmlns:c16="http://schemas.microsoft.com/office/drawing/2014/chart" uri="{C3380CC4-5D6E-409C-BE32-E72D297353CC}">
              <c16:uniqueId val="{00000000-7EE7-4E89-97C6-4DD1A754726F}"/>
            </c:ext>
          </c:extLst>
        </c:ser>
        <c:ser>
          <c:idx val="3"/>
          <c:order val="1"/>
          <c:tx>
            <c:strRef>
              <c:f>'2.1.12-график'!$D$4</c:f>
              <c:strCache>
                <c:ptCount val="1"/>
                <c:pt idx="0">
                  <c:v>Дамушы елдер</c:v>
                </c:pt>
              </c:strCache>
            </c:strRef>
          </c:tx>
          <c:spPr>
            <a:ln w="12700">
              <a:solidFill>
                <a:srgbClr val="00FFFF"/>
              </a:solidFill>
              <a:prstDash val="solid"/>
            </a:ln>
          </c:spPr>
          <c:marker>
            <c:symbol val="none"/>
          </c:marker>
          <c:cat>
            <c:numRef>
              <c:f>'2.1.12-график'!$B$5:$B$733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'2.1.12-график'!$D$5:$D$733</c:f>
              <c:numCache>
                <c:formatCode>General</c:formatCode>
                <c:ptCount val="729"/>
                <c:pt idx="0">
                  <c:v>1245.952</c:v>
                </c:pt>
                <c:pt idx="1">
                  <c:v>1235.2339999999999</c:v>
                </c:pt>
                <c:pt idx="2">
                  <c:v>1227.508</c:v>
                </c:pt>
                <c:pt idx="3">
                  <c:v>1225.0330000000001</c:v>
                </c:pt>
                <c:pt idx="4">
                  <c:v>1207.4739999999999</c:v>
                </c:pt>
                <c:pt idx="5">
                  <c:v>1220.309</c:v>
                </c:pt>
                <c:pt idx="6">
                  <c:v>1227.0029999999999</c:v>
                </c:pt>
                <c:pt idx="7">
                  <c:v>1221.289</c:v>
                </c:pt>
                <c:pt idx="8">
                  <c:v>1213.6990000000001</c:v>
                </c:pt>
                <c:pt idx="9">
                  <c:v>1218</c:v>
                </c:pt>
                <c:pt idx="10">
                  <c:v>1196.1559999999999</c:v>
                </c:pt>
                <c:pt idx="11">
                  <c:v>1147.4660000000001</c:v>
                </c:pt>
                <c:pt idx="12">
                  <c:v>1140.7570000000001</c:v>
                </c:pt>
                <c:pt idx="13">
                  <c:v>1136.2529999999999</c:v>
                </c:pt>
                <c:pt idx="14">
                  <c:v>1069.829</c:v>
                </c:pt>
                <c:pt idx="15">
                  <c:v>1041.0640000000001</c:v>
                </c:pt>
                <c:pt idx="16">
                  <c:v>1055.1759999999999</c:v>
                </c:pt>
                <c:pt idx="17">
                  <c:v>1083.336</c:v>
                </c:pt>
                <c:pt idx="18">
                  <c:v>1111.135</c:v>
                </c:pt>
                <c:pt idx="19">
                  <c:v>1087.7049999999999</c:v>
                </c:pt>
                <c:pt idx="20">
                  <c:v>1102.817</c:v>
                </c:pt>
                <c:pt idx="21">
                  <c:v>1091.3530000000001</c:v>
                </c:pt>
                <c:pt idx="22">
                  <c:v>1088.72</c:v>
                </c:pt>
                <c:pt idx="23">
                  <c:v>1120</c:v>
                </c:pt>
                <c:pt idx="24">
                  <c:v>1142.473</c:v>
                </c:pt>
                <c:pt idx="25">
                  <c:v>1127.7629999999999</c:v>
                </c:pt>
                <c:pt idx="26">
                  <c:v>1104.854</c:v>
                </c:pt>
                <c:pt idx="27">
                  <c:v>1095.4970000000001</c:v>
                </c:pt>
                <c:pt idx="28">
                  <c:v>1095.365</c:v>
                </c:pt>
                <c:pt idx="29">
                  <c:v>1084.1590000000001</c:v>
                </c:pt>
                <c:pt idx="30">
                  <c:v>1101.259</c:v>
                </c:pt>
                <c:pt idx="31">
                  <c:v>1111.51</c:v>
                </c:pt>
                <c:pt idx="32">
                  <c:v>1135.789</c:v>
                </c:pt>
                <c:pt idx="33">
                  <c:v>1133.817</c:v>
                </c:pt>
                <c:pt idx="34">
                  <c:v>1141.6949999999999</c:v>
                </c:pt>
                <c:pt idx="35">
                  <c:v>1153.723</c:v>
                </c:pt>
                <c:pt idx="36">
                  <c:v>1139.53</c:v>
                </c:pt>
                <c:pt idx="37">
                  <c:v>1154.559</c:v>
                </c:pt>
                <c:pt idx="38">
                  <c:v>1150.3040000000001</c:v>
                </c:pt>
                <c:pt idx="39">
                  <c:v>1161.462</c:v>
                </c:pt>
                <c:pt idx="40">
                  <c:v>1172.3020000000001</c:v>
                </c:pt>
                <c:pt idx="41">
                  <c:v>1190.8920000000001</c:v>
                </c:pt>
                <c:pt idx="42">
                  <c:v>1192.0419999999999</c:v>
                </c:pt>
                <c:pt idx="43">
                  <c:v>1167.6580000000001</c:v>
                </c:pt>
                <c:pt idx="44">
                  <c:v>1144.8699999999999</c:v>
                </c:pt>
                <c:pt idx="45">
                  <c:v>1136.1949999999999</c:v>
                </c:pt>
                <c:pt idx="46">
                  <c:v>1142.1659999999999</c:v>
                </c:pt>
                <c:pt idx="47">
                  <c:v>1144.28</c:v>
                </c:pt>
                <c:pt idx="48">
                  <c:v>1117.502</c:v>
                </c:pt>
                <c:pt idx="49">
                  <c:v>1093.9359999999999</c:v>
                </c:pt>
                <c:pt idx="50">
                  <c:v>1118.4010000000001</c:v>
                </c:pt>
                <c:pt idx="51">
                  <c:v>1131.1590000000001</c:v>
                </c:pt>
                <c:pt idx="52">
                  <c:v>1099.8220000000001</c:v>
                </c:pt>
                <c:pt idx="53">
                  <c:v>1092.5409999999999</c:v>
                </c:pt>
                <c:pt idx="54">
                  <c:v>1044.633</c:v>
                </c:pt>
                <c:pt idx="55">
                  <c:v>1065.17</c:v>
                </c:pt>
                <c:pt idx="56">
                  <c:v>1065.9390000000001</c:v>
                </c:pt>
                <c:pt idx="57">
                  <c:v>1045.9380000000001</c:v>
                </c:pt>
                <c:pt idx="58">
                  <c:v>1052.009</c:v>
                </c:pt>
                <c:pt idx="59">
                  <c:v>1072.7370000000001</c:v>
                </c:pt>
                <c:pt idx="60">
                  <c:v>1104.499</c:v>
                </c:pt>
                <c:pt idx="61">
                  <c:v>1107.598</c:v>
                </c:pt>
                <c:pt idx="62">
                  <c:v>1106.6600000000001</c:v>
                </c:pt>
                <c:pt idx="63">
                  <c:v>1112.76</c:v>
                </c:pt>
                <c:pt idx="64">
                  <c:v>1104.5820000000001</c:v>
                </c:pt>
                <c:pt idx="65">
                  <c:v>1113.768</c:v>
                </c:pt>
                <c:pt idx="66">
                  <c:v>1137.6849999999999</c:v>
                </c:pt>
                <c:pt idx="67">
                  <c:v>1142.896</c:v>
                </c:pt>
                <c:pt idx="68">
                  <c:v>1145.211</c:v>
                </c:pt>
                <c:pt idx="69">
                  <c:v>1160.627</c:v>
                </c:pt>
                <c:pt idx="70">
                  <c:v>1153.56</c:v>
                </c:pt>
                <c:pt idx="71">
                  <c:v>1150.365</c:v>
                </c:pt>
                <c:pt idx="72">
                  <c:v>1158.78</c:v>
                </c:pt>
                <c:pt idx="73">
                  <c:v>1160.356</c:v>
                </c:pt>
                <c:pt idx="74">
                  <c:v>1145.2650000000001</c:v>
                </c:pt>
                <c:pt idx="75">
                  <c:v>1150.828</c:v>
                </c:pt>
                <c:pt idx="76">
                  <c:v>1164.9929999999999</c:v>
                </c:pt>
                <c:pt idx="77">
                  <c:v>1174.26</c:v>
                </c:pt>
                <c:pt idx="78">
                  <c:v>1175.8520000000001</c:v>
                </c:pt>
                <c:pt idx="79">
                  <c:v>1187</c:v>
                </c:pt>
                <c:pt idx="80">
                  <c:v>1189.7429999999999</c:v>
                </c:pt>
                <c:pt idx="81">
                  <c:v>1192.104</c:v>
                </c:pt>
                <c:pt idx="82">
                  <c:v>1187.1469999999999</c:v>
                </c:pt>
                <c:pt idx="83">
                  <c:v>1189.0060000000001</c:v>
                </c:pt>
                <c:pt idx="84">
                  <c:v>1194.3790000000001</c:v>
                </c:pt>
                <c:pt idx="85">
                  <c:v>1180.1659999999999</c:v>
                </c:pt>
                <c:pt idx="86">
                  <c:v>1191.529</c:v>
                </c:pt>
                <c:pt idx="87">
                  <c:v>1192.827</c:v>
                </c:pt>
                <c:pt idx="88">
                  <c:v>1207.46</c:v>
                </c:pt>
                <c:pt idx="89">
                  <c:v>1209.8020000000001</c:v>
                </c:pt>
                <c:pt idx="90">
                  <c:v>1215.4259999999999</c:v>
                </c:pt>
                <c:pt idx="91">
                  <c:v>1206.027</c:v>
                </c:pt>
                <c:pt idx="92">
                  <c:v>1196.4390000000001</c:v>
                </c:pt>
                <c:pt idx="93">
                  <c:v>1188.6099999999999</c:v>
                </c:pt>
                <c:pt idx="94">
                  <c:v>1194.106</c:v>
                </c:pt>
                <c:pt idx="95">
                  <c:v>1205.588</c:v>
                </c:pt>
                <c:pt idx="96">
                  <c:v>1207.5810000000001</c:v>
                </c:pt>
                <c:pt idx="97">
                  <c:v>1221.3980000000001</c:v>
                </c:pt>
                <c:pt idx="98">
                  <c:v>1240.3120000000001</c:v>
                </c:pt>
                <c:pt idx="99">
                  <c:v>1249.7270000000001</c:v>
                </c:pt>
                <c:pt idx="100">
                  <c:v>1233.6690000000001</c:v>
                </c:pt>
                <c:pt idx="101">
                  <c:v>1233.1099999999999</c:v>
                </c:pt>
                <c:pt idx="102">
                  <c:v>1221.9490000000001</c:v>
                </c:pt>
                <c:pt idx="103">
                  <c:v>1207.9570000000001</c:v>
                </c:pt>
                <c:pt idx="104">
                  <c:v>1193.377</c:v>
                </c:pt>
                <c:pt idx="105">
                  <c:v>1191.9849999999999</c:v>
                </c:pt>
                <c:pt idx="106">
                  <c:v>1195.463</c:v>
                </c:pt>
                <c:pt idx="107">
                  <c:v>1201.857</c:v>
                </c:pt>
                <c:pt idx="108">
                  <c:v>1210.037</c:v>
                </c:pt>
                <c:pt idx="109">
                  <c:v>1207.7529999999999</c:v>
                </c:pt>
                <c:pt idx="110">
                  <c:v>1190.6420000000001</c:v>
                </c:pt>
                <c:pt idx="111">
                  <c:v>1173.462</c:v>
                </c:pt>
                <c:pt idx="112">
                  <c:v>1184.5</c:v>
                </c:pt>
                <c:pt idx="113">
                  <c:v>1182.8410000000001</c:v>
                </c:pt>
                <c:pt idx="114">
                  <c:v>1167.546</c:v>
                </c:pt>
                <c:pt idx="115">
                  <c:v>1138.0840000000001</c:v>
                </c:pt>
                <c:pt idx="116">
                  <c:v>1131.431</c:v>
                </c:pt>
                <c:pt idx="117">
                  <c:v>1123.1179999999999</c:v>
                </c:pt>
                <c:pt idx="118">
                  <c:v>1120.0240000000001</c:v>
                </c:pt>
                <c:pt idx="119">
                  <c:v>1132.9760000000001</c:v>
                </c:pt>
                <c:pt idx="120">
                  <c:v>1143.874</c:v>
                </c:pt>
                <c:pt idx="121">
                  <c:v>1138.79</c:v>
                </c:pt>
                <c:pt idx="122">
                  <c:v>1126.7540000000001</c:v>
                </c:pt>
                <c:pt idx="123">
                  <c:v>1110.4760000000001</c:v>
                </c:pt>
                <c:pt idx="124">
                  <c:v>1099.694</c:v>
                </c:pt>
                <c:pt idx="125">
                  <c:v>1091.557</c:v>
                </c:pt>
                <c:pt idx="126">
                  <c:v>1106.2090000000001</c:v>
                </c:pt>
                <c:pt idx="127">
                  <c:v>1099.712</c:v>
                </c:pt>
                <c:pt idx="128">
                  <c:v>1084.7930000000001</c:v>
                </c:pt>
                <c:pt idx="129">
                  <c:v>1087.1189999999999</c:v>
                </c:pt>
                <c:pt idx="130">
                  <c:v>1068.7460000000001</c:v>
                </c:pt>
                <c:pt idx="131">
                  <c:v>1057.154</c:v>
                </c:pt>
                <c:pt idx="132">
                  <c:v>1033.4829999999999</c:v>
                </c:pt>
                <c:pt idx="133">
                  <c:v>1030.318</c:v>
                </c:pt>
                <c:pt idx="134">
                  <c:v>1038.289</c:v>
                </c:pt>
                <c:pt idx="135">
                  <c:v>1022.606</c:v>
                </c:pt>
                <c:pt idx="136">
                  <c:v>1036.97</c:v>
                </c:pt>
                <c:pt idx="137">
                  <c:v>1036.527</c:v>
                </c:pt>
                <c:pt idx="138">
                  <c:v>1042.9970000000001</c:v>
                </c:pt>
                <c:pt idx="139">
                  <c:v>1043.04</c:v>
                </c:pt>
                <c:pt idx="140">
                  <c:v>1016.169</c:v>
                </c:pt>
                <c:pt idx="141">
                  <c:v>1015.8960000000001</c:v>
                </c:pt>
                <c:pt idx="142">
                  <c:v>1031.395</c:v>
                </c:pt>
                <c:pt idx="143">
                  <c:v>1022.158</c:v>
                </c:pt>
                <c:pt idx="144">
                  <c:v>1041.4960000000001</c:v>
                </c:pt>
                <c:pt idx="145">
                  <c:v>1035.6410000000001</c:v>
                </c:pt>
                <c:pt idx="146">
                  <c:v>1049.92</c:v>
                </c:pt>
                <c:pt idx="147">
                  <c:v>1042.771</c:v>
                </c:pt>
                <c:pt idx="148">
                  <c:v>1024.52</c:v>
                </c:pt>
                <c:pt idx="149">
                  <c:v>1024.403</c:v>
                </c:pt>
                <c:pt idx="150">
                  <c:v>1015.793</c:v>
                </c:pt>
                <c:pt idx="151">
                  <c:v>1038.961</c:v>
                </c:pt>
                <c:pt idx="152">
                  <c:v>1041.856</c:v>
                </c:pt>
                <c:pt idx="153">
                  <c:v>1029.808</c:v>
                </c:pt>
                <c:pt idx="154">
                  <c:v>1008.338</c:v>
                </c:pt>
                <c:pt idx="155">
                  <c:v>999.49900000000002</c:v>
                </c:pt>
                <c:pt idx="156">
                  <c:v>1012.18</c:v>
                </c:pt>
                <c:pt idx="157">
                  <c:v>1008.138</c:v>
                </c:pt>
                <c:pt idx="158">
                  <c:v>990.02300000000002</c:v>
                </c:pt>
                <c:pt idx="159">
                  <c:v>990.59400000000005</c:v>
                </c:pt>
                <c:pt idx="160">
                  <c:v>982.51499999999999</c:v>
                </c:pt>
                <c:pt idx="161">
                  <c:v>973.87900000000002</c:v>
                </c:pt>
                <c:pt idx="162">
                  <c:v>983.94400000000007</c:v>
                </c:pt>
                <c:pt idx="163">
                  <c:v>971.89400000000001</c:v>
                </c:pt>
                <c:pt idx="164">
                  <c:v>960.072</c:v>
                </c:pt>
                <c:pt idx="165">
                  <c:v>942.87700000000007</c:v>
                </c:pt>
                <c:pt idx="166">
                  <c:v>961.47300000000007</c:v>
                </c:pt>
                <c:pt idx="167">
                  <c:v>957.14400000000001</c:v>
                </c:pt>
                <c:pt idx="168">
                  <c:v>956.21900000000005</c:v>
                </c:pt>
                <c:pt idx="169">
                  <c:v>950.24700000000007</c:v>
                </c:pt>
                <c:pt idx="170">
                  <c:v>938.5</c:v>
                </c:pt>
                <c:pt idx="171">
                  <c:v>953.74200000000008</c:v>
                </c:pt>
                <c:pt idx="172">
                  <c:v>956.95799999999997</c:v>
                </c:pt>
                <c:pt idx="173">
                  <c:v>956.25300000000004</c:v>
                </c:pt>
                <c:pt idx="174">
                  <c:v>934.63099999999997</c:v>
                </c:pt>
                <c:pt idx="175">
                  <c:v>928.59900000000005</c:v>
                </c:pt>
                <c:pt idx="176">
                  <c:v>911.95799999999997</c:v>
                </c:pt>
                <c:pt idx="177">
                  <c:v>893.27100000000007</c:v>
                </c:pt>
                <c:pt idx="178">
                  <c:v>873.68</c:v>
                </c:pt>
                <c:pt idx="179">
                  <c:v>902.505</c:v>
                </c:pt>
                <c:pt idx="180">
                  <c:v>868.58299999999997</c:v>
                </c:pt>
                <c:pt idx="181">
                  <c:v>858.93799999999999</c:v>
                </c:pt>
                <c:pt idx="182">
                  <c:v>839.81200000000001</c:v>
                </c:pt>
                <c:pt idx="183">
                  <c:v>855.47199999999998</c:v>
                </c:pt>
                <c:pt idx="184">
                  <c:v>825.34800000000007</c:v>
                </c:pt>
                <c:pt idx="185">
                  <c:v>784.60800000000006</c:v>
                </c:pt>
                <c:pt idx="186">
                  <c:v>768.91899999999998</c:v>
                </c:pt>
                <c:pt idx="187">
                  <c:v>767.83799999999997</c:v>
                </c:pt>
                <c:pt idx="188">
                  <c:v>845.56299999999999</c:v>
                </c:pt>
                <c:pt idx="189">
                  <c:v>854.47500000000002</c:v>
                </c:pt>
                <c:pt idx="190">
                  <c:v>830.322</c:v>
                </c:pt>
                <c:pt idx="191">
                  <c:v>831.30399999999997</c:v>
                </c:pt>
                <c:pt idx="192">
                  <c:v>838.28899999999999</c:v>
                </c:pt>
                <c:pt idx="193">
                  <c:v>823.69400000000007</c:v>
                </c:pt>
                <c:pt idx="194">
                  <c:v>775.05700000000002</c:v>
                </c:pt>
                <c:pt idx="195">
                  <c:v>786.92399999999998</c:v>
                </c:pt>
                <c:pt idx="196">
                  <c:v>786.17399999999998</c:v>
                </c:pt>
                <c:pt idx="197">
                  <c:v>759.49800000000005</c:v>
                </c:pt>
                <c:pt idx="198">
                  <c:v>741.726</c:v>
                </c:pt>
                <c:pt idx="199">
                  <c:v>671.17899999999997</c:v>
                </c:pt>
                <c:pt idx="200">
                  <c:v>659.08900000000006</c:v>
                </c:pt>
                <c:pt idx="201">
                  <c:v>605.84</c:v>
                </c:pt>
                <c:pt idx="202">
                  <c:v>618.90200000000004</c:v>
                </c:pt>
                <c:pt idx="203">
                  <c:v>591.90100000000007</c:v>
                </c:pt>
                <c:pt idx="204">
                  <c:v>635.66200000000003</c:v>
                </c:pt>
                <c:pt idx="205">
                  <c:v>673.74900000000002</c:v>
                </c:pt>
                <c:pt idx="206">
                  <c:v>623.29700000000003</c:v>
                </c:pt>
                <c:pt idx="207">
                  <c:v>576.50099999999998</c:v>
                </c:pt>
                <c:pt idx="208">
                  <c:v>567.91999999999996</c:v>
                </c:pt>
                <c:pt idx="209">
                  <c:v>590.59199999999998</c:v>
                </c:pt>
                <c:pt idx="210">
                  <c:v>580.20000000000005</c:v>
                </c:pt>
                <c:pt idx="211">
                  <c:v>534.69000000000005</c:v>
                </c:pt>
                <c:pt idx="212">
                  <c:v>514.29100000000005</c:v>
                </c:pt>
                <c:pt idx="213">
                  <c:v>473.983</c:v>
                </c:pt>
                <c:pt idx="214">
                  <c:v>454.34</c:v>
                </c:pt>
                <c:pt idx="215">
                  <c:v>484.92700000000002</c:v>
                </c:pt>
                <c:pt idx="216">
                  <c:v>507.54700000000003</c:v>
                </c:pt>
                <c:pt idx="217">
                  <c:v>561.33500000000004</c:v>
                </c:pt>
                <c:pt idx="218">
                  <c:v>570.52099999999996</c:v>
                </c:pt>
                <c:pt idx="219">
                  <c:v>584.36</c:v>
                </c:pt>
                <c:pt idx="220">
                  <c:v>603.14200000000005</c:v>
                </c:pt>
                <c:pt idx="221">
                  <c:v>600.17899999999997</c:v>
                </c:pt>
                <c:pt idx="222">
                  <c:v>557.66100000000006</c:v>
                </c:pt>
                <c:pt idx="223">
                  <c:v>564.76300000000003</c:v>
                </c:pt>
                <c:pt idx="224">
                  <c:v>583.01800000000003</c:v>
                </c:pt>
                <c:pt idx="225">
                  <c:v>555.62400000000002</c:v>
                </c:pt>
                <c:pt idx="226">
                  <c:v>533.48599999999999</c:v>
                </c:pt>
                <c:pt idx="227">
                  <c:v>524.12</c:v>
                </c:pt>
                <c:pt idx="228">
                  <c:v>530.28</c:v>
                </c:pt>
                <c:pt idx="229">
                  <c:v>520.09500000000003</c:v>
                </c:pt>
                <c:pt idx="230">
                  <c:v>500.48200000000003</c:v>
                </c:pt>
                <c:pt idx="231">
                  <c:v>489.589</c:v>
                </c:pt>
                <c:pt idx="232">
                  <c:v>464.31100000000004</c:v>
                </c:pt>
                <c:pt idx="233">
                  <c:v>467.63499999999999</c:v>
                </c:pt>
                <c:pt idx="234">
                  <c:v>485.52100000000002</c:v>
                </c:pt>
                <c:pt idx="235">
                  <c:v>500.375</c:v>
                </c:pt>
                <c:pt idx="236">
                  <c:v>513.26499999999999</c:v>
                </c:pt>
                <c:pt idx="237">
                  <c:v>525.95400000000006</c:v>
                </c:pt>
                <c:pt idx="238">
                  <c:v>526.97199999999998</c:v>
                </c:pt>
                <c:pt idx="239">
                  <c:v>513.39099999999996</c:v>
                </c:pt>
                <c:pt idx="240">
                  <c:v>501.22500000000002</c:v>
                </c:pt>
                <c:pt idx="241">
                  <c:v>503.38</c:v>
                </c:pt>
                <c:pt idx="242">
                  <c:v>501.76600000000002</c:v>
                </c:pt>
                <c:pt idx="243">
                  <c:v>497.51100000000002</c:v>
                </c:pt>
                <c:pt idx="244">
                  <c:v>537.08500000000004</c:v>
                </c:pt>
                <c:pt idx="245">
                  <c:v>537.54899999999998</c:v>
                </c:pt>
                <c:pt idx="246">
                  <c:v>562.44200000000001</c:v>
                </c:pt>
                <c:pt idx="247">
                  <c:v>568.88800000000003</c:v>
                </c:pt>
                <c:pt idx="248">
                  <c:v>551.71199999999999</c:v>
                </c:pt>
                <c:pt idx="249">
                  <c:v>562.66999999999996</c:v>
                </c:pt>
                <c:pt idx="250">
                  <c:v>571.85300000000007</c:v>
                </c:pt>
                <c:pt idx="251">
                  <c:v>586.14499999999998</c:v>
                </c:pt>
                <c:pt idx="252">
                  <c:v>590.29600000000005</c:v>
                </c:pt>
                <c:pt idx="253">
                  <c:v>582.05799999999999</c:v>
                </c:pt>
                <c:pt idx="254">
                  <c:v>567.33900000000006</c:v>
                </c:pt>
                <c:pt idx="255">
                  <c:v>555.81700000000001</c:v>
                </c:pt>
                <c:pt idx="256">
                  <c:v>553.68399999999997</c:v>
                </c:pt>
                <c:pt idx="257">
                  <c:v>552.452</c:v>
                </c:pt>
                <c:pt idx="258">
                  <c:v>551.57799999999997</c:v>
                </c:pt>
                <c:pt idx="259">
                  <c:v>557.471</c:v>
                </c:pt>
                <c:pt idx="260">
                  <c:v>565.779</c:v>
                </c:pt>
                <c:pt idx="261">
                  <c:v>567.04200000000003</c:v>
                </c:pt>
                <c:pt idx="262">
                  <c:v>568.20900000000006</c:v>
                </c:pt>
                <c:pt idx="263">
                  <c:v>580.95699999999999</c:v>
                </c:pt>
                <c:pt idx="264">
                  <c:v>598.94000000000005</c:v>
                </c:pt>
                <c:pt idx="265">
                  <c:v>607.39499999999998</c:v>
                </c:pt>
                <c:pt idx="266">
                  <c:v>595.20699999999999</c:v>
                </c:pt>
                <c:pt idx="267">
                  <c:v>578.399</c:v>
                </c:pt>
                <c:pt idx="268">
                  <c:v>571.24900000000002</c:v>
                </c:pt>
                <c:pt idx="269">
                  <c:v>553.221</c:v>
                </c:pt>
                <c:pt idx="270">
                  <c:v>550.89400000000001</c:v>
                </c:pt>
                <c:pt idx="271">
                  <c:v>542.84799999999996</c:v>
                </c:pt>
                <c:pt idx="272">
                  <c:v>526.64200000000005</c:v>
                </c:pt>
                <c:pt idx="273">
                  <c:v>537.83699999999999</c:v>
                </c:pt>
                <c:pt idx="274">
                  <c:v>533.84100000000001</c:v>
                </c:pt>
                <c:pt idx="275">
                  <c:v>517.53600000000006</c:v>
                </c:pt>
                <c:pt idx="276">
                  <c:v>515.16399999999999</c:v>
                </c:pt>
                <c:pt idx="277">
                  <c:v>514.36199999999997</c:v>
                </c:pt>
                <c:pt idx="278">
                  <c:v>507.28899999999999</c:v>
                </c:pt>
                <c:pt idx="279">
                  <c:v>515.87900000000002</c:v>
                </c:pt>
                <c:pt idx="280">
                  <c:v>518.92899999999997</c:v>
                </c:pt>
                <c:pt idx="281">
                  <c:v>533.11099999999999</c:v>
                </c:pt>
                <c:pt idx="282">
                  <c:v>532.17700000000002</c:v>
                </c:pt>
                <c:pt idx="283">
                  <c:v>529.53200000000004</c:v>
                </c:pt>
                <c:pt idx="284">
                  <c:v>517.13700000000006</c:v>
                </c:pt>
                <c:pt idx="285">
                  <c:v>525.34699999999998</c:v>
                </c:pt>
                <c:pt idx="286">
                  <c:v>535.96799999999996</c:v>
                </c:pt>
                <c:pt idx="287">
                  <c:v>536.56899999999996</c:v>
                </c:pt>
                <c:pt idx="288">
                  <c:v>557.52600000000007</c:v>
                </c:pt>
                <c:pt idx="289">
                  <c:v>564.80700000000002</c:v>
                </c:pt>
                <c:pt idx="290">
                  <c:v>561.38099999999997</c:v>
                </c:pt>
                <c:pt idx="291">
                  <c:v>553.54200000000003</c:v>
                </c:pt>
                <c:pt idx="292">
                  <c:v>542.69299999999998</c:v>
                </c:pt>
                <c:pt idx="293">
                  <c:v>554.30799999999999</c:v>
                </c:pt>
                <c:pt idx="294">
                  <c:v>547.55100000000004</c:v>
                </c:pt>
                <c:pt idx="295">
                  <c:v>520.87300000000005</c:v>
                </c:pt>
                <c:pt idx="296">
                  <c:v>516.32600000000002</c:v>
                </c:pt>
                <c:pt idx="297">
                  <c:v>521.39800000000002</c:v>
                </c:pt>
                <c:pt idx="298">
                  <c:v>502.50900000000001</c:v>
                </c:pt>
                <c:pt idx="299">
                  <c:v>510.14300000000003</c:v>
                </c:pt>
                <c:pt idx="300">
                  <c:v>502.74</c:v>
                </c:pt>
                <c:pt idx="301">
                  <c:v>505.42500000000001</c:v>
                </c:pt>
                <c:pt idx="302">
                  <c:v>505.83600000000001</c:v>
                </c:pt>
                <c:pt idx="303">
                  <c:v>499.30400000000003</c:v>
                </c:pt>
                <c:pt idx="304">
                  <c:v>475.08</c:v>
                </c:pt>
                <c:pt idx="305">
                  <c:v>476.15800000000002</c:v>
                </c:pt>
                <c:pt idx="306">
                  <c:v>493.46699999999998</c:v>
                </c:pt>
                <c:pt idx="307">
                  <c:v>488.14800000000002</c:v>
                </c:pt>
                <c:pt idx="308">
                  <c:v>488.31400000000002</c:v>
                </c:pt>
                <c:pt idx="309">
                  <c:v>485.29200000000003</c:v>
                </c:pt>
                <c:pt idx="310">
                  <c:v>502.70100000000002</c:v>
                </c:pt>
                <c:pt idx="311">
                  <c:v>512.50300000000004</c:v>
                </c:pt>
                <c:pt idx="312">
                  <c:v>515.96600000000001</c:v>
                </c:pt>
                <c:pt idx="313">
                  <c:v>527.97699999999998</c:v>
                </c:pt>
                <c:pt idx="314">
                  <c:v>539.66</c:v>
                </c:pt>
                <c:pt idx="315">
                  <c:v>541.91800000000001</c:v>
                </c:pt>
                <c:pt idx="316">
                  <c:v>543.87800000000004</c:v>
                </c:pt>
                <c:pt idx="317">
                  <c:v>557.45600000000002</c:v>
                </c:pt>
                <c:pt idx="318">
                  <c:v>552.99099999999999</c:v>
                </c:pt>
                <c:pt idx="319">
                  <c:v>579.30899999999997</c:v>
                </c:pt>
                <c:pt idx="320">
                  <c:v>581.51300000000003</c:v>
                </c:pt>
                <c:pt idx="321">
                  <c:v>587.44600000000003</c:v>
                </c:pt>
                <c:pt idx="322">
                  <c:v>599.73099999999999</c:v>
                </c:pt>
                <c:pt idx="323">
                  <c:v>591.32000000000005</c:v>
                </c:pt>
                <c:pt idx="324">
                  <c:v>561.45600000000002</c:v>
                </c:pt>
                <c:pt idx="325">
                  <c:v>569.96699999999998</c:v>
                </c:pt>
                <c:pt idx="326">
                  <c:v>580.75800000000004</c:v>
                </c:pt>
                <c:pt idx="327">
                  <c:v>613.072</c:v>
                </c:pt>
                <c:pt idx="328">
                  <c:v>617.11400000000003</c:v>
                </c:pt>
                <c:pt idx="329">
                  <c:v>623.03100000000006</c:v>
                </c:pt>
                <c:pt idx="330">
                  <c:v>615.88800000000003</c:v>
                </c:pt>
                <c:pt idx="331">
                  <c:v>610.22</c:v>
                </c:pt>
                <c:pt idx="332">
                  <c:v>632.62800000000004</c:v>
                </c:pt>
                <c:pt idx="333">
                  <c:v>636.04499999999996</c:v>
                </c:pt>
                <c:pt idx="334">
                  <c:v>640.59699999999998</c:v>
                </c:pt>
                <c:pt idx="335">
                  <c:v>645.56100000000004</c:v>
                </c:pt>
                <c:pt idx="336">
                  <c:v>643.85500000000002</c:v>
                </c:pt>
                <c:pt idx="337">
                  <c:v>648.39200000000005</c:v>
                </c:pt>
                <c:pt idx="338">
                  <c:v>643.39700000000005</c:v>
                </c:pt>
                <c:pt idx="339">
                  <c:v>633.48400000000004</c:v>
                </c:pt>
                <c:pt idx="340">
                  <c:v>627.245</c:v>
                </c:pt>
                <c:pt idx="341">
                  <c:v>629.23099999999999</c:v>
                </c:pt>
                <c:pt idx="342">
                  <c:v>639.75300000000004</c:v>
                </c:pt>
                <c:pt idx="343">
                  <c:v>647.83699999999999</c:v>
                </c:pt>
                <c:pt idx="344">
                  <c:v>633.51800000000003</c:v>
                </c:pt>
                <c:pt idx="345">
                  <c:v>623.72</c:v>
                </c:pt>
                <c:pt idx="346">
                  <c:v>645.56200000000001</c:v>
                </c:pt>
                <c:pt idx="347">
                  <c:v>662.73</c:v>
                </c:pt>
                <c:pt idx="348">
                  <c:v>662.83500000000004</c:v>
                </c:pt>
                <c:pt idx="349">
                  <c:v>700.98500000000001</c:v>
                </c:pt>
                <c:pt idx="350">
                  <c:v>704.29399999999998</c:v>
                </c:pt>
                <c:pt idx="351">
                  <c:v>712.05100000000004</c:v>
                </c:pt>
                <c:pt idx="352">
                  <c:v>714.91300000000001</c:v>
                </c:pt>
                <c:pt idx="353">
                  <c:v>725.13099999999997</c:v>
                </c:pt>
                <c:pt idx="354">
                  <c:v>723.58500000000004</c:v>
                </c:pt>
                <c:pt idx="355">
                  <c:v>721.13099999999997</c:v>
                </c:pt>
                <c:pt idx="356">
                  <c:v>709.86599999999999</c:v>
                </c:pt>
                <c:pt idx="357">
                  <c:v>699.39</c:v>
                </c:pt>
                <c:pt idx="358">
                  <c:v>707.928</c:v>
                </c:pt>
                <c:pt idx="359">
                  <c:v>728.49199999999996</c:v>
                </c:pt>
                <c:pt idx="360">
                  <c:v>745.81899999999996</c:v>
                </c:pt>
                <c:pt idx="361">
                  <c:v>756.06899999999996</c:v>
                </c:pt>
                <c:pt idx="362">
                  <c:v>740.95699999999999</c:v>
                </c:pt>
                <c:pt idx="363">
                  <c:v>746.41700000000003</c:v>
                </c:pt>
                <c:pt idx="364">
                  <c:v>747.09400000000005</c:v>
                </c:pt>
                <c:pt idx="365">
                  <c:v>739.61800000000005</c:v>
                </c:pt>
                <c:pt idx="366">
                  <c:v>754.18</c:v>
                </c:pt>
                <c:pt idx="367">
                  <c:v>761.74400000000003</c:v>
                </c:pt>
                <c:pt idx="368">
                  <c:v>773.12099999999998</c:v>
                </c:pt>
                <c:pt idx="369">
                  <c:v>802.21</c:v>
                </c:pt>
                <c:pt idx="370">
                  <c:v>795.59199999999998</c:v>
                </c:pt>
                <c:pt idx="371">
                  <c:v>784.22</c:v>
                </c:pt>
                <c:pt idx="372">
                  <c:v>781.75700000000006</c:v>
                </c:pt>
                <c:pt idx="373">
                  <c:v>786.96500000000003</c:v>
                </c:pt>
                <c:pt idx="374">
                  <c:v>772.25300000000004</c:v>
                </c:pt>
                <c:pt idx="375">
                  <c:v>771.18399999999997</c:v>
                </c:pt>
                <c:pt idx="376">
                  <c:v>789.13499999999999</c:v>
                </c:pt>
                <c:pt idx="377">
                  <c:v>791.03200000000004</c:v>
                </c:pt>
                <c:pt idx="378">
                  <c:v>790.18499999999995</c:v>
                </c:pt>
                <c:pt idx="379">
                  <c:v>769.93799999999999</c:v>
                </c:pt>
                <c:pt idx="380">
                  <c:v>764.62900000000002</c:v>
                </c:pt>
                <c:pt idx="381">
                  <c:v>749.02100000000007</c:v>
                </c:pt>
                <c:pt idx="382">
                  <c:v>743.72300000000007</c:v>
                </c:pt>
                <c:pt idx="383">
                  <c:v>750.47300000000007</c:v>
                </c:pt>
                <c:pt idx="384">
                  <c:v>736.48099999999999</c:v>
                </c:pt>
                <c:pt idx="385">
                  <c:v>723.71900000000005</c:v>
                </c:pt>
                <c:pt idx="386">
                  <c:v>741.79700000000003</c:v>
                </c:pt>
                <c:pt idx="387">
                  <c:v>750.22500000000002</c:v>
                </c:pt>
                <c:pt idx="388">
                  <c:v>761.91899999999998</c:v>
                </c:pt>
                <c:pt idx="389">
                  <c:v>764.678</c:v>
                </c:pt>
                <c:pt idx="390">
                  <c:v>761.29499999999996</c:v>
                </c:pt>
                <c:pt idx="391">
                  <c:v>773.07299999999998</c:v>
                </c:pt>
                <c:pt idx="392">
                  <c:v>766.13700000000006</c:v>
                </c:pt>
                <c:pt idx="393">
                  <c:v>766.31799999999998</c:v>
                </c:pt>
                <c:pt idx="394">
                  <c:v>751.33500000000004</c:v>
                </c:pt>
                <c:pt idx="395">
                  <c:v>750.72199999999998</c:v>
                </c:pt>
                <c:pt idx="396">
                  <c:v>739.45400000000006</c:v>
                </c:pt>
                <c:pt idx="397">
                  <c:v>741.74700000000007</c:v>
                </c:pt>
                <c:pt idx="398">
                  <c:v>736.01900000000001</c:v>
                </c:pt>
                <c:pt idx="399">
                  <c:v>723.05200000000002</c:v>
                </c:pt>
                <c:pt idx="400">
                  <c:v>739.58199999999999</c:v>
                </c:pt>
                <c:pt idx="401">
                  <c:v>766.05200000000002</c:v>
                </c:pt>
                <c:pt idx="402">
                  <c:v>773.40800000000002</c:v>
                </c:pt>
                <c:pt idx="403">
                  <c:v>782.68</c:v>
                </c:pt>
                <c:pt idx="404">
                  <c:v>807.02100000000007</c:v>
                </c:pt>
                <c:pt idx="405">
                  <c:v>810.46299999999997</c:v>
                </c:pt>
                <c:pt idx="406">
                  <c:v>806.55100000000004</c:v>
                </c:pt>
                <c:pt idx="407">
                  <c:v>822.11400000000003</c:v>
                </c:pt>
                <c:pt idx="408">
                  <c:v>823.71400000000006</c:v>
                </c:pt>
                <c:pt idx="409">
                  <c:v>833.66300000000001</c:v>
                </c:pt>
                <c:pt idx="410">
                  <c:v>836.59299999999996</c:v>
                </c:pt>
                <c:pt idx="411">
                  <c:v>822.43799999999999</c:v>
                </c:pt>
                <c:pt idx="412">
                  <c:v>833.54399999999998</c:v>
                </c:pt>
                <c:pt idx="413">
                  <c:v>844.024</c:v>
                </c:pt>
                <c:pt idx="414">
                  <c:v>864.72900000000004</c:v>
                </c:pt>
                <c:pt idx="415">
                  <c:v>860.61699999999996</c:v>
                </c:pt>
                <c:pt idx="416">
                  <c:v>854.54100000000005</c:v>
                </c:pt>
                <c:pt idx="417">
                  <c:v>855.51800000000003</c:v>
                </c:pt>
                <c:pt idx="418">
                  <c:v>852.93</c:v>
                </c:pt>
                <c:pt idx="419">
                  <c:v>854.779</c:v>
                </c:pt>
                <c:pt idx="420">
                  <c:v>844.9</c:v>
                </c:pt>
                <c:pt idx="421">
                  <c:v>840.23900000000003</c:v>
                </c:pt>
                <c:pt idx="422">
                  <c:v>855.63800000000003</c:v>
                </c:pt>
                <c:pt idx="423">
                  <c:v>852.73800000000006</c:v>
                </c:pt>
                <c:pt idx="424">
                  <c:v>819.83100000000002</c:v>
                </c:pt>
                <c:pt idx="425">
                  <c:v>825.19299999999998</c:v>
                </c:pt>
                <c:pt idx="426">
                  <c:v>822.86099999999999</c:v>
                </c:pt>
                <c:pt idx="427">
                  <c:v>837.11900000000003</c:v>
                </c:pt>
                <c:pt idx="428">
                  <c:v>845.50700000000006</c:v>
                </c:pt>
                <c:pt idx="429">
                  <c:v>861.37</c:v>
                </c:pt>
                <c:pt idx="430">
                  <c:v>858.25900000000001</c:v>
                </c:pt>
                <c:pt idx="431">
                  <c:v>851.88400000000001</c:v>
                </c:pt>
                <c:pt idx="432">
                  <c:v>843.99400000000003</c:v>
                </c:pt>
                <c:pt idx="433">
                  <c:v>851.46199999999999</c:v>
                </c:pt>
                <c:pt idx="434">
                  <c:v>839.46</c:v>
                </c:pt>
                <c:pt idx="435">
                  <c:v>842.11400000000003</c:v>
                </c:pt>
                <c:pt idx="436">
                  <c:v>831.03800000000001</c:v>
                </c:pt>
                <c:pt idx="437">
                  <c:v>840.98800000000006</c:v>
                </c:pt>
                <c:pt idx="438">
                  <c:v>853.31900000000007</c:v>
                </c:pt>
                <c:pt idx="439">
                  <c:v>864.98099999999999</c:v>
                </c:pt>
                <c:pt idx="440">
                  <c:v>880.78499999999997</c:v>
                </c:pt>
                <c:pt idx="441">
                  <c:v>879.93600000000004</c:v>
                </c:pt>
                <c:pt idx="442">
                  <c:v>887.05200000000002</c:v>
                </c:pt>
                <c:pt idx="443">
                  <c:v>894.29899999999998</c:v>
                </c:pt>
                <c:pt idx="444">
                  <c:v>884.59</c:v>
                </c:pt>
                <c:pt idx="445">
                  <c:v>894.00400000000002</c:v>
                </c:pt>
                <c:pt idx="446">
                  <c:v>913.51</c:v>
                </c:pt>
                <c:pt idx="447">
                  <c:v>919.89</c:v>
                </c:pt>
                <c:pt idx="448">
                  <c:v>918.9</c:v>
                </c:pt>
                <c:pt idx="449">
                  <c:v>910.70500000000004</c:v>
                </c:pt>
                <c:pt idx="450">
                  <c:v>922.30600000000004</c:v>
                </c:pt>
                <c:pt idx="451">
                  <c:v>918.55899999999997</c:v>
                </c:pt>
                <c:pt idx="452">
                  <c:v>908.12900000000002</c:v>
                </c:pt>
                <c:pt idx="453">
                  <c:v>908.07400000000007</c:v>
                </c:pt>
                <c:pt idx="454">
                  <c:v>904.53600000000006</c:v>
                </c:pt>
                <c:pt idx="455">
                  <c:v>913.18799999999999</c:v>
                </c:pt>
                <c:pt idx="456">
                  <c:v>914.04499999999996</c:v>
                </c:pt>
                <c:pt idx="457">
                  <c:v>911.26200000000006</c:v>
                </c:pt>
                <c:pt idx="458">
                  <c:v>901.38499999999999</c:v>
                </c:pt>
                <c:pt idx="459">
                  <c:v>907.024</c:v>
                </c:pt>
                <c:pt idx="460">
                  <c:v>925.95299999999997</c:v>
                </c:pt>
                <c:pt idx="461">
                  <c:v>928.89</c:v>
                </c:pt>
                <c:pt idx="462">
                  <c:v>939.91200000000003</c:v>
                </c:pt>
                <c:pt idx="463">
                  <c:v>946.28700000000003</c:v>
                </c:pt>
                <c:pt idx="464">
                  <c:v>950.34300000000007</c:v>
                </c:pt>
                <c:pt idx="465">
                  <c:v>950.98500000000001</c:v>
                </c:pt>
                <c:pt idx="466">
                  <c:v>972.09800000000007</c:v>
                </c:pt>
                <c:pt idx="467">
                  <c:v>975.79200000000003</c:v>
                </c:pt>
                <c:pt idx="468">
                  <c:v>966.03700000000003</c:v>
                </c:pt>
                <c:pt idx="469">
                  <c:v>976.97500000000002</c:v>
                </c:pt>
                <c:pt idx="470">
                  <c:v>972.19100000000003</c:v>
                </c:pt>
                <c:pt idx="471">
                  <c:v>968.27600000000007</c:v>
                </c:pt>
                <c:pt idx="472">
                  <c:v>961.45400000000006</c:v>
                </c:pt>
                <c:pt idx="473">
                  <c:v>967.95</c:v>
                </c:pt>
                <c:pt idx="474">
                  <c:v>966.41600000000005</c:v>
                </c:pt>
                <c:pt idx="475">
                  <c:v>946.94799999999998</c:v>
                </c:pt>
                <c:pt idx="476">
                  <c:v>916.64499999999998</c:v>
                </c:pt>
                <c:pt idx="477">
                  <c:v>921.34400000000005</c:v>
                </c:pt>
                <c:pt idx="478">
                  <c:v>914.25900000000001</c:v>
                </c:pt>
                <c:pt idx="479">
                  <c:v>911.15700000000004</c:v>
                </c:pt>
                <c:pt idx="480">
                  <c:v>903.46</c:v>
                </c:pt>
                <c:pt idx="481">
                  <c:v>926.13499999999999</c:v>
                </c:pt>
                <c:pt idx="482">
                  <c:v>930.09</c:v>
                </c:pt>
                <c:pt idx="483">
                  <c:v>936.35800000000006</c:v>
                </c:pt>
                <c:pt idx="484">
                  <c:v>959.65700000000004</c:v>
                </c:pt>
                <c:pt idx="485">
                  <c:v>963.08900000000006</c:v>
                </c:pt>
                <c:pt idx="486">
                  <c:v>972.09400000000005</c:v>
                </c:pt>
                <c:pt idx="487">
                  <c:v>958.88300000000004</c:v>
                </c:pt>
                <c:pt idx="488">
                  <c:v>962.51099999999997</c:v>
                </c:pt>
                <c:pt idx="489">
                  <c:v>982.428</c:v>
                </c:pt>
                <c:pt idx="490">
                  <c:v>980.40499999999997</c:v>
                </c:pt>
                <c:pt idx="491">
                  <c:v>981.79200000000003</c:v>
                </c:pt>
                <c:pt idx="492">
                  <c:v>968.45900000000006</c:v>
                </c:pt>
                <c:pt idx="493">
                  <c:v>965.08100000000002</c:v>
                </c:pt>
                <c:pt idx="494">
                  <c:v>977.197</c:v>
                </c:pt>
                <c:pt idx="495">
                  <c:v>972.18499999999995</c:v>
                </c:pt>
                <c:pt idx="496">
                  <c:v>978.654</c:v>
                </c:pt>
                <c:pt idx="497">
                  <c:v>957.98099999999999</c:v>
                </c:pt>
                <c:pt idx="498">
                  <c:v>941.00900000000001</c:v>
                </c:pt>
                <c:pt idx="499">
                  <c:v>953.12800000000004</c:v>
                </c:pt>
                <c:pt idx="500">
                  <c:v>973.31299999999999</c:v>
                </c:pt>
                <c:pt idx="501">
                  <c:v>981.56500000000005</c:v>
                </c:pt>
                <c:pt idx="502">
                  <c:v>986.07</c:v>
                </c:pt>
                <c:pt idx="503">
                  <c:v>983.32299999999998</c:v>
                </c:pt>
                <c:pt idx="504">
                  <c:v>980.34400000000005</c:v>
                </c:pt>
                <c:pt idx="505">
                  <c:v>969.19</c:v>
                </c:pt>
                <c:pt idx="506">
                  <c:v>962.596</c:v>
                </c:pt>
                <c:pt idx="507">
                  <c:v>965.25599999999997</c:v>
                </c:pt>
                <c:pt idx="508">
                  <c:v>972.78600000000006</c:v>
                </c:pt>
                <c:pt idx="509">
                  <c:v>979.21100000000001</c:v>
                </c:pt>
                <c:pt idx="510">
                  <c:v>975.01</c:v>
                </c:pt>
                <c:pt idx="511">
                  <c:v>973.41899999999998</c:v>
                </c:pt>
                <c:pt idx="512">
                  <c:v>954.93100000000004</c:v>
                </c:pt>
                <c:pt idx="513">
                  <c:v>950.21</c:v>
                </c:pt>
                <c:pt idx="514">
                  <c:v>946.41499999999996</c:v>
                </c:pt>
                <c:pt idx="515">
                  <c:v>953.92200000000003</c:v>
                </c:pt>
                <c:pt idx="516">
                  <c:v>964.40899999999999</c:v>
                </c:pt>
                <c:pt idx="517">
                  <c:v>973.86300000000006</c:v>
                </c:pt>
                <c:pt idx="518">
                  <c:v>974.19500000000005</c:v>
                </c:pt>
                <c:pt idx="519">
                  <c:v>981.14300000000003</c:v>
                </c:pt>
                <c:pt idx="520">
                  <c:v>980.58199999999999</c:v>
                </c:pt>
                <c:pt idx="521">
                  <c:v>980.61</c:v>
                </c:pt>
                <c:pt idx="522">
                  <c:v>989.46900000000005</c:v>
                </c:pt>
                <c:pt idx="523">
                  <c:v>989.46900000000005</c:v>
                </c:pt>
                <c:pt idx="524">
                  <c:v>1004.511</c:v>
                </c:pt>
                <c:pt idx="525">
                  <c:v>1015.2570000000001</c:v>
                </c:pt>
                <c:pt idx="526">
                  <c:v>1021.751</c:v>
                </c:pt>
                <c:pt idx="527">
                  <c:v>1014.421</c:v>
                </c:pt>
                <c:pt idx="528">
                  <c:v>1016.4060000000001</c:v>
                </c:pt>
                <c:pt idx="529">
                  <c:v>1028.07</c:v>
                </c:pt>
                <c:pt idx="530">
                  <c:v>1021.18</c:v>
                </c:pt>
                <c:pt idx="531">
                  <c:v>1012.095</c:v>
                </c:pt>
                <c:pt idx="532">
                  <c:v>1013.292</c:v>
                </c:pt>
                <c:pt idx="533">
                  <c:v>1010.775</c:v>
                </c:pt>
                <c:pt idx="534">
                  <c:v>1012.548</c:v>
                </c:pt>
                <c:pt idx="535">
                  <c:v>1013.412</c:v>
                </c:pt>
                <c:pt idx="536">
                  <c:v>997.49200000000008</c:v>
                </c:pt>
                <c:pt idx="537">
                  <c:v>981.16499999999996</c:v>
                </c:pt>
                <c:pt idx="538">
                  <c:v>963.85199999999998</c:v>
                </c:pt>
                <c:pt idx="539">
                  <c:v>959.05899999999997</c:v>
                </c:pt>
                <c:pt idx="540">
                  <c:v>938.06200000000001</c:v>
                </c:pt>
                <c:pt idx="541">
                  <c:v>928.70600000000002</c:v>
                </c:pt>
                <c:pt idx="542">
                  <c:v>940.07400000000007</c:v>
                </c:pt>
                <c:pt idx="543">
                  <c:v>933.59</c:v>
                </c:pt>
                <c:pt idx="544">
                  <c:v>934.22300000000007</c:v>
                </c:pt>
                <c:pt idx="545">
                  <c:v>940.43100000000004</c:v>
                </c:pt>
                <c:pt idx="546">
                  <c:v>952.25700000000006</c:v>
                </c:pt>
                <c:pt idx="547">
                  <c:v>926.41300000000001</c:v>
                </c:pt>
                <c:pt idx="548">
                  <c:v>897.7</c:v>
                </c:pt>
                <c:pt idx="549">
                  <c:v>894.072</c:v>
                </c:pt>
                <c:pt idx="550">
                  <c:v>908.66600000000005</c:v>
                </c:pt>
                <c:pt idx="551">
                  <c:v>912.49200000000008</c:v>
                </c:pt>
                <c:pt idx="552">
                  <c:v>922.90800000000002</c:v>
                </c:pt>
                <c:pt idx="553">
                  <c:v>921.74900000000002</c:v>
                </c:pt>
                <c:pt idx="554">
                  <c:v>924.726</c:v>
                </c:pt>
                <c:pt idx="555">
                  <c:v>932.55</c:v>
                </c:pt>
                <c:pt idx="556">
                  <c:v>945.08500000000004</c:v>
                </c:pt>
                <c:pt idx="557">
                  <c:v>943.11199999999997</c:v>
                </c:pt>
                <c:pt idx="558">
                  <c:v>933.35400000000004</c:v>
                </c:pt>
                <c:pt idx="559">
                  <c:v>943.29899999999998</c:v>
                </c:pt>
                <c:pt idx="560">
                  <c:v>940.20900000000006</c:v>
                </c:pt>
                <c:pt idx="561">
                  <c:v>933.22699999999998</c:v>
                </c:pt>
                <c:pt idx="562">
                  <c:v>922.928</c:v>
                </c:pt>
                <c:pt idx="563">
                  <c:v>935.92899999999997</c:v>
                </c:pt>
                <c:pt idx="564">
                  <c:v>947.89499999999998</c:v>
                </c:pt>
                <c:pt idx="565">
                  <c:v>959.66200000000003</c:v>
                </c:pt>
                <c:pt idx="566">
                  <c:v>966.43399999999997</c:v>
                </c:pt>
                <c:pt idx="567">
                  <c:v>961.34100000000001</c:v>
                </c:pt>
                <c:pt idx="568">
                  <c:v>974.92200000000003</c:v>
                </c:pt>
                <c:pt idx="569">
                  <c:v>986.07900000000006</c:v>
                </c:pt>
                <c:pt idx="570">
                  <c:v>986.15300000000002</c:v>
                </c:pt>
                <c:pt idx="571">
                  <c:v>993.44299999999998</c:v>
                </c:pt>
                <c:pt idx="572">
                  <c:v>989.83199999999999</c:v>
                </c:pt>
                <c:pt idx="573">
                  <c:v>992.68</c:v>
                </c:pt>
                <c:pt idx="574">
                  <c:v>983.03600000000006</c:v>
                </c:pt>
                <c:pt idx="575">
                  <c:v>991.48300000000006</c:v>
                </c:pt>
                <c:pt idx="576">
                  <c:v>1005.7660000000001</c:v>
                </c:pt>
                <c:pt idx="577">
                  <c:v>1001.5070000000001</c:v>
                </c:pt>
                <c:pt idx="578">
                  <c:v>997.94</c:v>
                </c:pt>
                <c:pt idx="579">
                  <c:v>989.92600000000004</c:v>
                </c:pt>
                <c:pt idx="580">
                  <c:v>994.11599999999999</c:v>
                </c:pt>
                <c:pt idx="581">
                  <c:v>992.00200000000007</c:v>
                </c:pt>
                <c:pt idx="582">
                  <c:v>989.952</c:v>
                </c:pt>
                <c:pt idx="583">
                  <c:v>993.07799999999997</c:v>
                </c:pt>
                <c:pt idx="584">
                  <c:v>1003.6660000000001</c:v>
                </c:pt>
                <c:pt idx="585">
                  <c:v>1009.331</c:v>
                </c:pt>
                <c:pt idx="586">
                  <c:v>1010.3340000000001</c:v>
                </c:pt>
                <c:pt idx="587">
                  <c:v>1027.2740000000001</c:v>
                </c:pt>
                <c:pt idx="588">
                  <c:v>1028.537</c:v>
                </c:pt>
                <c:pt idx="589">
                  <c:v>1036.617</c:v>
                </c:pt>
                <c:pt idx="590">
                  <c:v>1039.2660000000001</c:v>
                </c:pt>
                <c:pt idx="591">
                  <c:v>1042.9880000000001</c:v>
                </c:pt>
                <c:pt idx="592">
                  <c:v>1036.3109999999999</c:v>
                </c:pt>
                <c:pt idx="593">
                  <c:v>1043.9970000000001</c:v>
                </c:pt>
                <c:pt idx="594">
                  <c:v>1041.376</c:v>
                </c:pt>
                <c:pt idx="595">
                  <c:v>1033.806</c:v>
                </c:pt>
                <c:pt idx="596">
                  <c:v>1046.444</c:v>
                </c:pt>
                <c:pt idx="597">
                  <c:v>1047.5129999999999</c:v>
                </c:pt>
                <c:pt idx="598">
                  <c:v>1032.0830000000001</c:v>
                </c:pt>
                <c:pt idx="599">
                  <c:v>1011.29</c:v>
                </c:pt>
                <c:pt idx="600">
                  <c:v>1022.8630000000001</c:v>
                </c:pt>
                <c:pt idx="601">
                  <c:v>1026.8910000000001</c:v>
                </c:pt>
                <c:pt idx="602">
                  <c:v>1020.674</c:v>
                </c:pt>
                <c:pt idx="603">
                  <c:v>1024.0709999999999</c:v>
                </c:pt>
                <c:pt idx="604">
                  <c:v>1035.2160000000001</c:v>
                </c:pt>
                <c:pt idx="605">
                  <c:v>1020.236</c:v>
                </c:pt>
                <c:pt idx="606">
                  <c:v>1005.2710000000001</c:v>
                </c:pt>
                <c:pt idx="607">
                  <c:v>1014.081</c:v>
                </c:pt>
                <c:pt idx="608">
                  <c:v>1020.033</c:v>
                </c:pt>
                <c:pt idx="609">
                  <c:v>1008.313</c:v>
                </c:pt>
                <c:pt idx="610">
                  <c:v>990.64200000000005</c:v>
                </c:pt>
                <c:pt idx="611">
                  <c:v>970.24400000000003</c:v>
                </c:pt>
                <c:pt idx="612">
                  <c:v>948.53499999999997</c:v>
                </c:pt>
                <c:pt idx="613">
                  <c:v>927.03700000000003</c:v>
                </c:pt>
                <c:pt idx="614">
                  <c:v>967.22900000000004</c:v>
                </c:pt>
                <c:pt idx="615">
                  <c:v>958.827</c:v>
                </c:pt>
                <c:pt idx="616">
                  <c:v>968.00400000000002</c:v>
                </c:pt>
                <c:pt idx="617">
                  <c:v>975.56299999999999</c:v>
                </c:pt>
                <c:pt idx="618">
                  <c:v>959.81500000000005</c:v>
                </c:pt>
                <c:pt idx="619">
                  <c:v>939.74</c:v>
                </c:pt>
                <c:pt idx="620">
                  <c:v>939.77499999999998</c:v>
                </c:pt>
                <c:pt idx="621">
                  <c:v>910.55</c:v>
                </c:pt>
                <c:pt idx="622">
                  <c:v>882.42</c:v>
                </c:pt>
                <c:pt idx="623">
                  <c:v>886.65700000000004</c:v>
                </c:pt>
                <c:pt idx="624">
                  <c:v>891.49900000000002</c:v>
                </c:pt>
                <c:pt idx="625">
                  <c:v>855.52300000000002</c:v>
                </c:pt>
                <c:pt idx="626">
                  <c:v>883.18100000000004</c:v>
                </c:pt>
                <c:pt idx="627">
                  <c:v>904.18100000000004</c:v>
                </c:pt>
                <c:pt idx="628">
                  <c:v>917.04600000000005</c:v>
                </c:pt>
                <c:pt idx="629">
                  <c:v>926.404</c:v>
                </c:pt>
                <c:pt idx="630">
                  <c:v>907.13200000000006</c:v>
                </c:pt>
                <c:pt idx="631">
                  <c:v>908.55399999999997</c:v>
                </c:pt>
                <c:pt idx="632">
                  <c:v>924.66800000000001</c:v>
                </c:pt>
                <c:pt idx="633">
                  <c:v>913.48599999999999</c:v>
                </c:pt>
                <c:pt idx="634">
                  <c:v>889.65499999999997</c:v>
                </c:pt>
                <c:pt idx="635">
                  <c:v>891.11500000000001</c:v>
                </c:pt>
                <c:pt idx="636">
                  <c:v>895.21500000000003</c:v>
                </c:pt>
                <c:pt idx="637">
                  <c:v>906.976</c:v>
                </c:pt>
                <c:pt idx="638">
                  <c:v>917.17700000000002</c:v>
                </c:pt>
                <c:pt idx="639">
                  <c:v>930.29499999999996</c:v>
                </c:pt>
                <c:pt idx="640">
                  <c:v>937.67700000000002</c:v>
                </c:pt>
                <c:pt idx="641">
                  <c:v>943.36</c:v>
                </c:pt>
                <c:pt idx="642">
                  <c:v>947.20400000000006</c:v>
                </c:pt>
                <c:pt idx="643">
                  <c:v>953.48099999999999</c:v>
                </c:pt>
                <c:pt idx="644">
                  <c:v>978.59199999999998</c:v>
                </c:pt>
                <c:pt idx="645">
                  <c:v>967.61199999999997</c:v>
                </c:pt>
                <c:pt idx="646">
                  <c:v>960.20699999999999</c:v>
                </c:pt>
                <c:pt idx="647">
                  <c:v>952.12900000000002</c:v>
                </c:pt>
                <c:pt idx="648">
                  <c:v>947.56</c:v>
                </c:pt>
                <c:pt idx="649">
                  <c:v>951.80600000000004</c:v>
                </c:pt>
                <c:pt idx="650">
                  <c:v>924.81100000000004</c:v>
                </c:pt>
                <c:pt idx="651">
                  <c:v>917.98500000000001</c:v>
                </c:pt>
                <c:pt idx="652">
                  <c:v>909.303</c:v>
                </c:pt>
                <c:pt idx="653">
                  <c:v>913.54499999999996</c:v>
                </c:pt>
                <c:pt idx="654">
                  <c:v>913.11099999999999</c:v>
                </c:pt>
                <c:pt idx="655">
                  <c:v>930.45600000000002</c:v>
                </c:pt>
                <c:pt idx="656">
                  <c:v>930.2</c:v>
                </c:pt>
                <c:pt idx="657">
                  <c:v>940.75099999999998</c:v>
                </c:pt>
                <c:pt idx="658">
                  <c:v>951.85500000000002</c:v>
                </c:pt>
                <c:pt idx="659">
                  <c:v>952.49099999999999</c:v>
                </c:pt>
                <c:pt idx="660">
                  <c:v>957.22</c:v>
                </c:pt>
                <c:pt idx="661">
                  <c:v>961.51</c:v>
                </c:pt>
                <c:pt idx="662">
                  <c:v>957.13599999999997</c:v>
                </c:pt>
                <c:pt idx="663">
                  <c:v>948.91899999999998</c:v>
                </c:pt>
                <c:pt idx="664">
                  <c:v>945.05899999999997</c:v>
                </c:pt>
                <c:pt idx="665">
                  <c:v>953.68</c:v>
                </c:pt>
                <c:pt idx="666">
                  <c:v>964.64600000000007</c:v>
                </c:pt>
                <c:pt idx="667">
                  <c:v>973.39300000000003</c:v>
                </c:pt>
                <c:pt idx="668">
                  <c:v>981.42200000000003</c:v>
                </c:pt>
                <c:pt idx="669">
                  <c:v>985.47900000000004</c:v>
                </c:pt>
                <c:pt idx="670">
                  <c:v>991.03899999999999</c:v>
                </c:pt>
                <c:pt idx="671">
                  <c:v>991.29300000000001</c:v>
                </c:pt>
                <c:pt idx="672">
                  <c:v>993.83500000000004</c:v>
                </c:pt>
                <c:pt idx="673">
                  <c:v>991.41</c:v>
                </c:pt>
                <c:pt idx="674">
                  <c:v>1012.941</c:v>
                </c:pt>
                <c:pt idx="675">
                  <c:v>1009.667</c:v>
                </c:pt>
                <c:pt idx="676">
                  <c:v>1011.48</c:v>
                </c:pt>
                <c:pt idx="677">
                  <c:v>1011.716</c:v>
                </c:pt>
                <c:pt idx="678">
                  <c:v>1010.953</c:v>
                </c:pt>
                <c:pt idx="679">
                  <c:v>1015.99</c:v>
                </c:pt>
                <c:pt idx="680">
                  <c:v>1001.7040000000001</c:v>
                </c:pt>
                <c:pt idx="681">
                  <c:v>982.22699999999998</c:v>
                </c:pt>
                <c:pt idx="682">
                  <c:v>976.18100000000004</c:v>
                </c:pt>
                <c:pt idx="683">
                  <c:v>980.47500000000002</c:v>
                </c:pt>
                <c:pt idx="684">
                  <c:v>985.23900000000003</c:v>
                </c:pt>
                <c:pt idx="685">
                  <c:v>993.78700000000003</c:v>
                </c:pt>
                <c:pt idx="686">
                  <c:v>994.09500000000003</c:v>
                </c:pt>
                <c:pt idx="687">
                  <c:v>994.245</c:v>
                </c:pt>
                <c:pt idx="688">
                  <c:v>988.16200000000003</c:v>
                </c:pt>
                <c:pt idx="689">
                  <c:v>986.29700000000003</c:v>
                </c:pt>
                <c:pt idx="690">
                  <c:v>973.577</c:v>
                </c:pt>
                <c:pt idx="691">
                  <c:v>962.64200000000005</c:v>
                </c:pt>
                <c:pt idx="692">
                  <c:v>966.04700000000003</c:v>
                </c:pt>
                <c:pt idx="693">
                  <c:v>970.04</c:v>
                </c:pt>
                <c:pt idx="694">
                  <c:v>972.29100000000005</c:v>
                </c:pt>
                <c:pt idx="695">
                  <c:v>970.04600000000005</c:v>
                </c:pt>
                <c:pt idx="696">
                  <c:v>989.76</c:v>
                </c:pt>
                <c:pt idx="697">
                  <c:v>995.27700000000004</c:v>
                </c:pt>
                <c:pt idx="698">
                  <c:v>1003.7470000000001</c:v>
                </c:pt>
                <c:pt idx="699">
                  <c:v>1011.727</c:v>
                </c:pt>
                <c:pt idx="700">
                  <c:v>1006.139</c:v>
                </c:pt>
                <c:pt idx="701">
                  <c:v>1004.549</c:v>
                </c:pt>
                <c:pt idx="702">
                  <c:v>1009.088</c:v>
                </c:pt>
                <c:pt idx="703">
                  <c:v>1012.984</c:v>
                </c:pt>
                <c:pt idx="704">
                  <c:v>1033.6369999999999</c:v>
                </c:pt>
                <c:pt idx="705">
                  <c:v>1035.5129999999999</c:v>
                </c:pt>
                <c:pt idx="706">
                  <c:v>1038.1120000000001</c:v>
                </c:pt>
                <c:pt idx="707">
                  <c:v>1031.058</c:v>
                </c:pt>
                <c:pt idx="708">
                  <c:v>1035.9380000000001</c:v>
                </c:pt>
                <c:pt idx="709">
                  <c:v>1044.184</c:v>
                </c:pt>
                <c:pt idx="710">
                  <c:v>1043.952</c:v>
                </c:pt>
                <c:pt idx="711">
                  <c:v>1047.95</c:v>
                </c:pt>
                <c:pt idx="712">
                  <c:v>1047.1569999999999</c:v>
                </c:pt>
                <c:pt idx="713">
                  <c:v>1053.2670000000001</c:v>
                </c:pt>
                <c:pt idx="714">
                  <c:v>1061.5650000000001</c:v>
                </c:pt>
                <c:pt idx="715">
                  <c:v>1061.3220000000001</c:v>
                </c:pt>
                <c:pt idx="716">
                  <c:v>1070.3779999999999</c:v>
                </c:pt>
                <c:pt idx="717">
                  <c:v>1075.529</c:v>
                </c:pt>
                <c:pt idx="718">
                  <c:v>1086.0899999999999</c:v>
                </c:pt>
                <c:pt idx="719">
                  <c:v>1090.761</c:v>
                </c:pt>
                <c:pt idx="720">
                  <c:v>1096.857</c:v>
                </c:pt>
                <c:pt idx="721">
                  <c:v>1106.748</c:v>
                </c:pt>
                <c:pt idx="722">
                  <c:v>1102.8240000000001</c:v>
                </c:pt>
                <c:pt idx="723">
                  <c:v>1101.2670000000001</c:v>
                </c:pt>
                <c:pt idx="724">
                  <c:v>1107.6659999999999</c:v>
                </c:pt>
                <c:pt idx="725">
                  <c:v>1098.9490000000001</c:v>
                </c:pt>
                <c:pt idx="726">
                  <c:v>1117.6870000000001</c:v>
                </c:pt>
                <c:pt idx="727">
                  <c:v>1127.1949999999999</c:v>
                </c:pt>
                <c:pt idx="728">
                  <c:v>1121.433</c:v>
                </c:pt>
              </c:numCache>
            </c:numRef>
          </c:val>
          <c:smooth val="0"/>
          <c:extLst>
            <c:ext xmlns:c16="http://schemas.microsoft.com/office/drawing/2014/chart" uri="{C3380CC4-5D6E-409C-BE32-E72D297353CC}">
              <c16:uniqueId val="{00000001-7EE7-4E89-97C6-4DD1A754726F}"/>
            </c:ext>
          </c:extLst>
        </c:ser>
        <c:ser>
          <c:idx val="4"/>
          <c:order val="2"/>
          <c:tx>
            <c:strRef>
              <c:f>'2.1.12-график'!$E$4</c:f>
              <c:strCache>
                <c:ptCount val="1"/>
                <c:pt idx="0">
                  <c:v>G-7 елдері</c:v>
                </c:pt>
              </c:strCache>
            </c:strRef>
          </c:tx>
          <c:spPr>
            <a:ln w="12700">
              <a:solidFill>
                <a:srgbClr val="800080"/>
              </a:solidFill>
              <a:prstDash val="solid"/>
            </a:ln>
          </c:spPr>
          <c:marker>
            <c:symbol val="none"/>
          </c:marker>
          <c:cat>
            <c:numRef>
              <c:f>'2.1.12-график'!$B$5:$B$733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'2.1.12-график'!$E$5:$E$733</c:f>
              <c:numCache>
                <c:formatCode>General</c:formatCode>
                <c:ptCount val="729"/>
                <c:pt idx="0">
                  <c:v>1350.2090000000001</c:v>
                </c:pt>
                <c:pt idx="1">
                  <c:v>1339.098</c:v>
                </c:pt>
                <c:pt idx="2">
                  <c:v>1339.8980000000001</c:v>
                </c:pt>
                <c:pt idx="3">
                  <c:v>1308.7850000000001</c:v>
                </c:pt>
                <c:pt idx="4">
                  <c:v>1305.799</c:v>
                </c:pt>
                <c:pt idx="5">
                  <c:v>1293.53</c:v>
                </c:pt>
                <c:pt idx="6">
                  <c:v>1298.825</c:v>
                </c:pt>
                <c:pt idx="7">
                  <c:v>1299.9470000000001</c:v>
                </c:pt>
                <c:pt idx="8">
                  <c:v>1287.346</c:v>
                </c:pt>
                <c:pt idx="9">
                  <c:v>1299.8130000000001</c:v>
                </c:pt>
                <c:pt idx="10">
                  <c:v>1269.6890000000001</c:v>
                </c:pt>
                <c:pt idx="11">
                  <c:v>1252.5309999999999</c:v>
                </c:pt>
                <c:pt idx="12">
                  <c:v>1231.434</c:v>
                </c:pt>
                <c:pt idx="13">
                  <c:v>1223.6559999999999</c:v>
                </c:pt>
                <c:pt idx="14">
                  <c:v>1194.8869999999999</c:v>
                </c:pt>
                <c:pt idx="15">
                  <c:v>1189.569</c:v>
                </c:pt>
                <c:pt idx="16">
                  <c:v>1196.7570000000001</c:v>
                </c:pt>
                <c:pt idx="17">
                  <c:v>1227.9680000000001</c:v>
                </c:pt>
                <c:pt idx="18">
                  <c:v>1223.182</c:v>
                </c:pt>
                <c:pt idx="19">
                  <c:v>1229.5140000000001</c:v>
                </c:pt>
                <c:pt idx="20">
                  <c:v>1243.0709999999999</c:v>
                </c:pt>
                <c:pt idx="21">
                  <c:v>1235.3150000000001</c:v>
                </c:pt>
                <c:pt idx="22">
                  <c:v>1252.248</c:v>
                </c:pt>
                <c:pt idx="23">
                  <c:v>1267.684</c:v>
                </c:pt>
                <c:pt idx="24">
                  <c:v>1263.405</c:v>
                </c:pt>
                <c:pt idx="25">
                  <c:v>1224.0219999999999</c:v>
                </c:pt>
                <c:pt idx="26">
                  <c:v>1213.797</c:v>
                </c:pt>
                <c:pt idx="27">
                  <c:v>1209.6870000000001</c:v>
                </c:pt>
                <c:pt idx="28">
                  <c:v>1206.9359999999999</c:v>
                </c:pt>
                <c:pt idx="29">
                  <c:v>1209.703</c:v>
                </c:pt>
                <c:pt idx="30">
                  <c:v>1226.587</c:v>
                </c:pt>
                <c:pt idx="31">
                  <c:v>1235.6020000000001</c:v>
                </c:pt>
                <c:pt idx="32">
                  <c:v>1232.674</c:v>
                </c:pt>
                <c:pt idx="33">
                  <c:v>1228.415</c:v>
                </c:pt>
                <c:pt idx="34">
                  <c:v>1232.9059999999999</c:v>
                </c:pt>
                <c:pt idx="35">
                  <c:v>1237.9660000000001</c:v>
                </c:pt>
                <c:pt idx="36">
                  <c:v>1232.454</c:v>
                </c:pt>
                <c:pt idx="37">
                  <c:v>1232.905</c:v>
                </c:pt>
                <c:pt idx="38">
                  <c:v>1235.71</c:v>
                </c:pt>
                <c:pt idx="39">
                  <c:v>1255.268</c:v>
                </c:pt>
                <c:pt idx="40">
                  <c:v>1266.7919999999999</c:v>
                </c:pt>
                <c:pt idx="41">
                  <c:v>1273.097</c:v>
                </c:pt>
                <c:pt idx="42">
                  <c:v>1262.04</c:v>
                </c:pt>
                <c:pt idx="43">
                  <c:v>1235.258</c:v>
                </c:pt>
                <c:pt idx="44">
                  <c:v>1225.8330000000001</c:v>
                </c:pt>
                <c:pt idx="45">
                  <c:v>1219.8410000000001</c:v>
                </c:pt>
                <c:pt idx="46">
                  <c:v>1228.9639999999999</c:v>
                </c:pt>
                <c:pt idx="47">
                  <c:v>1214.1420000000001</c:v>
                </c:pt>
                <c:pt idx="48">
                  <c:v>1199.325</c:v>
                </c:pt>
                <c:pt idx="49">
                  <c:v>1181.7070000000001</c:v>
                </c:pt>
                <c:pt idx="50">
                  <c:v>1210.383</c:v>
                </c:pt>
                <c:pt idx="51">
                  <c:v>1215.0430000000001</c:v>
                </c:pt>
                <c:pt idx="52">
                  <c:v>1214.664</c:v>
                </c:pt>
                <c:pt idx="53">
                  <c:v>1194.5740000000001</c:v>
                </c:pt>
                <c:pt idx="54">
                  <c:v>1172.1279999999999</c:v>
                </c:pt>
                <c:pt idx="55">
                  <c:v>1213.058</c:v>
                </c:pt>
                <c:pt idx="56">
                  <c:v>1188.7619999999999</c:v>
                </c:pt>
                <c:pt idx="57">
                  <c:v>1198.9470000000001</c:v>
                </c:pt>
                <c:pt idx="58">
                  <c:v>1201.566</c:v>
                </c:pt>
                <c:pt idx="59">
                  <c:v>1211.8109999999999</c:v>
                </c:pt>
                <c:pt idx="60">
                  <c:v>1233.1790000000001</c:v>
                </c:pt>
                <c:pt idx="61">
                  <c:v>1228.95</c:v>
                </c:pt>
                <c:pt idx="62">
                  <c:v>1223.3109999999999</c:v>
                </c:pt>
                <c:pt idx="63">
                  <c:v>1216.01</c:v>
                </c:pt>
                <c:pt idx="64">
                  <c:v>1217.6569999999999</c:v>
                </c:pt>
                <c:pt idx="65">
                  <c:v>1246.2840000000001</c:v>
                </c:pt>
                <c:pt idx="66">
                  <c:v>1255.432</c:v>
                </c:pt>
                <c:pt idx="67">
                  <c:v>1259.8340000000001</c:v>
                </c:pt>
                <c:pt idx="68">
                  <c:v>1264.404</c:v>
                </c:pt>
                <c:pt idx="69">
                  <c:v>1268.846</c:v>
                </c:pt>
                <c:pt idx="70">
                  <c:v>1259.182</c:v>
                </c:pt>
                <c:pt idx="71">
                  <c:v>1251.028</c:v>
                </c:pt>
                <c:pt idx="72">
                  <c:v>1255.1210000000001</c:v>
                </c:pt>
                <c:pt idx="73">
                  <c:v>1238.373</c:v>
                </c:pt>
                <c:pt idx="74">
                  <c:v>1231.2850000000001</c:v>
                </c:pt>
                <c:pt idx="75">
                  <c:v>1235.7660000000001</c:v>
                </c:pt>
                <c:pt idx="76">
                  <c:v>1265.0940000000001</c:v>
                </c:pt>
                <c:pt idx="77">
                  <c:v>1264.2550000000001</c:v>
                </c:pt>
                <c:pt idx="78">
                  <c:v>1280.548</c:v>
                </c:pt>
                <c:pt idx="79">
                  <c:v>1284.9449999999999</c:v>
                </c:pt>
                <c:pt idx="80">
                  <c:v>1275.7950000000001</c:v>
                </c:pt>
                <c:pt idx="81">
                  <c:v>1276.6310000000001</c:v>
                </c:pt>
                <c:pt idx="82">
                  <c:v>1275.6580000000001</c:v>
                </c:pt>
                <c:pt idx="83">
                  <c:v>1288.56</c:v>
                </c:pt>
                <c:pt idx="84">
                  <c:v>1290.297</c:v>
                </c:pt>
                <c:pt idx="85">
                  <c:v>1284.2460000000001</c:v>
                </c:pt>
                <c:pt idx="86">
                  <c:v>1281.954</c:v>
                </c:pt>
                <c:pt idx="87">
                  <c:v>1291.0050000000001</c:v>
                </c:pt>
                <c:pt idx="88">
                  <c:v>1301.4480000000001</c:v>
                </c:pt>
                <c:pt idx="89">
                  <c:v>1299.4190000000001</c:v>
                </c:pt>
                <c:pt idx="90">
                  <c:v>1307.8320000000001</c:v>
                </c:pt>
                <c:pt idx="91">
                  <c:v>1294.3910000000001</c:v>
                </c:pt>
                <c:pt idx="92">
                  <c:v>1298.4059999999999</c:v>
                </c:pt>
                <c:pt idx="93">
                  <c:v>1285.8320000000001</c:v>
                </c:pt>
                <c:pt idx="94">
                  <c:v>1297.0830000000001</c:v>
                </c:pt>
                <c:pt idx="95">
                  <c:v>1296.788</c:v>
                </c:pt>
                <c:pt idx="96">
                  <c:v>1300.6390000000001</c:v>
                </c:pt>
                <c:pt idx="97">
                  <c:v>1314.174</c:v>
                </c:pt>
                <c:pt idx="98">
                  <c:v>1321.98</c:v>
                </c:pt>
                <c:pt idx="99">
                  <c:v>1325.269</c:v>
                </c:pt>
                <c:pt idx="100">
                  <c:v>1314.614</c:v>
                </c:pt>
                <c:pt idx="101">
                  <c:v>1299.4069999999999</c:v>
                </c:pt>
                <c:pt idx="102">
                  <c:v>1301.9660000000001</c:v>
                </c:pt>
                <c:pt idx="103">
                  <c:v>1287.479</c:v>
                </c:pt>
                <c:pt idx="104">
                  <c:v>1283.6500000000001</c:v>
                </c:pt>
                <c:pt idx="105">
                  <c:v>1285.9749999999999</c:v>
                </c:pt>
                <c:pt idx="106">
                  <c:v>1288.442</c:v>
                </c:pt>
                <c:pt idx="107">
                  <c:v>1294.069</c:v>
                </c:pt>
                <c:pt idx="108">
                  <c:v>1299.028</c:v>
                </c:pt>
                <c:pt idx="109">
                  <c:v>1290.42</c:v>
                </c:pt>
                <c:pt idx="110">
                  <c:v>1284.5260000000001</c:v>
                </c:pt>
                <c:pt idx="111">
                  <c:v>1281.047</c:v>
                </c:pt>
                <c:pt idx="112">
                  <c:v>1295.337</c:v>
                </c:pt>
                <c:pt idx="113">
                  <c:v>1272.741</c:v>
                </c:pt>
                <c:pt idx="114">
                  <c:v>1267.848</c:v>
                </c:pt>
                <c:pt idx="115">
                  <c:v>1253.981</c:v>
                </c:pt>
                <c:pt idx="116">
                  <c:v>1239.385</c:v>
                </c:pt>
                <c:pt idx="117">
                  <c:v>1235.3820000000001</c:v>
                </c:pt>
                <c:pt idx="118">
                  <c:v>1247.9359999999999</c:v>
                </c:pt>
                <c:pt idx="119">
                  <c:v>1254.5630000000001</c:v>
                </c:pt>
                <c:pt idx="120">
                  <c:v>1254.078</c:v>
                </c:pt>
                <c:pt idx="121">
                  <c:v>1243.961</c:v>
                </c:pt>
                <c:pt idx="122">
                  <c:v>1240.0419999999999</c:v>
                </c:pt>
                <c:pt idx="123">
                  <c:v>1220.972</c:v>
                </c:pt>
                <c:pt idx="124">
                  <c:v>1218.2660000000001</c:v>
                </c:pt>
                <c:pt idx="125">
                  <c:v>1214.5830000000001</c:v>
                </c:pt>
                <c:pt idx="126">
                  <c:v>1220.5060000000001</c:v>
                </c:pt>
                <c:pt idx="127">
                  <c:v>1196.7819999999999</c:v>
                </c:pt>
                <c:pt idx="128">
                  <c:v>1192.933</c:v>
                </c:pt>
                <c:pt idx="129">
                  <c:v>1197.277</c:v>
                </c:pt>
                <c:pt idx="130">
                  <c:v>1192.087</c:v>
                </c:pt>
                <c:pt idx="131">
                  <c:v>1174.154</c:v>
                </c:pt>
                <c:pt idx="132">
                  <c:v>1173.6400000000001</c:v>
                </c:pt>
                <c:pt idx="133">
                  <c:v>1168.5940000000001</c:v>
                </c:pt>
                <c:pt idx="134">
                  <c:v>1166.2740000000001</c:v>
                </c:pt>
                <c:pt idx="135">
                  <c:v>1170.7170000000001</c:v>
                </c:pt>
                <c:pt idx="136">
                  <c:v>1161.6300000000001</c:v>
                </c:pt>
                <c:pt idx="137">
                  <c:v>1162.6030000000001</c:v>
                </c:pt>
                <c:pt idx="138">
                  <c:v>1149.6949999999999</c:v>
                </c:pt>
                <c:pt idx="139">
                  <c:v>1145.7619999999999</c:v>
                </c:pt>
                <c:pt idx="140">
                  <c:v>1131.6590000000001</c:v>
                </c:pt>
                <c:pt idx="141">
                  <c:v>1145.5889999999999</c:v>
                </c:pt>
                <c:pt idx="142">
                  <c:v>1162.21</c:v>
                </c:pt>
                <c:pt idx="143">
                  <c:v>1163.3510000000001</c:v>
                </c:pt>
                <c:pt idx="144">
                  <c:v>1166.5999999999999</c:v>
                </c:pt>
                <c:pt idx="145">
                  <c:v>1177.261</c:v>
                </c:pt>
                <c:pt idx="146">
                  <c:v>1182.8140000000001</c:v>
                </c:pt>
                <c:pt idx="147">
                  <c:v>1163.297</c:v>
                </c:pt>
                <c:pt idx="148">
                  <c:v>1162.8220000000001</c:v>
                </c:pt>
                <c:pt idx="149">
                  <c:v>1148.8440000000001</c:v>
                </c:pt>
                <c:pt idx="150">
                  <c:v>1158.586</c:v>
                </c:pt>
                <c:pt idx="151">
                  <c:v>1178.26</c:v>
                </c:pt>
                <c:pt idx="152">
                  <c:v>1169.104</c:v>
                </c:pt>
                <c:pt idx="153">
                  <c:v>1157.537</c:v>
                </c:pt>
                <c:pt idx="154">
                  <c:v>1145.0640000000001</c:v>
                </c:pt>
                <c:pt idx="155">
                  <c:v>1166.6770000000001</c:v>
                </c:pt>
                <c:pt idx="156">
                  <c:v>1173.4839999999999</c:v>
                </c:pt>
                <c:pt idx="157">
                  <c:v>1157.71</c:v>
                </c:pt>
                <c:pt idx="158">
                  <c:v>1166.46</c:v>
                </c:pt>
                <c:pt idx="159">
                  <c:v>1176.1610000000001</c:v>
                </c:pt>
                <c:pt idx="160">
                  <c:v>1164.903</c:v>
                </c:pt>
                <c:pt idx="161">
                  <c:v>1154.0040000000001</c:v>
                </c:pt>
                <c:pt idx="162">
                  <c:v>1158.749</c:v>
                </c:pt>
                <c:pt idx="163">
                  <c:v>1156.001</c:v>
                </c:pt>
                <c:pt idx="164">
                  <c:v>1148.1859999999999</c:v>
                </c:pt>
                <c:pt idx="165">
                  <c:v>1132.241</c:v>
                </c:pt>
                <c:pt idx="166">
                  <c:v>1139.1559999999999</c:v>
                </c:pt>
                <c:pt idx="167">
                  <c:v>1144.652</c:v>
                </c:pt>
                <c:pt idx="168">
                  <c:v>1152.635</c:v>
                </c:pt>
                <c:pt idx="169">
                  <c:v>1139.57</c:v>
                </c:pt>
                <c:pt idx="170">
                  <c:v>1138.3520000000001</c:v>
                </c:pt>
                <c:pt idx="171">
                  <c:v>1146.0920000000001</c:v>
                </c:pt>
                <c:pt idx="172">
                  <c:v>1160.336</c:v>
                </c:pt>
                <c:pt idx="173">
                  <c:v>1156.8</c:v>
                </c:pt>
                <c:pt idx="174">
                  <c:v>1149.8520000000001</c:v>
                </c:pt>
                <c:pt idx="175">
                  <c:v>1142.009</c:v>
                </c:pt>
                <c:pt idx="176">
                  <c:v>1134.7080000000001</c:v>
                </c:pt>
                <c:pt idx="177">
                  <c:v>1103.3310000000001</c:v>
                </c:pt>
                <c:pt idx="178">
                  <c:v>1096.6600000000001</c:v>
                </c:pt>
                <c:pt idx="179">
                  <c:v>1119.229</c:v>
                </c:pt>
                <c:pt idx="180">
                  <c:v>1089.4080000000001</c:v>
                </c:pt>
                <c:pt idx="181">
                  <c:v>1091.9939999999999</c:v>
                </c:pt>
                <c:pt idx="182">
                  <c:v>1095.0140000000001</c:v>
                </c:pt>
                <c:pt idx="183">
                  <c:v>1108.7429999999999</c:v>
                </c:pt>
                <c:pt idx="184">
                  <c:v>1067.6590000000001</c:v>
                </c:pt>
                <c:pt idx="185">
                  <c:v>1064.222</c:v>
                </c:pt>
                <c:pt idx="186">
                  <c:v>1030.221</c:v>
                </c:pt>
                <c:pt idx="187">
                  <c:v>1055.422</c:v>
                </c:pt>
                <c:pt idx="188">
                  <c:v>1112.1569999999999</c:v>
                </c:pt>
                <c:pt idx="189">
                  <c:v>1087.7670000000001</c:v>
                </c:pt>
                <c:pt idx="190">
                  <c:v>1075.883</c:v>
                </c:pt>
                <c:pt idx="191">
                  <c:v>1071.5999999999999</c:v>
                </c:pt>
                <c:pt idx="192">
                  <c:v>1086.8040000000001</c:v>
                </c:pt>
                <c:pt idx="193">
                  <c:v>1079.9849999999999</c:v>
                </c:pt>
                <c:pt idx="194">
                  <c:v>1002.9</c:v>
                </c:pt>
                <c:pt idx="195">
                  <c:v>1026.261</c:v>
                </c:pt>
                <c:pt idx="196">
                  <c:v>1025.508</c:v>
                </c:pt>
                <c:pt idx="197">
                  <c:v>985.85599999999999</c:v>
                </c:pt>
                <c:pt idx="198">
                  <c:v>980.06799999999998</c:v>
                </c:pt>
                <c:pt idx="199">
                  <c:v>929.36199999999997</c:v>
                </c:pt>
                <c:pt idx="200">
                  <c:v>894.69900000000007</c:v>
                </c:pt>
                <c:pt idx="201">
                  <c:v>869.25200000000007</c:v>
                </c:pt>
                <c:pt idx="202">
                  <c:v>824.13099999999997</c:v>
                </c:pt>
                <c:pt idx="203">
                  <c:v>789.23</c:v>
                </c:pt>
                <c:pt idx="204">
                  <c:v>864.57400000000007</c:v>
                </c:pt>
                <c:pt idx="205">
                  <c:v>884.51400000000001</c:v>
                </c:pt>
                <c:pt idx="206">
                  <c:v>819.50599999999997</c:v>
                </c:pt>
                <c:pt idx="207">
                  <c:v>814.84900000000005</c:v>
                </c:pt>
                <c:pt idx="208">
                  <c:v>825.03800000000001</c:v>
                </c:pt>
                <c:pt idx="209">
                  <c:v>860.13099999999997</c:v>
                </c:pt>
                <c:pt idx="210">
                  <c:v>842.77800000000002</c:v>
                </c:pt>
                <c:pt idx="211">
                  <c:v>788.86599999999999</c:v>
                </c:pt>
                <c:pt idx="212">
                  <c:v>792.94100000000003</c:v>
                </c:pt>
                <c:pt idx="213">
                  <c:v>761.21299999999997</c:v>
                </c:pt>
                <c:pt idx="214">
                  <c:v>728.96799999999996</c:v>
                </c:pt>
                <c:pt idx="215">
                  <c:v>786.37300000000005</c:v>
                </c:pt>
                <c:pt idx="216">
                  <c:v>808.16100000000006</c:v>
                </c:pt>
                <c:pt idx="217">
                  <c:v>833.178</c:v>
                </c:pt>
                <c:pt idx="218">
                  <c:v>837.43799999999999</c:v>
                </c:pt>
                <c:pt idx="219">
                  <c:v>836.73300000000006</c:v>
                </c:pt>
                <c:pt idx="220">
                  <c:v>877.13800000000003</c:v>
                </c:pt>
                <c:pt idx="221">
                  <c:v>852.673</c:v>
                </c:pt>
                <c:pt idx="222">
                  <c:v>803.97699999999998</c:v>
                </c:pt>
                <c:pt idx="223">
                  <c:v>817.25099999999998</c:v>
                </c:pt>
                <c:pt idx="224">
                  <c:v>816.79700000000003</c:v>
                </c:pt>
                <c:pt idx="225">
                  <c:v>790.44799999999998</c:v>
                </c:pt>
                <c:pt idx="226">
                  <c:v>757.35599999999999</c:v>
                </c:pt>
                <c:pt idx="227">
                  <c:v>783.84</c:v>
                </c:pt>
                <c:pt idx="228">
                  <c:v>766.74900000000002</c:v>
                </c:pt>
                <c:pt idx="229">
                  <c:v>749.75400000000002</c:v>
                </c:pt>
                <c:pt idx="230">
                  <c:v>753.721</c:v>
                </c:pt>
                <c:pt idx="231">
                  <c:v>716.70900000000006</c:v>
                </c:pt>
                <c:pt idx="232">
                  <c:v>672.11</c:v>
                </c:pt>
                <c:pt idx="233">
                  <c:v>697.16</c:v>
                </c:pt>
                <c:pt idx="234">
                  <c:v>743.82600000000002</c:v>
                </c:pt>
                <c:pt idx="235">
                  <c:v>754.48900000000003</c:v>
                </c:pt>
                <c:pt idx="236">
                  <c:v>769.428</c:v>
                </c:pt>
                <c:pt idx="237">
                  <c:v>774.27499999999998</c:v>
                </c:pt>
                <c:pt idx="238">
                  <c:v>781.55100000000004</c:v>
                </c:pt>
                <c:pt idx="239">
                  <c:v>723.64800000000002</c:v>
                </c:pt>
                <c:pt idx="240">
                  <c:v>739.75400000000002</c:v>
                </c:pt>
                <c:pt idx="241">
                  <c:v>752.93399999999997</c:v>
                </c:pt>
                <c:pt idx="242">
                  <c:v>736.50800000000004</c:v>
                </c:pt>
                <c:pt idx="243">
                  <c:v>744.779</c:v>
                </c:pt>
                <c:pt idx="244">
                  <c:v>782.452</c:v>
                </c:pt>
                <c:pt idx="245">
                  <c:v>774.79100000000005</c:v>
                </c:pt>
                <c:pt idx="246">
                  <c:v>784.9</c:v>
                </c:pt>
                <c:pt idx="247">
                  <c:v>776.93200000000002</c:v>
                </c:pt>
                <c:pt idx="248">
                  <c:v>772.58600000000001</c:v>
                </c:pt>
                <c:pt idx="249">
                  <c:v>776.23400000000004</c:v>
                </c:pt>
                <c:pt idx="250">
                  <c:v>801.21799999999996</c:v>
                </c:pt>
                <c:pt idx="251">
                  <c:v>806.94100000000003</c:v>
                </c:pt>
                <c:pt idx="252">
                  <c:v>795.93499999999995</c:v>
                </c:pt>
                <c:pt idx="253">
                  <c:v>788.46500000000003</c:v>
                </c:pt>
                <c:pt idx="254">
                  <c:v>775.80600000000004</c:v>
                </c:pt>
                <c:pt idx="255">
                  <c:v>771.47500000000002</c:v>
                </c:pt>
                <c:pt idx="256">
                  <c:v>770.33799999999997</c:v>
                </c:pt>
                <c:pt idx="257">
                  <c:v>771.52499999999998</c:v>
                </c:pt>
                <c:pt idx="258">
                  <c:v>775.60400000000004</c:v>
                </c:pt>
                <c:pt idx="259">
                  <c:v>780.06</c:v>
                </c:pt>
                <c:pt idx="260">
                  <c:v>794.40700000000004</c:v>
                </c:pt>
                <c:pt idx="261">
                  <c:v>799.56100000000004</c:v>
                </c:pt>
                <c:pt idx="262">
                  <c:v>799.56100000000004</c:v>
                </c:pt>
                <c:pt idx="263">
                  <c:v>822.69100000000003</c:v>
                </c:pt>
                <c:pt idx="264">
                  <c:v>820.99700000000007</c:v>
                </c:pt>
                <c:pt idx="265">
                  <c:v>825.91200000000003</c:v>
                </c:pt>
                <c:pt idx="266">
                  <c:v>814.16600000000005</c:v>
                </c:pt>
                <c:pt idx="267">
                  <c:v>814.73199999999997</c:v>
                </c:pt>
                <c:pt idx="268">
                  <c:v>800.55</c:v>
                </c:pt>
                <c:pt idx="269">
                  <c:v>784.07799999999997</c:v>
                </c:pt>
                <c:pt idx="270">
                  <c:v>774.18100000000004</c:v>
                </c:pt>
                <c:pt idx="271">
                  <c:v>750.28700000000003</c:v>
                </c:pt>
                <c:pt idx="272">
                  <c:v>743.702</c:v>
                </c:pt>
                <c:pt idx="273">
                  <c:v>753.36599999999999</c:v>
                </c:pt>
                <c:pt idx="274">
                  <c:v>749.01599999999996</c:v>
                </c:pt>
                <c:pt idx="275">
                  <c:v>716.05200000000002</c:v>
                </c:pt>
                <c:pt idx="276">
                  <c:v>732.81799999999998</c:v>
                </c:pt>
                <c:pt idx="277">
                  <c:v>724.35199999999998</c:v>
                </c:pt>
                <c:pt idx="278">
                  <c:v>721.69900000000007</c:v>
                </c:pt>
                <c:pt idx="279">
                  <c:v>733.68499999999995</c:v>
                </c:pt>
                <c:pt idx="280">
                  <c:v>745.8</c:v>
                </c:pt>
                <c:pt idx="281">
                  <c:v>767.17899999999997</c:v>
                </c:pt>
                <c:pt idx="282">
                  <c:v>748.61099999999999</c:v>
                </c:pt>
                <c:pt idx="283">
                  <c:v>731.28399999999999</c:v>
                </c:pt>
                <c:pt idx="284">
                  <c:v>724.33799999999997</c:v>
                </c:pt>
                <c:pt idx="285">
                  <c:v>736.64700000000005</c:v>
                </c:pt>
                <c:pt idx="286">
                  <c:v>740.36</c:v>
                </c:pt>
                <c:pt idx="287">
                  <c:v>747.17899999999997</c:v>
                </c:pt>
                <c:pt idx="288">
                  <c:v>762.48099999999999</c:v>
                </c:pt>
                <c:pt idx="289">
                  <c:v>765.96500000000003</c:v>
                </c:pt>
                <c:pt idx="290">
                  <c:v>737.12099999999998</c:v>
                </c:pt>
                <c:pt idx="291">
                  <c:v>737.82400000000007</c:v>
                </c:pt>
                <c:pt idx="292">
                  <c:v>732.13499999999999</c:v>
                </c:pt>
                <c:pt idx="293">
                  <c:v>729.04600000000005</c:v>
                </c:pt>
                <c:pt idx="294">
                  <c:v>725.71299999999997</c:v>
                </c:pt>
                <c:pt idx="295">
                  <c:v>696.05499999999995</c:v>
                </c:pt>
                <c:pt idx="296">
                  <c:v>691.18299999999999</c:v>
                </c:pt>
                <c:pt idx="297">
                  <c:v>688.18299999999999</c:v>
                </c:pt>
                <c:pt idx="298">
                  <c:v>674.47900000000004</c:v>
                </c:pt>
                <c:pt idx="299">
                  <c:v>658.68700000000001</c:v>
                </c:pt>
                <c:pt idx="300">
                  <c:v>670.79</c:v>
                </c:pt>
                <c:pt idx="301">
                  <c:v>667.09100000000001</c:v>
                </c:pt>
                <c:pt idx="302">
                  <c:v>664.678</c:v>
                </c:pt>
                <c:pt idx="303">
                  <c:v>653.36800000000005</c:v>
                </c:pt>
                <c:pt idx="304">
                  <c:v>621.32799999999997</c:v>
                </c:pt>
                <c:pt idx="305">
                  <c:v>614.20000000000005</c:v>
                </c:pt>
                <c:pt idx="306">
                  <c:v>629.49800000000005</c:v>
                </c:pt>
                <c:pt idx="307">
                  <c:v>609.59699999999998</c:v>
                </c:pt>
                <c:pt idx="308">
                  <c:v>607.41700000000003</c:v>
                </c:pt>
                <c:pt idx="309">
                  <c:v>599.21199999999999</c:v>
                </c:pt>
                <c:pt idx="310">
                  <c:v>631.221</c:v>
                </c:pt>
                <c:pt idx="311">
                  <c:v>635.29600000000005</c:v>
                </c:pt>
                <c:pt idx="312">
                  <c:v>649.95699999999999</c:v>
                </c:pt>
                <c:pt idx="313">
                  <c:v>658.471</c:v>
                </c:pt>
                <c:pt idx="314">
                  <c:v>664.37</c:v>
                </c:pt>
                <c:pt idx="315">
                  <c:v>678.03499999999997</c:v>
                </c:pt>
                <c:pt idx="316">
                  <c:v>687.66499999999996</c:v>
                </c:pt>
                <c:pt idx="317">
                  <c:v>696.13499999999999</c:v>
                </c:pt>
                <c:pt idx="318">
                  <c:v>684.22699999999998</c:v>
                </c:pt>
                <c:pt idx="319">
                  <c:v>721.26</c:v>
                </c:pt>
                <c:pt idx="320">
                  <c:v>714.91300000000001</c:v>
                </c:pt>
                <c:pt idx="321">
                  <c:v>719.17600000000004</c:v>
                </c:pt>
                <c:pt idx="322">
                  <c:v>730.62200000000007</c:v>
                </c:pt>
                <c:pt idx="323">
                  <c:v>716.72800000000007</c:v>
                </c:pt>
                <c:pt idx="324">
                  <c:v>689.32600000000002</c:v>
                </c:pt>
                <c:pt idx="325">
                  <c:v>698.42200000000003</c:v>
                </c:pt>
                <c:pt idx="326">
                  <c:v>709.72</c:v>
                </c:pt>
                <c:pt idx="327">
                  <c:v>738.11199999999997</c:v>
                </c:pt>
                <c:pt idx="328">
                  <c:v>741.39600000000007</c:v>
                </c:pt>
                <c:pt idx="329">
                  <c:v>734.81299999999999</c:v>
                </c:pt>
                <c:pt idx="330">
                  <c:v>720.76</c:v>
                </c:pt>
                <c:pt idx="331">
                  <c:v>724.55499999999995</c:v>
                </c:pt>
                <c:pt idx="332">
                  <c:v>748.18100000000004</c:v>
                </c:pt>
                <c:pt idx="333">
                  <c:v>748.77800000000002</c:v>
                </c:pt>
                <c:pt idx="334">
                  <c:v>751.96100000000001</c:v>
                </c:pt>
                <c:pt idx="335">
                  <c:v>745.07400000000007</c:v>
                </c:pt>
                <c:pt idx="336">
                  <c:v>748.45299999999997</c:v>
                </c:pt>
                <c:pt idx="337">
                  <c:v>758.75200000000007</c:v>
                </c:pt>
                <c:pt idx="338">
                  <c:v>763.952</c:v>
                </c:pt>
                <c:pt idx="339">
                  <c:v>735.54300000000001</c:v>
                </c:pt>
                <c:pt idx="340">
                  <c:v>743.44299999999998</c:v>
                </c:pt>
                <c:pt idx="341">
                  <c:v>743.16600000000005</c:v>
                </c:pt>
                <c:pt idx="342">
                  <c:v>748.93499999999995</c:v>
                </c:pt>
                <c:pt idx="343">
                  <c:v>764.52</c:v>
                </c:pt>
                <c:pt idx="344">
                  <c:v>759.74599999999998</c:v>
                </c:pt>
                <c:pt idx="345">
                  <c:v>751.99400000000003</c:v>
                </c:pt>
                <c:pt idx="346">
                  <c:v>768.01</c:v>
                </c:pt>
                <c:pt idx="347">
                  <c:v>772.25599999999997</c:v>
                </c:pt>
                <c:pt idx="348">
                  <c:v>775.83100000000002</c:v>
                </c:pt>
                <c:pt idx="349">
                  <c:v>796.75200000000007</c:v>
                </c:pt>
                <c:pt idx="350">
                  <c:v>797.56899999999996</c:v>
                </c:pt>
                <c:pt idx="351">
                  <c:v>808.60199999999998</c:v>
                </c:pt>
                <c:pt idx="352">
                  <c:v>805.50300000000004</c:v>
                </c:pt>
                <c:pt idx="353">
                  <c:v>823.36300000000006</c:v>
                </c:pt>
                <c:pt idx="354">
                  <c:v>813.72</c:v>
                </c:pt>
                <c:pt idx="355">
                  <c:v>812.82900000000006</c:v>
                </c:pt>
                <c:pt idx="356">
                  <c:v>793.28</c:v>
                </c:pt>
                <c:pt idx="357">
                  <c:v>795.84699999999998</c:v>
                </c:pt>
                <c:pt idx="358">
                  <c:v>794.16800000000001</c:v>
                </c:pt>
                <c:pt idx="359">
                  <c:v>808.80399999999997</c:v>
                </c:pt>
                <c:pt idx="360">
                  <c:v>816.27100000000007</c:v>
                </c:pt>
                <c:pt idx="361">
                  <c:v>820.20900000000006</c:v>
                </c:pt>
                <c:pt idx="362">
                  <c:v>805.98500000000001</c:v>
                </c:pt>
                <c:pt idx="363">
                  <c:v>808.83799999999997</c:v>
                </c:pt>
                <c:pt idx="364">
                  <c:v>809.85</c:v>
                </c:pt>
                <c:pt idx="365">
                  <c:v>825.71600000000001</c:v>
                </c:pt>
                <c:pt idx="366">
                  <c:v>818.45100000000002</c:v>
                </c:pt>
                <c:pt idx="367">
                  <c:v>823.02</c:v>
                </c:pt>
                <c:pt idx="368">
                  <c:v>835.05100000000004</c:v>
                </c:pt>
                <c:pt idx="369">
                  <c:v>856.91200000000003</c:v>
                </c:pt>
                <c:pt idx="370">
                  <c:v>860.06799999999998</c:v>
                </c:pt>
                <c:pt idx="371">
                  <c:v>845.11300000000006</c:v>
                </c:pt>
                <c:pt idx="372">
                  <c:v>849.31900000000007</c:v>
                </c:pt>
                <c:pt idx="373">
                  <c:v>846.07500000000005</c:v>
                </c:pt>
                <c:pt idx="374">
                  <c:v>841.846</c:v>
                </c:pt>
                <c:pt idx="375">
                  <c:v>847.79200000000003</c:v>
                </c:pt>
                <c:pt idx="376">
                  <c:v>849.79300000000001</c:v>
                </c:pt>
                <c:pt idx="377">
                  <c:v>857.53600000000006</c:v>
                </c:pt>
                <c:pt idx="378">
                  <c:v>855.65700000000004</c:v>
                </c:pt>
                <c:pt idx="379">
                  <c:v>834.10400000000004</c:v>
                </c:pt>
                <c:pt idx="380">
                  <c:v>826.08600000000001</c:v>
                </c:pt>
                <c:pt idx="381">
                  <c:v>821.78499999999997</c:v>
                </c:pt>
                <c:pt idx="382">
                  <c:v>825.97900000000004</c:v>
                </c:pt>
                <c:pt idx="383">
                  <c:v>831.16899999999998</c:v>
                </c:pt>
                <c:pt idx="384">
                  <c:v>808.54100000000005</c:v>
                </c:pt>
                <c:pt idx="385">
                  <c:v>808.27</c:v>
                </c:pt>
                <c:pt idx="386">
                  <c:v>817.60599999999999</c:v>
                </c:pt>
                <c:pt idx="387">
                  <c:v>825.60900000000004</c:v>
                </c:pt>
                <c:pt idx="388">
                  <c:v>829.19500000000005</c:v>
                </c:pt>
                <c:pt idx="389">
                  <c:v>834.904</c:v>
                </c:pt>
                <c:pt idx="390">
                  <c:v>828.38900000000001</c:v>
                </c:pt>
                <c:pt idx="391">
                  <c:v>835.53100000000006</c:v>
                </c:pt>
                <c:pt idx="392">
                  <c:v>813.79100000000005</c:v>
                </c:pt>
                <c:pt idx="393">
                  <c:v>813.28300000000002</c:v>
                </c:pt>
                <c:pt idx="394">
                  <c:v>809.56799999999998</c:v>
                </c:pt>
                <c:pt idx="395">
                  <c:v>798.01200000000006</c:v>
                </c:pt>
                <c:pt idx="396">
                  <c:v>791.54</c:v>
                </c:pt>
                <c:pt idx="397">
                  <c:v>796.12099999999998</c:v>
                </c:pt>
                <c:pt idx="398">
                  <c:v>792.16899999999998</c:v>
                </c:pt>
                <c:pt idx="399">
                  <c:v>804.89300000000003</c:v>
                </c:pt>
                <c:pt idx="400">
                  <c:v>813.11800000000005</c:v>
                </c:pt>
                <c:pt idx="401">
                  <c:v>834.71799999999996</c:v>
                </c:pt>
                <c:pt idx="402">
                  <c:v>842.09699999999998</c:v>
                </c:pt>
                <c:pt idx="403">
                  <c:v>842.91100000000006</c:v>
                </c:pt>
                <c:pt idx="404">
                  <c:v>853.32299999999998</c:v>
                </c:pt>
                <c:pt idx="405">
                  <c:v>861.56399999999996</c:v>
                </c:pt>
                <c:pt idx="406">
                  <c:v>861.875</c:v>
                </c:pt>
                <c:pt idx="407">
                  <c:v>878.67499999999995</c:v>
                </c:pt>
                <c:pt idx="408">
                  <c:v>881.61699999999996</c:v>
                </c:pt>
                <c:pt idx="409">
                  <c:v>884.85400000000004</c:v>
                </c:pt>
                <c:pt idx="410">
                  <c:v>880.40499999999997</c:v>
                </c:pt>
                <c:pt idx="411">
                  <c:v>877.14300000000003</c:v>
                </c:pt>
                <c:pt idx="412">
                  <c:v>889.32600000000002</c:v>
                </c:pt>
                <c:pt idx="413">
                  <c:v>892.99199999999996</c:v>
                </c:pt>
                <c:pt idx="414">
                  <c:v>910.20500000000004</c:v>
                </c:pt>
                <c:pt idx="415">
                  <c:v>912.07600000000002</c:v>
                </c:pt>
                <c:pt idx="416">
                  <c:v>908.68299999999999</c:v>
                </c:pt>
                <c:pt idx="417">
                  <c:v>904.92</c:v>
                </c:pt>
                <c:pt idx="418">
                  <c:v>909.66800000000001</c:v>
                </c:pt>
                <c:pt idx="419">
                  <c:v>907.27600000000007</c:v>
                </c:pt>
                <c:pt idx="420">
                  <c:v>897.75800000000004</c:v>
                </c:pt>
                <c:pt idx="421">
                  <c:v>905.53899999999999</c:v>
                </c:pt>
                <c:pt idx="422">
                  <c:v>914.93799999999999</c:v>
                </c:pt>
                <c:pt idx="423">
                  <c:v>908.83</c:v>
                </c:pt>
                <c:pt idx="424">
                  <c:v>884.23599999999999</c:v>
                </c:pt>
                <c:pt idx="425">
                  <c:v>893.57</c:v>
                </c:pt>
                <c:pt idx="426">
                  <c:v>898.428</c:v>
                </c:pt>
                <c:pt idx="427">
                  <c:v>908.66100000000006</c:v>
                </c:pt>
                <c:pt idx="428">
                  <c:v>923.62900000000002</c:v>
                </c:pt>
                <c:pt idx="429">
                  <c:v>927.73300000000006</c:v>
                </c:pt>
                <c:pt idx="430">
                  <c:v>930.46800000000007</c:v>
                </c:pt>
                <c:pt idx="431">
                  <c:v>927.95500000000004</c:v>
                </c:pt>
                <c:pt idx="432">
                  <c:v>927.53600000000006</c:v>
                </c:pt>
                <c:pt idx="433">
                  <c:v>932.45</c:v>
                </c:pt>
                <c:pt idx="434">
                  <c:v>925.74400000000003</c:v>
                </c:pt>
                <c:pt idx="435">
                  <c:v>908.31</c:v>
                </c:pt>
                <c:pt idx="436">
                  <c:v>903.76400000000001</c:v>
                </c:pt>
                <c:pt idx="437">
                  <c:v>908.49800000000005</c:v>
                </c:pt>
                <c:pt idx="438">
                  <c:v>917.74099999999999</c:v>
                </c:pt>
                <c:pt idx="439">
                  <c:v>924.16499999999996</c:v>
                </c:pt>
                <c:pt idx="440">
                  <c:v>934.32</c:v>
                </c:pt>
                <c:pt idx="441">
                  <c:v>940.86700000000008</c:v>
                </c:pt>
                <c:pt idx="442">
                  <c:v>949.56</c:v>
                </c:pt>
                <c:pt idx="443">
                  <c:v>952.49</c:v>
                </c:pt>
                <c:pt idx="444">
                  <c:v>952.92</c:v>
                </c:pt>
                <c:pt idx="445">
                  <c:v>954.27</c:v>
                </c:pt>
                <c:pt idx="446">
                  <c:v>968.66100000000006</c:v>
                </c:pt>
                <c:pt idx="447">
                  <c:v>970.63499999999999</c:v>
                </c:pt>
                <c:pt idx="448">
                  <c:v>968.63099999999997</c:v>
                </c:pt>
                <c:pt idx="449">
                  <c:v>961.84100000000001</c:v>
                </c:pt>
                <c:pt idx="450">
                  <c:v>971.61</c:v>
                </c:pt>
                <c:pt idx="451">
                  <c:v>965.274</c:v>
                </c:pt>
                <c:pt idx="452">
                  <c:v>953.351</c:v>
                </c:pt>
                <c:pt idx="453">
                  <c:v>946.37200000000007</c:v>
                </c:pt>
                <c:pt idx="454">
                  <c:v>957.97699999999998</c:v>
                </c:pt>
                <c:pt idx="455">
                  <c:v>955.75099999999998</c:v>
                </c:pt>
                <c:pt idx="456">
                  <c:v>956.20400000000006</c:v>
                </c:pt>
                <c:pt idx="457">
                  <c:v>933.97199999999998</c:v>
                </c:pt>
                <c:pt idx="458">
                  <c:v>924.43100000000004</c:v>
                </c:pt>
                <c:pt idx="459">
                  <c:v>933.88700000000006</c:v>
                </c:pt>
                <c:pt idx="460">
                  <c:v>951.27</c:v>
                </c:pt>
                <c:pt idx="461">
                  <c:v>952.86099999999999</c:v>
                </c:pt>
                <c:pt idx="462">
                  <c:v>963.89800000000002</c:v>
                </c:pt>
                <c:pt idx="463">
                  <c:v>966.41499999999996</c:v>
                </c:pt>
                <c:pt idx="464">
                  <c:v>970.875</c:v>
                </c:pt>
                <c:pt idx="465">
                  <c:v>967.78700000000003</c:v>
                </c:pt>
                <c:pt idx="466">
                  <c:v>984.09800000000007</c:v>
                </c:pt>
                <c:pt idx="467">
                  <c:v>987.79700000000003</c:v>
                </c:pt>
                <c:pt idx="468">
                  <c:v>979.33799999999997</c:v>
                </c:pt>
                <c:pt idx="469">
                  <c:v>991.27200000000005</c:v>
                </c:pt>
                <c:pt idx="470">
                  <c:v>986.26099999999997</c:v>
                </c:pt>
                <c:pt idx="471">
                  <c:v>982.78499999999997</c:v>
                </c:pt>
                <c:pt idx="472">
                  <c:v>984.59500000000003</c:v>
                </c:pt>
                <c:pt idx="473">
                  <c:v>973.846</c:v>
                </c:pt>
                <c:pt idx="474">
                  <c:v>963.149</c:v>
                </c:pt>
                <c:pt idx="475">
                  <c:v>956.76400000000001</c:v>
                </c:pt>
                <c:pt idx="476">
                  <c:v>938.39600000000007</c:v>
                </c:pt>
                <c:pt idx="477">
                  <c:v>955.6</c:v>
                </c:pt>
                <c:pt idx="478">
                  <c:v>935.33699999999999</c:v>
                </c:pt>
                <c:pt idx="479">
                  <c:v>938.70299999999997</c:v>
                </c:pt>
                <c:pt idx="480">
                  <c:v>937.26800000000003</c:v>
                </c:pt>
                <c:pt idx="481">
                  <c:v>944.73800000000006</c:v>
                </c:pt>
                <c:pt idx="482">
                  <c:v>957.00900000000001</c:v>
                </c:pt>
                <c:pt idx="483">
                  <c:v>959.55499999999995</c:v>
                </c:pt>
                <c:pt idx="484">
                  <c:v>980.15100000000007</c:v>
                </c:pt>
                <c:pt idx="485">
                  <c:v>979.46199999999999</c:v>
                </c:pt>
                <c:pt idx="486">
                  <c:v>983.62</c:v>
                </c:pt>
                <c:pt idx="487">
                  <c:v>974.98800000000006</c:v>
                </c:pt>
                <c:pt idx="488">
                  <c:v>980.947</c:v>
                </c:pt>
                <c:pt idx="489">
                  <c:v>995.13700000000006</c:v>
                </c:pt>
                <c:pt idx="490">
                  <c:v>992.30700000000002</c:v>
                </c:pt>
                <c:pt idx="491">
                  <c:v>992.71</c:v>
                </c:pt>
                <c:pt idx="492">
                  <c:v>976.58699999999999</c:v>
                </c:pt>
                <c:pt idx="493">
                  <c:v>971.91</c:v>
                </c:pt>
                <c:pt idx="494">
                  <c:v>987.29399999999998</c:v>
                </c:pt>
                <c:pt idx="495">
                  <c:v>983.63099999999997</c:v>
                </c:pt>
                <c:pt idx="496">
                  <c:v>991.98300000000006</c:v>
                </c:pt>
                <c:pt idx="497">
                  <c:v>981.37599999999998</c:v>
                </c:pt>
                <c:pt idx="498">
                  <c:v>971.43600000000004</c:v>
                </c:pt>
                <c:pt idx="499">
                  <c:v>975.46800000000007</c:v>
                </c:pt>
                <c:pt idx="500">
                  <c:v>994.29100000000005</c:v>
                </c:pt>
                <c:pt idx="501">
                  <c:v>994.95299999999997</c:v>
                </c:pt>
                <c:pt idx="502">
                  <c:v>991.01600000000008</c:v>
                </c:pt>
                <c:pt idx="503">
                  <c:v>991.15200000000004</c:v>
                </c:pt>
                <c:pt idx="504">
                  <c:v>989.30700000000002</c:v>
                </c:pt>
                <c:pt idx="505">
                  <c:v>978.11</c:v>
                </c:pt>
                <c:pt idx="506">
                  <c:v>977.67499999999995</c:v>
                </c:pt>
                <c:pt idx="507">
                  <c:v>981.774</c:v>
                </c:pt>
                <c:pt idx="508">
                  <c:v>983.73300000000006</c:v>
                </c:pt>
                <c:pt idx="509">
                  <c:v>991.78600000000006</c:v>
                </c:pt>
                <c:pt idx="510">
                  <c:v>985.721</c:v>
                </c:pt>
                <c:pt idx="511">
                  <c:v>992.56700000000001</c:v>
                </c:pt>
                <c:pt idx="512">
                  <c:v>975.91800000000001</c:v>
                </c:pt>
                <c:pt idx="513">
                  <c:v>975.98400000000004</c:v>
                </c:pt>
                <c:pt idx="514">
                  <c:v>986.81799999999998</c:v>
                </c:pt>
                <c:pt idx="515">
                  <c:v>989.45799999999997</c:v>
                </c:pt>
                <c:pt idx="516">
                  <c:v>994.53200000000004</c:v>
                </c:pt>
                <c:pt idx="517">
                  <c:v>999.76</c:v>
                </c:pt>
                <c:pt idx="518">
                  <c:v>999.14200000000005</c:v>
                </c:pt>
                <c:pt idx="519">
                  <c:v>1002.806</c:v>
                </c:pt>
                <c:pt idx="520">
                  <c:v>1002.62</c:v>
                </c:pt>
                <c:pt idx="521">
                  <c:v>997.98500000000001</c:v>
                </c:pt>
                <c:pt idx="522">
                  <c:v>993.68899999999996</c:v>
                </c:pt>
                <c:pt idx="523">
                  <c:v>993.68899999999996</c:v>
                </c:pt>
                <c:pt idx="524">
                  <c:v>1010.991</c:v>
                </c:pt>
                <c:pt idx="525">
                  <c:v>1013.9970000000001</c:v>
                </c:pt>
                <c:pt idx="526">
                  <c:v>1014.698</c:v>
                </c:pt>
                <c:pt idx="527">
                  <c:v>1014.833</c:v>
                </c:pt>
                <c:pt idx="528">
                  <c:v>1019.437</c:v>
                </c:pt>
                <c:pt idx="529">
                  <c:v>1025.6020000000001</c:v>
                </c:pt>
                <c:pt idx="530">
                  <c:v>1019.806</c:v>
                </c:pt>
                <c:pt idx="531">
                  <c:v>1023.078</c:v>
                </c:pt>
                <c:pt idx="532">
                  <c:v>1028.068</c:v>
                </c:pt>
                <c:pt idx="533">
                  <c:v>1017.984</c:v>
                </c:pt>
                <c:pt idx="534">
                  <c:v>1019.61</c:v>
                </c:pt>
                <c:pt idx="535">
                  <c:v>1025.8320000000001</c:v>
                </c:pt>
                <c:pt idx="536">
                  <c:v>1011.024</c:v>
                </c:pt>
                <c:pt idx="537">
                  <c:v>995.78200000000004</c:v>
                </c:pt>
                <c:pt idx="538">
                  <c:v>979.87400000000002</c:v>
                </c:pt>
                <c:pt idx="539">
                  <c:v>979.89400000000001</c:v>
                </c:pt>
                <c:pt idx="540">
                  <c:v>975.51700000000005</c:v>
                </c:pt>
                <c:pt idx="541">
                  <c:v>974.37599999999998</c:v>
                </c:pt>
                <c:pt idx="542">
                  <c:v>962.94200000000001</c:v>
                </c:pt>
                <c:pt idx="543">
                  <c:v>954.73099999999999</c:v>
                </c:pt>
                <c:pt idx="544">
                  <c:v>964.34699999999998</c:v>
                </c:pt>
                <c:pt idx="545">
                  <c:v>978.16499999999996</c:v>
                </c:pt>
                <c:pt idx="546">
                  <c:v>972.34100000000001</c:v>
                </c:pt>
                <c:pt idx="547">
                  <c:v>945.33900000000006</c:v>
                </c:pt>
                <c:pt idx="548">
                  <c:v>939.45799999999997</c:v>
                </c:pt>
                <c:pt idx="549">
                  <c:v>935.10400000000004</c:v>
                </c:pt>
                <c:pt idx="550">
                  <c:v>942.81</c:v>
                </c:pt>
                <c:pt idx="551">
                  <c:v>942.59699999999998</c:v>
                </c:pt>
                <c:pt idx="552">
                  <c:v>948.79200000000003</c:v>
                </c:pt>
                <c:pt idx="553">
                  <c:v>948.18</c:v>
                </c:pt>
                <c:pt idx="554">
                  <c:v>947.97900000000004</c:v>
                </c:pt>
                <c:pt idx="555">
                  <c:v>962.99700000000007</c:v>
                </c:pt>
                <c:pt idx="556">
                  <c:v>969.74800000000005</c:v>
                </c:pt>
                <c:pt idx="557">
                  <c:v>974.60300000000007</c:v>
                </c:pt>
                <c:pt idx="558">
                  <c:v>970.93299999999999</c:v>
                </c:pt>
                <c:pt idx="559">
                  <c:v>974.51600000000008</c:v>
                </c:pt>
                <c:pt idx="560">
                  <c:v>964.60300000000007</c:v>
                </c:pt>
                <c:pt idx="561">
                  <c:v>969.65200000000004</c:v>
                </c:pt>
                <c:pt idx="562">
                  <c:v>963.54200000000003</c:v>
                </c:pt>
                <c:pt idx="563">
                  <c:v>969.23599999999999</c:v>
                </c:pt>
                <c:pt idx="564">
                  <c:v>975.45400000000006</c:v>
                </c:pt>
                <c:pt idx="565">
                  <c:v>982.58</c:v>
                </c:pt>
                <c:pt idx="566">
                  <c:v>988.31900000000007</c:v>
                </c:pt>
                <c:pt idx="567">
                  <c:v>987.22500000000002</c:v>
                </c:pt>
                <c:pt idx="568">
                  <c:v>999.80399999999997</c:v>
                </c:pt>
                <c:pt idx="569">
                  <c:v>1002.597</c:v>
                </c:pt>
                <c:pt idx="570">
                  <c:v>1002.563</c:v>
                </c:pt>
                <c:pt idx="571">
                  <c:v>1006.7470000000001</c:v>
                </c:pt>
                <c:pt idx="572">
                  <c:v>1009.883</c:v>
                </c:pt>
                <c:pt idx="573">
                  <c:v>1013.352</c:v>
                </c:pt>
                <c:pt idx="574">
                  <c:v>1010.109</c:v>
                </c:pt>
                <c:pt idx="575">
                  <c:v>1019.61</c:v>
                </c:pt>
                <c:pt idx="576">
                  <c:v>1026.489</c:v>
                </c:pt>
                <c:pt idx="577">
                  <c:v>1022.501</c:v>
                </c:pt>
                <c:pt idx="578">
                  <c:v>1017.153</c:v>
                </c:pt>
                <c:pt idx="579">
                  <c:v>1021.1130000000001</c:v>
                </c:pt>
                <c:pt idx="580">
                  <c:v>1026.7190000000001</c:v>
                </c:pt>
                <c:pt idx="581">
                  <c:v>1018.264</c:v>
                </c:pt>
                <c:pt idx="582">
                  <c:v>1018.664</c:v>
                </c:pt>
                <c:pt idx="583">
                  <c:v>1020.4970000000001</c:v>
                </c:pt>
                <c:pt idx="584">
                  <c:v>1026.5840000000001</c:v>
                </c:pt>
                <c:pt idx="585">
                  <c:v>1027.3330000000001</c:v>
                </c:pt>
                <c:pt idx="586">
                  <c:v>1026.4670000000001</c:v>
                </c:pt>
                <c:pt idx="587">
                  <c:v>1035.9570000000001</c:v>
                </c:pt>
                <c:pt idx="588">
                  <c:v>1036.5840000000001</c:v>
                </c:pt>
                <c:pt idx="589">
                  <c:v>1041.9359999999999</c:v>
                </c:pt>
                <c:pt idx="590">
                  <c:v>1042.482</c:v>
                </c:pt>
                <c:pt idx="591">
                  <c:v>1037.9290000000001</c:v>
                </c:pt>
                <c:pt idx="592">
                  <c:v>1037.1870000000001</c:v>
                </c:pt>
                <c:pt idx="593">
                  <c:v>1046.366</c:v>
                </c:pt>
                <c:pt idx="594">
                  <c:v>1050.3689999999999</c:v>
                </c:pt>
                <c:pt idx="595">
                  <c:v>1048.251</c:v>
                </c:pt>
                <c:pt idx="596">
                  <c:v>1059.259</c:v>
                </c:pt>
                <c:pt idx="597">
                  <c:v>1061.682</c:v>
                </c:pt>
                <c:pt idx="598">
                  <c:v>1044.836</c:v>
                </c:pt>
                <c:pt idx="599">
                  <c:v>1042.8689999999999</c:v>
                </c:pt>
                <c:pt idx="600">
                  <c:v>1051.4839999999999</c:v>
                </c:pt>
                <c:pt idx="601">
                  <c:v>1050.059</c:v>
                </c:pt>
                <c:pt idx="602">
                  <c:v>1046.8599999999999</c:v>
                </c:pt>
                <c:pt idx="603">
                  <c:v>1052.3620000000001</c:v>
                </c:pt>
                <c:pt idx="604">
                  <c:v>1054.8209999999999</c:v>
                </c:pt>
                <c:pt idx="605">
                  <c:v>1032.2529999999999</c:v>
                </c:pt>
                <c:pt idx="606">
                  <c:v>1027.867</c:v>
                </c:pt>
                <c:pt idx="607">
                  <c:v>1039.4390000000001</c:v>
                </c:pt>
                <c:pt idx="608">
                  <c:v>1028.8990000000001</c:v>
                </c:pt>
                <c:pt idx="609">
                  <c:v>1034.576</c:v>
                </c:pt>
                <c:pt idx="610">
                  <c:v>1009.442</c:v>
                </c:pt>
                <c:pt idx="611">
                  <c:v>1000.192</c:v>
                </c:pt>
                <c:pt idx="612">
                  <c:v>971.41</c:v>
                </c:pt>
                <c:pt idx="613">
                  <c:v>951.40899999999999</c:v>
                </c:pt>
                <c:pt idx="614">
                  <c:v>994.31600000000003</c:v>
                </c:pt>
                <c:pt idx="615">
                  <c:v>988.48599999999999</c:v>
                </c:pt>
                <c:pt idx="616">
                  <c:v>1000.554</c:v>
                </c:pt>
                <c:pt idx="617">
                  <c:v>994.35800000000006</c:v>
                </c:pt>
                <c:pt idx="618">
                  <c:v>971.08299999999997</c:v>
                </c:pt>
                <c:pt idx="619">
                  <c:v>966.24900000000002</c:v>
                </c:pt>
                <c:pt idx="620">
                  <c:v>960.25900000000001</c:v>
                </c:pt>
                <c:pt idx="621">
                  <c:v>950.11400000000003</c:v>
                </c:pt>
                <c:pt idx="622">
                  <c:v>921.83600000000001</c:v>
                </c:pt>
                <c:pt idx="623">
                  <c:v>930.45</c:v>
                </c:pt>
                <c:pt idx="624">
                  <c:v>920.68799999999999</c:v>
                </c:pt>
                <c:pt idx="625">
                  <c:v>911.12200000000007</c:v>
                </c:pt>
                <c:pt idx="626">
                  <c:v>912.49</c:v>
                </c:pt>
                <c:pt idx="627">
                  <c:v>940.24200000000008</c:v>
                </c:pt>
                <c:pt idx="628">
                  <c:v>934.03399999999999</c:v>
                </c:pt>
                <c:pt idx="629">
                  <c:v>934.70799999999997</c:v>
                </c:pt>
                <c:pt idx="630">
                  <c:v>924.35599999999999</c:v>
                </c:pt>
                <c:pt idx="631">
                  <c:v>935.13200000000006</c:v>
                </c:pt>
                <c:pt idx="632">
                  <c:v>943.83299999999997</c:v>
                </c:pt>
                <c:pt idx="633">
                  <c:v>917.06700000000001</c:v>
                </c:pt>
                <c:pt idx="634">
                  <c:v>901.71</c:v>
                </c:pt>
                <c:pt idx="635">
                  <c:v>905.72800000000007</c:v>
                </c:pt>
                <c:pt idx="636">
                  <c:v>907.04700000000003</c:v>
                </c:pt>
                <c:pt idx="637">
                  <c:v>929.03399999999999</c:v>
                </c:pt>
                <c:pt idx="638">
                  <c:v>932.84900000000005</c:v>
                </c:pt>
                <c:pt idx="639">
                  <c:v>939.803</c:v>
                </c:pt>
                <c:pt idx="640">
                  <c:v>956.36700000000008</c:v>
                </c:pt>
                <c:pt idx="641">
                  <c:v>958.75900000000001</c:v>
                </c:pt>
                <c:pt idx="642">
                  <c:v>959.86700000000008</c:v>
                </c:pt>
                <c:pt idx="643">
                  <c:v>960.81</c:v>
                </c:pt>
                <c:pt idx="644">
                  <c:v>963.24300000000005</c:v>
                </c:pt>
                <c:pt idx="645">
                  <c:v>949.79399999999998</c:v>
                </c:pt>
                <c:pt idx="646">
                  <c:v>943.28499999999997</c:v>
                </c:pt>
                <c:pt idx="647">
                  <c:v>931.32900000000006</c:v>
                </c:pt>
                <c:pt idx="648">
                  <c:v>929.57900000000006</c:v>
                </c:pt>
                <c:pt idx="649">
                  <c:v>930.71600000000001</c:v>
                </c:pt>
                <c:pt idx="650">
                  <c:v>901.91800000000001</c:v>
                </c:pt>
                <c:pt idx="651">
                  <c:v>894.90600000000006</c:v>
                </c:pt>
                <c:pt idx="652">
                  <c:v>891.29</c:v>
                </c:pt>
                <c:pt idx="653">
                  <c:v>890.29100000000005</c:v>
                </c:pt>
                <c:pt idx="654">
                  <c:v>888.48500000000001</c:v>
                </c:pt>
                <c:pt idx="655">
                  <c:v>901.59</c:v>
                </c:pt>
                <c:pt idx="656">
                  <c:v>920.83799999999997</c:v>
                </c:pt>
                <c:pt idx="657">
                  <c:v>930.95400000000006</c:v>
                </c:pt>
                <c:pt idx="658">
                  <c:v>936.71400000000006</c:v>
                </c:pt>
                <c:pt idx="659">
                  <c:v>936.678</c:v>
                </c:pt>
                <c:pt idx="660">
                  <c:v>951.79300000000001</c:v>
                </c:pt>
                <c:pt idx="661">
                  <c:v>953.97400000000005</c:v>
                </c:pt>
                <c:pt idx="662">
                  <c:v>954.11099999999999</c:v>
                </c:pt>
                <c:pt idx="663">
                  <c:v>932.73400000000004</c:v>
                </c:pt>
                <c:pt idx="664">
                  <c:v>933.89499999999998</c:v>
                </c:pt>
                <c:pt idx="665">
                  <c:v>937.68299999999999</c:v>
                </c:pt>
                <c:pt idx="666">
                  <c:v>931.55700000000002</c:v>
                </c:pt>
                <c:pt idx="667">
                  <c:v>950.452</c:v>
                </c:pt>
                <c:pt idx="668">
                  <c:v>957.66800000000001</c:v>
                </c:pt>
                <c:pt idx="669">
                  <c:v>968.29300000000001</c:v>
                </c:pt>
                <c:pt idx="670">
                  <c:v>968.42</c:v>
                </c:pt>
                <c:pt idx="671">
                  <c:v>966.88300000000004</c:v>
                </c:pt>
                <c:pt idx="672">
                  <c:v>964.69400000000007</c:v>
                </c:pt>
                <c:pt idx="673">
                  <c:v>962.61800000000005</c:v>
                </c:pt>
                <c:pt idx="674">
                  <c:v>984.93200000000002</c:v>
                </c:pt>
                <c:pt idx="675">
                  <c:v>985.16399999999999</c:v>
                </c:pt>
                <c:pt idx="676">
                  <c:v>985.65</c:v>
                </c:pt>
                <c:pt idx="677">
                  <c:v>986.30799999999999</c:v>
                </c:pt>
                <c:pt idx="678">
                  <c:v>985.452</c:v>
                </c:pt>
                <c:pt idx="679">
                  <c:v>990.30600000000004</c:v>
                </c:pt>
                <c:pt idx="680">
                  <c:v>980.66600000000005</c:v>
                </c:pt>
                <c:pt idx="681">
                  <c:v>952.904</c:v>
                </c:pt>
                <c:pt idx="682">
                  <c:v>946.923</c:v>
                </c:pt>
                <c:pt idx="683">
                  <c:v>944.28600000000006</c:v>
                </c:pt>
                <c:pt idx="684">
                  <c:v>946.25400000000002</c:v>
                </c:pt>
                <c:pt idx="685">
                  <c:v>956.87300000000005</c:v>
                </c:pt>
                <c:pt idx="686">
                  <c:v>958.09100000000001</c:v>
                </c:pt>
                <c:pt idx="687">
                  <c:v>946.20299999999997</c:v>
                </c:pt>
                <c:pt idx="688">
                  <c:v>936.61500000000001</c:v>
                </c:pt>
                <c:pt idx="689">
                  <c:v>935.53200000000004</c:v>
                </c:pt>
                <c:pt idx="690">
                  <c:v>923.52</c:v>
                </c:pt>
                <c:pt idx="691">
                  <c:v>920.44400000000007</c:v>
                </c:pt>
                <c:pt idx="692">
                  <c:v>921.14700000000005</c:v>
                </c:pt>
                <c:pt idx="693">
                  <c:v>932.13499999999999</c:v>
                </c:pt>
                <c:pt idx="694">
                  <c:v>925.51700000000005</c:v>
                </c:pt>
                <c:pt idx="695">
                  <c:v>922.68299999999999</c:v>
                </c:pt>
                <c:pt idx="696">
                  <c:v>948.05399999999997</c:v>
                </c:pt>
                <c:pt idx="697">
                  <c:v>955.05100000000004</c:v>
                </c:pt>
                <c:pt idx="698">
                  <c:v>966.37599999999998</c:v>
                </c:pt>
                <c:pt idx="699">
                  <c:v>969.69299999999998</c:v>
                </c:pt>
                <c:pt idx="700">
                  <c:v>958.84699999999998</c:v>
                </c:pt>
                <c:pt idx="701">
                  <c:v>963.09699999999998</c:v>
                </c:pt>
                <c:pt idx="702">
                  <c:v>969.52600000000007</c:v>
                </c:pt>
                <c:pt idx="703">
                  <c:v>972.27100000000007</c:v>
                </c:pt>
                <c:pt idx="704">
                  <c:v>984.36400000000003</c:v>
                </c:pt>
                <c:pt idx="705">
                  <c:v>986.72199999999998</c:v>
                </c:pt>
                <c:pt idx="706">
                  <c:v>987.73300000000006</c:v>
                </c:pt>
                <c:pt idx="707">
                  <c:v>986.976</c:v>
                </c:pt>
                <c:pt idx="708">
                  <c:v>986.15200000000004</c:v>
                </c:pt>
                <c:pt idx="709">
                  <c:v>999.17399999999998</c:v>
                </c:pt>
                <c:pt idx="710">
                  <c:v>996.92700000000002</c:v>
                </c:pt>
                <c:pt idx="711">
                  <c:v>996.21</c:v>
                </c:pt>
                <c:pt idx="712">
                  <c:v>990.25</c:v>
                </c:pt>
                <c:pt idx="713">
                  <c:v>1007.504</c:v>
                </c:pt>
                <c:pt idx="714">
                  <c:v>1004.821</c:v>
                </c:pt>
                <c:pt idx="715">
                  <c:v>1007.763</c:v>
                </c:pt>
                <c:pt idx="716">
                  <c:v>1007.44</c:v>
                </c:pt>
                <c:pt idx="717">
                  <c:v>1002.987</c:v>
                </c:pt>
                <c:pt idx="718">
                  <c:v>1007.845</c:v>
                </c:pt>
                <c:pt idx="719">
                  <c:v>999.46900000000005</c:v>
                </c:pt>
                <c:pt idx="720">
                  <c:v>1020.544</c:v>
                </c:pt>
                <c:pt idx="721">
                  <c:v>1024.6079999999999</c:v>
                </c:pt>
                <c:pt idx="722">
                  <c:v>1024.7909999999999</c:v>
                </c:pt>
                <c:pt idx="723">
                  <c:v>1028.347</c:v>
                </c:pt>
                <c:pt idx="724">
                  <c:v>1028.4359999999999</c:v>
                </c:pt>
                <c:pt idx="725">
                  <c:v>1027.4110000000001</c:v>
                </c:pt>
                <c:pt idx="726">
                  <c:v>1038.2360000000001</c:v>
                </c:pt>
                <c:pt idx="727">
                  <c:v>1040.596</c:v>
                </c:pt>
                <c:pt idx="728">
                  <c:v>1039.2380000000001</c:v>
                </c:pt>
              </c:numCache>
            </c:numRef>
          </c:val>
          <c:smooth val="0"/>
          <c:extLst>
            <c:ext xmlns:c16="http://schemas.microsoft.com/office/drawing/2014/chart" uri="{C3380CC4-5D6E-409C-BE32-E72D297353CC}">
              <c16:uniqueId val="{00000002-7EE7-4E89-97C6-4DD1A754726F}"/>
            </c:ext>
          </c:extLst>
        </c:ser>
        <c:ser>
          <c:idx val="5"/>
          <c:order val="3"/>
          <c:tx>
            <c:strRef>
              <c:f>'2.1.12-график'!$F$4</c:f>
              <c:strCache>
                <c:ptCount val="1"/>
                <c:pt idx="0">
                  <c:v>Ресей</c:v>
                </c:pt>
              </c:strCache>
            </c:strRef>
          </c:tx>
          <c:spPr>
            <a:ln w="12700">
              <a:solidFill>
                <a:srgbClr val="800000"/>
              </a:solidFill>
              <a:prstDash val="solid"/>
            </a:ln>
          </c:spPr>
          <c:marker>
            <c:symbol val="none"/>
          </c:marker>
          <c:cat>
            <c:numRef>
              <c:f>'2.1.12-график'!$B$5:$B$733</c:f>
              <c:numCache>
                <c:formatCode>m/d/yyyy</c:formatCode>
                <c:ptCount val="729"/>
                <c:pt idx="0">
                  <c:v>39448</c:v>
                </c:pt>
                <c:pt idx="1">
                  <c:v>39449</c:v>
                </c:pt>
                <c:pt idx="2">
                  <c:v>39450</c:v>
                </c:pt>
                <c:pt idx="3">
                  <c:v>39451</c:v>
                </c:pt>
                <c:pt idx="4">
                  <c:v>39454</c:v>
                </c:pt>
                <c:pt idx="5">
                  <c:v>39455</c:v>
                </c:pt>
                <c:pt idx="6">
                  <c:v>39456</c:v>
                </c:pt>
                <c:pt idx="7">
                  <c:v>39457</c:v>
                </c:pt>
                <c:pt idx="8">
                  <c:v>39458</c:v>
                </c:pt>
                <c:pt idx="9">
                  <c:v>39461</c:v>
                </c:pt>
                <c:pt idx="10">
                  <c:v>39462</c:v>
                </c:pt>
                <c:pt idx="11">
                  <c:v>39463</c:v>
                </c:pt>
                <c:pt idx="12">
                  <c:v>39464</c:v>
                </c:pt>
                <c:pt idx="13">
                  <c:v>39465</c:v>
                </c:pt>
                <c:pt idx="14">
                  <c:v>39468</c:v>
                </c:pt>
                <c:pt idx="15">
                  <c:v>39469</c:v>
                </c:pt>
                <c:pt idx="16">
                  <c:v>39470</c:v>
                </c:pt>
                <c:pt idx="17">
                  <c:v>39471</c:v>
                </c:pt>
                <c:pt idx="18">
                  <c:v>39472</c:v>
                </c:pt>
                <c:pt idx="19">
                  <c:v>39475</c:v>
                </c:pt>
                <c:pt idx="20">
                  <c:v>39476</c:v>
                </c:pt>
                <c:pt idx="21">
                  <c:v>39477</c:v>
                </c:pt>
                <c:pt idx="22">
                  <c:v>39478</c:v>
                </c:pt>
                <c:pt idx="23">
                  <c:v>39479</c:v>
                </c:pt>
                <c:pt idx="24">
                  <c:v>39482</c:v>
                </c:pt>
                <c:pt idx="25">
                  <c:v>39483</c:v>
                </c:pt>
                <c:pt idx="26">
                  <c:v>39484</c:v>
                </c:pt>
                <c:pt idx="27">
                  <c:v>39485</c:v>
                </c:pt>
                <c:pt idx="28">
                  <c:v>39486</c:v>
                </c:pt>
                <c:pt idx="29">
                  <c:v>39489</c:v>
                </c:pt>
                <c:pt idx="30">
                  <c:v>39490</c:v>
                </c:pt>
                <c:pt idx="31">
                  <c:v>39491</c:v>
                </c:pt>
                <c:pt idx="32">
                  <c:v>39492</c:v>
                </c:pt>
                <c:pt idx="33">
                  <c:v>39493</c:v>
                </c:pt>
                <c:pt idx="34">
                  <c:v>39496</c:v>
                </c:pt>
                <c:pt idx="35">
                  <c:v>39497</c:v>
                </c:pt>
                <c:pt idx="36">
                  <c:v>39498</c:v>
                </c:pt>
                <c:pt idx="37">
                  <c:v>39499</c:v>
                </c:pt>
                <c:pt idx="38">
                  <c:v>39500</c:v>
                </c:pt>
                <c:pt idx="39">
                  <c:v>39503</c:v>
                </c:pt>
                <c:pt idx="40">
                  <c:v>39504</c:v>
                </c:pt>
                <c:pt idx="41">
                  <c:v>39505</c:v>
                </c:pt>
                <c:pt idx="42">
                  <c:v>39506</c:v>
                </c:pt>
                <c:pt idx="43">
                  <c:v>39507</c:v>
                </c:pt>
                <c:pt idx="44">
                  <c:v>39510</c:v>
                </c:pt>
                <c:pt idx="45">
                  <c:v>39511</c:v>
                </c:pt>
                <c:pt idx="46">
                  <c:v>39512</c:v>
                </c:pt>
                <c:pt idx="47">
                  <c:v>39513</c:v>
                </c:pt>
                <c:pt idx="48">
                  <c:v>39514</c:v>
                </c:pt>
                <c:pt idx="49">
                  <c:v>39517</c:v>
                </c:pt>
                <c:pt idx="50">
                  <c:v>39518</c:v>
                </c:pt>
                <c:pt idx="51">
                  <c:v>39519</c:v>
                </c:pt>
                <c:pt idx="52">
                  <c:v>39520</c:v>
                </c:pt>
                <c:pt idx="53">
                  <c:v>39521</c:v>
                </c:pt>
                <c:pt idx="54">
                  <c:v>39524</c:v>
                </c:pt>
                <c:pt idx="55">
                  <c:v>39525</c:v>
                </c:pt>
                <c:pt idx="56">
                  <c:v>39526</c:v>
                </c:pt>
                <c:pt idx="57">
                  <c:v>39527</c:v>
                </c:pt>
                <c:pt idx="58">
                  <c:v>39528</c:v>
                </c:pt>
                <c:pt idx="59">
                  <c:v>39531</c:v>
                </c:pt>
                <c:pt idx="60">
                  <c:v>39532</c:v>
                </c:pt>
                <c:pt idx="61">
                  <c:v>39533</c:v>
                </c:pt>
                <c:pt idx="62">
                  <c:v>39534</c:v>
                </c:pt>
                <c:pt idx="63">
                  <c:v>39535</c:v>
                </c:pt>
                <c:pt idx="64">
                  <c:v>39538</c:v>
                </c:pt>
                <c:pt idx="65">
                  <c:v>39539</c:v>
                </c:pt>
                <c:pt idx="66">
                  <c:v>39540</c:v>
                </c:pt>
                <c:pt idx="67">
                  <c:v>39541</c:v>
                </c:pt>
                <c:pt idx="68">
                  <c:v>39542</c:v>
                </c:pt>
                <c:pt idx="69">
                  <c:v>39545</c:v>
                </c:pt>
                <c:pt idx="70">
                  <c:v>39546</c:v>
                </c:pt>
                <c:pt idx="71">
                  <c:v>39547</c:v>
                </c:pt>
                <c:pt idx="72">
                  <c:v>39548</c:v>
                </c:pt>
                <c:pt idx="73">
                  <c:v>39549</c:v>
                </c:pt>
                <c:pt idx="74">
                  <c:v>39552</c:v>
                </c:pt>
                <c:pt idx="75">
                  <c:v>39553</c:v>
                </c:pt>
                <c:pt idx="76">
                  <c:v>39554</c:v>
                </c:pt>
                <c:pt idx="77">
                  <c:v>39555</c:v>
                </c:pt>
                <c:pt idx="78">
                  <c:v>39556</c:v>
                </c:pt>
                <c:pt idx="79">
                  <c:v>39559</c:v>
                </c:pt>
                <c:pt idx="80">
                  <c:v>39560</c:v>
                </c:pt>
                <c:pt idx="81">
                  <c:v>39561</c:v>
                </c:pt>
                <c:pt idx="82">
                  <c:v>39562</c:v>
                </c:pt>
                <c:pt idx="83">
                  <c:v>39563</c:v>
                </c:pt>
                <c:pt idx="84">
                  <c:v>39566</c:v>
                </c:pt>
                <c:pt idx="85">
                  <c:v>39567</c:v>
                </c:pt>
                <c:pt idx="86">
                  <c:v>39568</c:v>
                </c:pt>
                <c:pt idx="87">
                  <c:v>39569</c:v>
                </c:pt>
                <c:pt idx="88">
                  <c:v>39570</c:v>
                </c:pt>
                <c:pt idx="89">
                  <c:v>39573</c:v>
                </c:pt>
                <c:pt idx="90">
                  <c:v>39574</c:v>
                </c:pt>
                <c:pt idx="91">
                  <c:v>39575</c:v>
                </c:pt>
                <c:pt idx="92">
                  <c:v>39576</c:v>
                </c:pt>
                <c:pt idx="93">
                  <c:v>39577</c:v>
                </c:pt>
                <c:pt idx="94">
                  <c:v>39580</c:v>
                </c:pt>
                <c:pt idx="95">
                  <c:v>39581</c:v>
                </c:pt>
                <c:pt idx="96">
                  <c:v>39582</c:v>
                </c:pt>
                <c:pt idx="97">
                  <c:v>39583</c:v>
                </c:pt>
                <c:pt idx="98">
                  <c:v>39584</c:v>
                </c:pt>
                <c:pt idx="99">
                  <c:v>39587</c:v>
                </c:pt>
                <c:pt idx="100">
                  <c:v>39588</c:v>
                </c:pt>
                <c:pt idx="101">
                  <c:v>39589</c:v>
                </c:pt>
                <c:pt idx="102">
                  <c:v>39590</c:v>
                </c:pt>
                <c:pt idx="103">
                  <c:v>39591</c:v>
                </c:pt>
                <c:pt idx="104">
                  <c:v>39594</c:v>
                </c:pt>
                <c:pt idx="105">
                  <c:v>39595</c:v>
                </c:pt>
                <c:pt idx="106">
                  <c:v>39596</c:v>
                </c:pt>
                <c:pt idx="107">
                  <c:v>39597</c:v>
                </c:pt>
                <c:pt idx="108">
                  <c:v>39598</c:v>
                </c:pt>
                <c:pt idx="109">
                  <c:v>39601</c:v>
                </c:pt>
                <c:pt idx="110">
                  <c:v>39602</c:v>
                </c:pt>
                <c:pt idx="111">
                  <c:v>39603</c:v>
                </c:pt>
                <c:pt idx="112">
                  <c:v>39604</c:v>
                </c:pt>
                <c:pt idx="113">
                  <c:v>39605</c:v>
                </c:pt>
                <c:pt idx="114">
                  <c:v>39608</c:v>
                </c:pt>
                <c:pt idx="115">
                  <c:v>39609</c:v>
                </c:pt>
                <c:pt idx="116">
                  <c:v>39610</c:v>
                </c:pt>
                <c:pt idx="117">
                  <c:v>39611</c:v>
                </c:pt>
                <c:pt idx="118">
                  <c:v>39612</c:v>
                </c:pt>
                <c:pt idx="119">
                  <c:v>39615</c:v>
                </c:pt>
                <c:pt idx="120">
                  <c:v>39616</c:v>
                </c:pt>
                <c:pt idx="121">
                  <c:v>39617</c:v>
                </c:pt>
                <c:pt idx="122">
                  <c:v>39618</c:v>
                </c:pt>
                <c:pt idx="123">
                  <c:v>39619</c:v>
                </c:pt>
                <c:pt idx="124">
                  <c:v>39622</c:v>
                </c:pt>
                <c:pt idx="125">
                  <c:v>39623</c:v>
                </c:pt>
                <c:pt idx="126">
                  <c:v>39624</c:v>
                </c:pt>
                <c:pt idx="127">
                  <c:v>39625</c:v>
                </c:pt>
                <c:pt idx="128">
                  <c:v>39626</c:v>
                </c:pt>
                <c:pt idx="129">
                  <c:v>39629</c:v>
                </c:pt>
                <c:pt idx="130">
                  <c:v>39630</c:v>
                </c:pt>
                <c:pt idx="131">
                  <c:v>39631</c:v>
                </c:pt>
                <c:pt idx="132">
                  <c:v>39632</c:v>
                </c:pt>
                <c:pt idx="133">
                  <c:v>39633</c:v>
                </c:pt>
                <c:pt idx="134">
                  <c:v>39636</c:v>
                </c:pt>
                <c:pt idx="135">
                  <c:v>39637</c:v>
                </c:pt>
                <c:pt idx="136">
                  <c:v>39638</c:v>
                </c:pt>
                <c:pt idx="137">
                  <c:v>39639</c:v>
                </c:pt>
                <c:pt idx="138">
                  <c:v>39640</c:v>
                </c:pt>
                <c:pt idx="139">
                  <c:v>39643</c:v>
                </c:pt>
                <c:pt idx="140">
                  <c:v>39644</c:v>
                </c:pt>
                <c:pt idx="141">
                  <c:v>39645</c:v>
                </c:pt>
                <c:pt idx="142">
                  <c:v>39646</c:v>
                </c:pt>
                <c:pt idx="143">
                  <c:v>39647</c:v>
                </c:pt>
                <c:pt idx="144">
                  <c:v>39650</c:v>
                </c:pt>
                <c:pt idx="145">
                  <c:v>39651</c:v>
                </c:pt>
                <c:pt idx="146">
                  <c:v>39652</c:v>
                </c:pt>
                <c:pt idx="147">
                  <c:v>39653</c:v>
                </c:pt>
                <c:pt idx="148">
                  <c:v>39654</c:v>
                </c:pt>
                <c:pt idx="149">
                  <c:v>39657</c:v>
                </c:pt>
                <c:pt idx="150">
                  <c:v>39658</c:v>
                </c:pt>
                <c:pt idx="151">
                  <c:v>39659</c:v>
                </c:pt>
                <c:pt idx="152">
                  <c:v>39660</c:v>
                </c:pt>
                <c:pt idx="153">
                  <c:v>39661</c:v>
                </c:pt>
                <c:pt idx="154">
                  <c:v>39664</c:v>
                </c:pt>
                <c:pt idx="155">
                  <c:v>39665</c:v>
                </c:pt>
                <c:pt idx="156">
                  <c:v>39666</c:v>
                </c:pt>
                <c:pt idx="157">
                  <c:v>39667</c:v>
                </c:pt>
                <c:pt idx="158">
                  <c:v>39668</c:v>
                </c:pt>
                <c:pt idx="159">
                  <c:v>39671</c:v>
                </c:pt>
                <c:pt idx="160">
                  <c:v>39672</c:v>
                </c:pt>
                <c:pt idx="161">
                  <c:v>39673</c:v>
                </c:pt>
                <c:pt idx="162">
                  <c:v>39674</c:v>
                </c:pt>
                <c:pt idx="163">
                  <c:v>39675</c:v>
                </c:pt>
                <c:pt idx="164">
                  <c:v>39678</c:v>
                </c:pt>
                <c:pt idx="165">
                  <c:v>39679</c:v>
                </c:pt>
                <c:pt idx="166">
                  <c:v>39680</c:v>
                </c:pt>
                <c:pt idx="167">
                  <c:v>39681</c:v>
                </c:pt>
                <c:pt idx="168">
                  <c:v>39682</c:v>
                </c:pt>
                <c:pt idx="169">
                  <c:v>39685</c:v>
                </c:pt>
                <c:pt idx="170">
                  <c:v>39686</c:v>
                </c:pt>
                <c:pt idx="171">
                  <c:v>39687</c:v>
                </c:pt>
                <c:pt idx="172">
                  <c:v>39688</c:v>
                </c:pt>
                <c:pt idx="173">
                  <c:v>39689</c:v>
                </c:pt>
                <c:pt idx="174">
                  <c:v>39692</c:v>
                </c:pt>
                <c:pt idx="175">
                  <c:v>39693</c:v>
                </c:pt>
                <c:pt idx="176">
                  <c:v>39694</c:v>
                </c:pt>
                <c:pt idx="177">
                  <c:v>39695</c:v>
                </c:pt>
                <c:pt idx="178">
                  <c:v>39696</c:v>
                </c:pt>
                <c:pt idx="179">
                  <c:v>39699</c:v>
                </c:pt>
                <c:pt idx="180">
                  <c:v>39700</c:v>
                </c:pt>
                <c:pt idx="181">
                  <c:v>39701</c:v>
                </c:pt>
                <c:pt idx="182">
                  <c:v>39702</c:v>
                </c:pt>
                <c:pt idx="183">
                  <c:v>39703</c:v>
                </c:pt>
                <c:pt idx="184">
                  <c:v>39706</c:v>
                </c:pt>
                <c:pt idx="185">
                  <c:v>39707</c:v>
                </c:pt>
                <c:pt idx="186">
                  <c:v>39708</c:v>
                </c:pt>
                <c:pt idx="187">
                  <c:v>39709</c:v>
                </c:pt>
                <c:pt idx="188">
                  <c:v>39710</c:v>
                </c:pt>
                <c:pt idx="189">
                  <c:v>39713</c:v>
                </c:pt>
                <c:pt idx="190">
                  <c:v>39714</c:v>
                </c:pt>
                <c:pt idx="191">
                  <c:v>39715</c:v>
                </c:pt>
                <c:pt idx="192">
                  <c:v>39716</c:v>
                </c:pt>
                <c:pt idx="193">
                  <c:v>39717</c:v>
                </c:pt>
                <c:pt idx="194">
                  <c:v>39720</c:v>
                </c:pt>
                <c:pt idx="195">
                  <c:v>39721</c:v>
                </c:pt>
                <c:pt idx="196">
                  <c:v>39722</c:v>
                </c:pt>
                <c:pt idx="197">
                  <c:v>39723</c:v>
                </c:pt>
                <c:pt idx="198">
                  <c:v>39724</c:v>
                </c:pt>
                <c:pt idx="199">
                  <c:v>39727</c:v>
                </c:pt>
                <c:pt idx="200">
                  <c:v>39728</c:v>
                </c:pt>
                <c:pt idx="201">
                  <c:v>39729</c:v>
                </c:pt>
                <c:pt idx="202">
                  <c:v>39730</c:v>
                </c:pt>
                <c:pt idx="203">
                  <c:v>39731</c:v>
                </c:pt>
                <c:pt idx="204">
                  <c:v>39734</c:v>
                </c:pt>
                <c:pt idx="205">
                  <c:v>39735</c:v>
                </c:pt>
                <c:pt idx="206">
                  <c:v>39736</c:v>
                </c:pt>
                <c:pt idx="207">
                  <c:v>39737</c:v>
                </c:pt>
                <c:pt idx="208">
                  <c:v>39738</c:v>
                </c:pt>
                <c:pt idx="209">
                  <c:v>39741</c:v>
                </c:pt>
                <c:pt idx="210">
                  <c:v>39742</c:v>
                </c:pt>
                <c:pt idx="211">
                  <c:v>39743</c:v>
                </c:pt>
                <c:pt idx="212">
                  <c:v>39744</c:v>
                </c:pt>
                <c:pt idx="213">
                  <c:v>39745</c:v>
                </c:pt>
                <c:pt idx="214">
                  <c:v>39748</c:v>
                </c:pt>
                <c:pt idx="215">
                  <c:v>39749</c:v>
                </c:pt>
                <c:pt idx="216">
                  <c:v>39750</c:v>
                </c:pt>
                <c:pt idx="217">
                  <c:v>39751</c:v>
                </c:pt>
                <c:pt idx="218">
                  <c:v>39752</c:v>
                </c:pt>
                <c:pt idx="219">
                  <c:v>39755</c:v>
                </c:pt>
                <c:pt idx="220">
                  <c:v>39756</c:v>
                </c:pt>
                <c:pt idx="221">
                  <c:v>39757</c:v>
                </c:pt>
                <c:pt idx="222">
                  <c:v>39758</c:v>
                </c:pt>
                <c:pt idx="223">
                  <c:v>39759</c:v>
                </c:pt>
                <c:pt idx="224">
                  <c:v>39762</c:v>
                </c:pt>
                <c:pt idx="225">
                  <c:v>39763</c:v>
                </c:pt>
                <c:pt idx="226">
                  <c:v>39764</c:v>
                </c:pt>
                <c:pt idx="227">
                  <c:v>39765</c:v>
                </c:pt>
                <c:pt idx="228">
                  <c:v>39766</c:v>
                </c:pt>
                <c:pt idx="229">
                  <c:v>39769</c:v>
                </c:pt>
                <c:pt idx="230">
                  <c:v>39770</c:v>
                </c:pt>
                <c:pt idx="231">
                  <c:v>39771</c:v>
                </c:pt>
                <c:pt idx="232">
                  <c:v>39772</c:v>
                </c:pt>
                <c:pt idx="233">
                  <c:v>39773</c:v>
                </c:pt>
                <c:pt idx="234">
                  <c:v>39776</c:v>
                </c:pt>
                <c:pt idx="235">
                  <c:v>39777</c:v>
                </c:pt>
                <c:pt idx="236">
                  <c:v>39778</c:v>
                </c:pt>
                <c:pt idx="237">
                  <c:v>39779</c:v>
                </c:pt>
                <c:pt idx="238">
                  <c:v>39780</c:v>
                </c:pt>
                <c:pt idx="239">
                  <c:v>39783</c:v>
                </c:pt>
                <c:pt idx="240">
                  <c:v>39784</c:v>
                </c:pt>
                <c:pt idx="241">
                  <c:v>39785</c:v>
                </c:pt>
                <c:pt idx="242">
                  <c:v>39786</c:v>
                </c:pt>
                <c:pt idx="243">
                  <c:v>39787</c:v>
                </c:pt>
                <c:pt idx="244">
                  <c:v>39790</c:v>
                </c:pt>
                <c:pt idx="245">
                  <c:v>39791</c:v>
                </c:pt>
                <c:pt idx="246">
                  <c:v>39792</c:v>
                </c:pt>
                <c:pt idx="247">
                  <c:v>39793</c:v>
                </c:pt>
                <c:pt idx="248">
                  <c:v>39794</c:v>
                </c:pt>
                <c:pt idx="249">
                  <c:v>39797</c:v>
                </c:pt>
                <c:pt idx="250">
                  <c:v>39798</c:v>
                </c:pt>
                <c:pt idx="251">
                  <c:v>39799</c:v>
                </c:pt>
                <c:pt idx="252">
                  <c:v>39800</c:v>
                </c:pt>
                <c:pt idx="253">
                  <c:v>39801</c:v>
                </c:pt>
                <c:pt idx="254">
                  <c:v>39804</c:v>
                </c:pt>
                <c:pt idx="255">
                  <c:v>39805</c:v>
                </c:pt>
                <c:pt idx="256">
                  <c:v>39806</c:v>
                </c:pt>
                <c:pt idx="257">
                  <c:v>39807</c:v>
                </c:pt>
                <c:pt idx="258">
                  <c:v>39808</c:v>
                </c:pt>
                <c:pt idx="259">
                  <c:v>39811</c:v>
                </c:pt>
                <c:pt idx="260">
                  <c:v>39812</c:v>
                </c:pt>
                <c:pt idx="261">
                  <c:v>39813</c:v>
                </c:pt>
                <c:pt idx="262">
                  <c:v>39814</c:v>
                </c:pt>
                <c:pt idx="263">
                  <c:v>39815</c:v>
                </c:pt>
                <c:pt idx="264">
                  <c:v>39818</c:v>
                </c:pt>
                <c:pt idx="265">
                  <c:v>39819</c:v>
                </c:pt>
                <c:pt idx="266">
                  <c:v>39820</c:v>
                </c:pt>
                <c:pt idx="267">
                  <c:v>39821</c:v>
                </c:pt>
                <c:pt idx="268">
                  <c:v>39822</c:v>
                </c:pt>
                <c:pt idx="269">
                  <c:v>39825</c:v>
                </c:pt>
                <c:pt idx="270">
                  <c:v>39826</c:v>
                </c:pt>
                <c:pt idx="271">
                  <c:v>39827</c:v>
                </c:pt>
                <c:pt idx="272">
                  <c:v>39828</c:v>
                </c:pt>
                <c:pt idx="273">
                  <c:v>39829</c:v>
                </c:pt>
                <c:pt idx="274">
                  <c:v>39832</c:v>
                </c:pt>
                <c:pt idx="275">
                  <c:v>39833</c:v>
                </c:pt>
                <c:pt idx="276">
                  <c:v>39834</c:v>
                </c:pt>
                <c:pt idx="277">
                  <c:v>39835</c:v>
                </c:pt>
                <c:pt idx="278">
                  <c:v>39836</c:v>
                </c:pt>
                <c:pt idx="279">
                  <c:v>39839</c:v>
                </c:pt>
                <c:pt idx="280">
                  <c:v>39840</c:v>
                </c:pt>
                <c:pt idx="281">
                  <c:v>39841</c:v>
                </c:pt>
                <c:pt idx="282">
                  <c:v>39842</c:v>
                </c:pt>
                <c:pt idx="283">
                  <c:v>39843</c:v>
                </c:pt>
                <c:pt idx="284">
                  <c:v>39846</c:v>
                </c:pt>
                <c:pt idx="285">
                  <c:v>39847</c:v>
                </c:pt>
                <c:pt idx="286">
                  <c:v>39848</c:v>
                </c:pt>
                <c:pt idx="287">
                  <c:v>39849</c:v>
                </c:pt>
                <c:pt idx="288">
                  <c:v>39850</c:v>
                </c:pt>
                <c:pt idx="289">
                  <c:v>39853</c:v>
                </c:pt>
                <c:pt idx="290">
                  <c:v>39854</c:v>
                </c:pt>
                <c:pt idx="291">
                  <c:v>39855</c:v>
                </c:pt>
                <c:pt idx="292">
                  <c:v>39856</c:v>
                </c:pt>
                <c:pt idx="293">
                  <c:v>39857</c:v>
                </c:pt>
                <c:pt idx="294">
                  <c:v>39860</c:v>
                </c:pt>
                <c:pt idx="295">
                  <c:v>39861</c:v>
                </c:pt>
                <c:pt idx="296">
                  <c:v>39862</c:v>
                </c:pt>
                <c:pt idx="297">
                  <c:v>39863</c:v>
                </c:pt>
                <c:pt idx="298">
                  <c:v>39864</c:v>
                </c:pt>
                <c:pt idx="299">
                  <c:v>39867</c:v>
                </c:pt>
                <c:pt idx="300">
                  <c:v>39868</c:v>
                </c:pt>
                <c:pt idx="301">
                  <c:v>39869</c:v>
                </c:pt>
                <c:pt idx="302">
                  <c:v>39870</c:v>
                </c:pt>
                <c:pt idx="303">
                  <c:v>39871</c:v>
                </c:pt>
                <c:pt idx="304">
                  <c:v>39874</c:v>
                </c:pt>
                <c:pt idx="305">
                  <c:v>39875</c:v>
                </c:pt>
                <c:pt idx="306">
                  <c:v>39876</c:v>
                </c:pt>
                <c:pt idx="307">
                  <c:v>39877</c:v>
                </c:pt>
                <c:pt idx="308">
                  <c:v>39878</c:v>
                </c:pt>
                <c:pt idx="309">
                  <c:v>39881</c:v>
                </c:pt>
                <c:pt idx="310">
                  <c:v>39882</c:v>
                </c:pt>
                <c:pt idx="311">
                  <c:v>39883</c:v>
                </c:pt>
                <c:pt idx="312">
                  <c:v>39884</c:v>
                </c:pt>
                <c:pt idx="313">
                  <c:v>39885</c:v>
                </c:pt>
                <c:pt idx="314">
                  <c:v>39888</c:v>
                </c:pt>
                <c:pt idx="315">
                  <c:v>39889</c:v>
                </c:pt>
                <c:pt idx="316">
                  <c:v>39890</c:v>
                </c:pt>
                <c:pt idx="317">
                  <c:v>39891</c:v>
                </c:pt>
                <c:pt idx="318">
                  <c:v>39892</c:v>
                </c:pt>
                <c:pt idx="319">
                  <c:v>39895</c:v>
                </c:pt>
                <c:pt idx="320">
                  <c:v>39896</c:v>
                </c:pt>
                <c:pt idx="321">
                  <c:v>39897</c:v>
                </c:pt>
                <c:pt idx="322">
                  <c:v>39898</c:v>
                </c:pt>
                <c:pt idx="323">
                  <c:v>39899</c:v>
                </c:pt>
                <c:pt idx="324">
                  <c:v>39902</c:v>
                </c:pt>
                <c:pt idx="325">
                  <c:v>39903</c:v>
                </c:pt>
                <c:pt idx="326">
                  <c:v>39904</c:v>
                </c:pt>
                <c:pt idx="327">
                  <c:v>39905</c:v>
                </c:pt>
                <c:pt idx="328">
                  <c:v>39906</c:v>
                </c:pt>
                <c:pt idx="329">
                  <c:v>39909</c:v>
                </c:pt>
                <c:pt idx="330">
                  <c:v>39910</c:v>
                </c:pt>
                <c:pt idx="331">
                  <c:v>39911</c:v>
                </c:pt>
                <c:pt idx="332">
                  <c:v>39912</c:v>
                </c:pt>
                <c:pt idx="333">
                  <c:v>39913</c:v>
                </c:pt>
                <c:pt idx="334">
                  <c:v>39916</c:v>
                </c:pt>
                <c:pt idx="335">
                  <c:v>39917</c:v>
                </c:pt>
                <c:pt idx="336">
                  <c:v>39918</c:v>
                </c:pt>
                <c:pt idx="337">
                  <c:v>39919</c:v>
                </c:pt>
                <c:pt idx="338">
                  <c:v>39920</c:v>
                </c:pt>
                <c:pt idx="339">
                  <c:v>39923</c:v>
                </c:pt>
                <c:pt idx="340">
                  <c:v>39924</c:v>
                </c:pt>
                <c:pt idx="341">
                  <c:v>39925</c:v>
                </c:pt>
                <c:pt idx="342">
                  <c:v>39926</c:v>
                </c:pt>
                <c:pt idx="343">
                  <c:v>39927</c:v>
                </c:pt>
                <c:pt idx="344">
                  <c:v>39930</c:v>
                </c:pt>
                <c:pt idx="345">
                  <c:v>39931</c:v>
                </c:pt>
                <c:pt idx="346">
                  <c:v>39932</c:v>
                </c:pt>
                <c:pt idx="347">
                  <c:v>39933</c:v>
                </c:pt>
                <c:pt idx="348">
                  <c:v>39934</c:v>
                </c:pt>
                <c:pt idx="349">
                  <c:v>39937</c:v>
                </c:pt>
                <c:pt idx="350">
                  <c:v>39938</c:v>
                </c:pt>
                <c:pt idx="351">
                  <c:v>39939</c:v>
                </c:pt>
                <c:pt idx="352">
                  <c:v>39940</c:v>
                </c:pt>
                <c:pt idx="353">
                  <c:v>39941</c:v>
                </c:pt>
                <c:pt idx="354">
                  <c:v>39944</c:v>
                </c:pt>
                <c:pt idx="355">
                  <c:v>39945</c:v>
                </c:pt>
                <c:pt idx="356">
                  <c:v>39946</c:v>
                </c:pt>
                <c:pt idx="357">
                  <c:v>39947</c:v>
                </c:pt>
                <c:pt idx="358">
                  <c:v>39948</c:v>
                </c:pt>
                <c:pt idx="359">
                  <c:v>39951</c:v>
                </c:pt>
                <c:pt idx="360">
                  <c:v>39952</c:v>
                </c:pt>
                <c:pt idx="361">
                  <c:v>39953</c:v>
                </c:pt>
                <c:pt idx="362">
                  <c:v>39954</c:v>
                </c:pt>
                <c:pt idx="363">
                  <c:v>39955</c:v>
                </c:pt>
                <c:pt idx="364">
                  <c:v>39958</c:v>
                </c:pt>
                <c:pt idx="365">
                  <c:v>39959</c:v>
                </c:pt>
                <c:pt idx="366">
                  <c:v>39960</c:v>
                </c:pt>
                <c:pt idx="367">
                  <c:v>39961</c:v>
                </c:pt>
                <c:pt idx="368">
                  <c:v>39962</c:v>
                </c:pt>
                <c:pt idx="369">
                  <c:v>39965</c:v>
                </c:pt>
                <c:pt idx="370">
                  <c:v>39966</c:v>
                </c:pt>
                <c:pt idx="371">
                  <c:v>39967</c:v>
                </c:pt>
                <c:pt idx="372">
                  <c:v>39968</c:v>
                </c:pt>
                <c:pt idx="373">
                  <c:v>39969</c:v>
                </c:pt>
                <c:pt idx="374">
                  <c:v>39972</c:v>
                </c:pt>
                <c:pt idx="375">
                  <c:v>39973</c:v>
                </c:pt>
                <c:pt idx="376">
                  <c:v>39974</c:v>
                </c:pt>
                <c:pt idx="377">
                  <c:v>39975</c:v>
                </c:pt>
                <c:pt idx="378">
                  <c:v>39976</c:v>
                </c:pt>
                <c:pt idx="379">
                  <c:v>39979</c:v>
                </c:pt>
                <c:pt idx="380">
                  <c:v>39980</c:v>
                </c:pt>
                <c:pt idx="381">
                  <c:v>39981</c:v>
                </c:pt>
                <c:pt idx="382">
                  <c:v>39982</c:v>
                </c:pt>
                <c:pt idx="383">
                  <c:v>39983</c:v>
                </c:pt>
                <c:pt idx="384">
                  <c:v>39986</c:v>
                </c:pt>
                <c:pt idx="385">
                  <c:v>39987</c:v>
                </c:pt>
                <c:pt idx="386">
                  <c:v>39988</c:v>
                </c:pt>
                <c:pt idx="387">
                  <c:v>39989</c:v>
                </c:pt>
                <c:pt idx="388">
                  <c:v>39990</c:v>
                </c:pt>
                <c:pt idx="389">
                  <c:v>39993</c:v>
                </c:pt>
                <c:pt idx="390">
                  <c:v>39994</c:v>
                </c:pt>
                <c:pt idx="391">
                  <c:v>39995</c:v>
                </c:pt>
                <c:pt idx="392">
                  <c:v>39996</c:v>
                </c:pt>
                <c:pt idx="393">
                  <c:v>39997</c:v>
                </c:pt>
                <c:pt idx="394">
                  <c:v>40000</c:v>
                </c:pt>
                <c:pt idx="395">
                  <c:v>40001</c:v>
                </c:pt>
                <c:pt idx="396">
                  <c:v>40002</c:v>
                </c:pt>
                <c:pt idx="397">
                  <c:v>40003</c:v>
                </c:pt>
                <c:pt idx="398">
                  <c:v>40004</c:v>
                </c:pt>
                <c:pt idx="399">
                  <c:v>40007</c:v>
                </c:pt>
                <c:pt idx="400">
                  <c:v>40008</c:v>
                </c:pt>
                <c:pt idx="401">
                  <c:v>40009</c:v>
                </c:pt>
                <c:pt idx="402">
                  <c:v>40010</c:v>
                </c:pt>
                <c:pt idx="403">
                  <c:v>40011</c:v>
                </c:pt>
                <c:pt idx="404">
                  <c:v>40014</c:v>
                </c:pt>
                <c:pt idx="405">
                  <c:v>40015</c:v>
                </c:pt>
                <c:pt idx="406">
                  <c:v>40016</c:v>
                </c:pt>
                <c:pt idx="407">
                  <c:v>40017</c:v>
                </c:pt>
                <c:pt idx="408">
                  <c:v>40018</c:v>
                </c:pt>
                <c:pt idx="409">
                  <c:v>40021</c:v>
                </c:pt>
                <c:pt idx="410">
                  <c:v>40022</c:v>
                </c:pt>
                <c:pt idx="411">
                  <c:v>40023</c:v>
                </c:pt>
                <c:pt idx="412">
                  <c:v>40024</c:v>
                </c:pt>
                <c:pt idx="413">
                  <c:v>40025</c:v>
                </c:pt>
                <c:pt idx="414">
                  <c:v>40028</c:v>
                </c:pt>
                <c:pt idx="415">
                  <c:v>40029</c:v>
                </c:pt>
                <c:pt idx="416">
                  <c:v>40030</c:v>
                </c:pt>
                <c:pt idx="417">
                  <c:v>40031</c:v>
                </c:pt>
                <c:pt idx="418">
                  <c:v>40032</c:v>
                </c:pt>
                <c:pt idx="419">
                  <c:v>40035</c:v>
                </c:pt>
                <c:pt idx="420">
                  <c:v>40036</c:v>
                </c:pt>
                <c:pt idx="421">
                  <c:v>40037</c:v>
                </c:pt>
                <c:pt idx="422">
                  <c:v>40038</c:v>
                </c:pt>
                <c:pt idx="423">
                  <c:v>40039</c:v>
                </c:pt>
                <c:pt idx="424">
                  <c:v>40042</c:v>
                </c:pt>
                <c:pt idx="425">
                  <c:v>40043</c:v>
                </c:pt>
                <c:pt idx="426">
                  <c:v>40044</c:v>
                </c:pt>
                <c:pt idx="427">
                  <c:v>40045</c:v>
                </c:pt>
                <c:pt idx="428">
                  <c:v>40046</c:v>
                </c:pt>
                <c:pt idx="429">
                  <c:v>40049</c:v>
                </c:pt>
                <c:pt idx="430">
                  <c:v>40050</c:v>
                </c:pt>
                <c:pt idx="431">
                  <c:v>40051</c:v>
                </c:pt>
                <c:pt idx="432">
                  <c:v>40052</c:v>
                </c:pt>
                <c:pt idx="433">
                  <c:v>40053</c:v>
                </c:pt>
                <c:pt idx="434">
                  <c:v>40056</c:v>
                </c:pt>
                <c:pt idx="435">
                  <c:v>40057</c:v>
                </c:pt>
                <c:pt idx="436">
                  <c:v>40058</c:v>
                </c:pt>
                <c:pt idx="437">
                  <c:v>40059</c:v>
                </c:pt>
                <c:pt idx="438">
                  <c:v>40060</c:v>
                </c:pt>
                <c:pt idx="439">
                  <c:v>40063</c:v>
                </c:pt>
                <c:pt idx="440">
                  <c:v>40064</c:v>
                </c:pt>
                <c:pt idx="441">
                  <c:v>40065</c:v>
                </c:pt>
                <c:pt idx="442">
                  <c:v>40066</c:v>
                </c:pt>
                <c:pt idx="443">
                  <c:v>40067</c:v>
                </c:pt>
                <c:pt idx="444">
                  <c:v>40070</c:v>
                </c:pt>
                <c:pt idx="445">
                  <c:v>40071</c:v>
                </c:pt>
                <c:pt idx="446">
                  <c:v>40072</c:v>
                </c:pt>
                <c:pt idx="447">
                  <c:v>40073</c:v>
                </c:pt>
                <c:pt idx="448">
                  <c:v>40074</c:v>
                </c:pt>
                <c:pt idx="449">
                  <c:v>40077</c:v>
                </c:pt>
                <c:pt idx="450">
                  <c:v>40078</c:v>
                </c:pt>
                <c:pt idx="451">
                  <c:v>40079</c:v>
                </c:pt>
                <c:pt idx="452">
                  <c:v>40080</c:v>
                </c:pt>
                <c:pt idx="453">
                  <c:v>40081</c:v>
                </c:pt>
                <c:pt idx="454">
                  <c:v>40084</c:v>
                </c:pt>
                <c:pt idx="455">
                  <c:v>40085</c:v>
                </c:pt>
                <c:pt idx="456">
                  <c:v>40086</c:v>
                </c:pt>
                <c:pt idx="457">
                  <c:v>40087</c:v>
                </c:pt>
                <c:pt idx="458">
                  <c:v>40088</c:v>
                </c:pt>
                <c:pt idx="459">
                  <c:v>40091</c:v>
                </c:pt>
                <c:pt idx="460">
                  <c:v>40092</c:v>
                </c:pt>
                <c:pt idx="461">
                  <c:v>40093</c:v>
                </c:pt>
                <c:pt idx="462">
                  <c:v>40094</c:v>
                </c:pt>
                <c:pt idx="463">
                  <c:v>40095</c:v>
                </c:pt>
                <c:pt idx="464">
                  <c:v>40098</c:v>
                </c:pt>
                <c:pt idx="465">
                  <c:v>40099</c:v>
                </c:pt>
                <c:pt idx="466">
                  <c:v>40100</c:v>
                </c:pt>
                <c:pt idx="467">
                  <c:v>40101</c:v>
                </c:pt>
                <c:pt idx="468">
                  <c:v>40102</c:v>
                </c:pt>
                <c:pt idx="469">
                  <c:v>40105</c:v>
                </c:pt>
                <c:pt idx="470">
                  <c:v>40106</c:v>
                </c:pt>
                <c:pt idx="471">
                  <c:v>40107</c:v>
                </c:pt>
                <c:pt idx="472">
                  <c:v>40108</c:v>
                </c:pt>
                <c:pt idx="473">
                  <c:v>40109</c:v>
                </c:pt>
                <c:pt idx="474">
                  <c:v>40112</c:v>
                </c:pt>
                <c:pt idx="475">
                  <c:v>40113</c:v>
                </c:pt>
                <c:pt idx="476">
                  <c:v>40114</c:v>
                </c:pt>
                <c:pt idx="477">
                  <c:v>40115</c:v>
                </c:pt>
                <c:pt idx="478">
                  <c:v>40116</c:v>
                </c:pt>
                <c:pt idx="479">
                  <c:v>40119</c:v>
                </c:pt>
                <c:pt idx="480">
                  <c:v>40120</c:v>
                </c:pt>
                <c:pt idx="481">
                  <c:v>40121</c:v>
                </c:pt>
                <c:pt idx="482">
                  <c:v>40122</c:v>
                </c:pt>
                <c:pt idx="483">
                  <c:v>40123</c:v>
                </c:pt>
                <c:pt idx="484">
                  <c:v>40126</c:v>
                </c:pt>
                <c:pt idx="485">
                  <c:v>40127</c:v>
                </c:pt>
                <c:pt idx="486">
                  <c:v>40128</c:v>
                </c:pt>
                <c:pt idx="487">
                  <c:v>40129</c:v>
                </c:pt>
                <c:pt idx="488">
                  <c:v>40130</c:v>
                </c:pt>
                <c:pt idx="489">
                  <c:v>40133</c:v>
                </c:pt>
                <c:pt idx="490">
                  <c:v>40134</c:v>
                </c:pt>
                <c:pt idx="491">
                  <c:v>40135</c:v>
                </c:pt>
                <c:pt idx="492">
                  <c:v>40136</c:v>
                </c:pt>
                <c:pt idx="493">
                  <c:v>40137</c:v>
                </c:pt>
                <c:pt idx="494">
                  <c:v>40140</c:v>
                </c:pt>
                <c:pt idx="495">
                  <c:v>40141</c:v>
                </c:pt>
                <c:pt idx="496">
                  <c:v>40142</c:v>
                </c:pt>
                <c:pt idx="497">
                  <c:v>40143</c:v>
                </c:pt>
                <c:pt idx="498">
                  <c:v>40144</c:v>
                </c:pt>
                <c:pt idx="499">
                  <c:v>40147</c:v>
                </c:pt>
                <c:pt idx="500">
                  <c:v>40148</c:v>
                </c:pt>
                <c:pt idx="501">
                  <c:v>40149</c:v>
                </c:pt>
                <c:pt idx="502">
                  <c:v>40150</c:v>
                </c:pt>
                <c:pt idx="503">
                  <c:v>40151</c:v>
                </c:pt>
                <c:pt idx="504">
                  <c:v>40154</c:v>
                </c:pt>
                <c:pt idx="505">
                  <c:v>40155</c:v>
                </c:pt>
                <c:pt idx="506">
                  <c:v>40156</c:v>
                </c:pt>
                <c:pt idx="507">
                  <c:v>40157</c:v>
                </c:pt>
                <c:pt idx="508">
                  <c:v>40158</c:v>
                </c:pt>
                <c:pt idx="509">
                  <c:v>40161</c:v>
                </c:pt>
                <c:pt idx="510">
                  <c:v>40162</c:v>
                </c:pt>
                <c:pt idx="511">
                  <c:v>40163</c:v>
                </c:pt>
                <c:pt idx="512">
                  <c:v>40164</c:v>
                </c:pt>
                <c:pt idx="513">
                  <c:v>40165</c:v>
                </c:pt>
                <c:pt idx="514">
                  <c:v>40168</c:v>
                </c:pt>
                <c:pt idx="515">
                  <c:v>40169</c:v>
                </c:pt>
                <c:pt idx="516">
                  <c:v>40170</c:v>
                </c:pt>
                <c:pt idx="517">
                  <c:v>40171</c:v>
                </c:pt>
                <c:pt idx="518">
                  <c:v>40172</c:v>
                </c:pt>
                <c:pt idx="519">
                  <c:v>40175</c:v>
                </c:pt>
                <c:pt idx="520">
                  <c:v>40176</c:v>
                </c:pt>
                <c:pt idx="521">
                  <c:v>40177</c:v>
                </c:pt>
                <c:pt idx="522">
                  <c:v>40178</c:v>
                </c:pt>
                <c:pt idx="523">
                  <c:v>40179</c:v>
                </c:pt>
                <c:pt idx="524">
                  <c:v>40182</c:v>
                </c:pt>
                <c:pt idx="525">
                  <c:v>40183</c:v>
                </c:pt>
                <c:pt idx="526">
                  <c:v>40184</c:v>
                </c:pt>
                <c:pt idx="527">
                  <c:v>40185</c:v>
                </c:pt>
                <c:pt idx="528">
                  <c:v>40186</c:v>
                </c:pt>
                <c:pt idx="529">
                  <c:v>40189</c:v>
                </c:pt>
                <c:pt idx="530">
                  <c:v>40190</c:v>
                </c:pt>
                <c:pt idx="531">
                  <c:v>40191</c:v>
                </c:pt>
                <c:pt idx="532">
                  <c:v>40192</c:v>
                </c:pt>
                <c:pt idx="533">
                  <c:v>40193</c:v>
                </c:pt>
                <c:pt idx="534">
                  <c:v>40196</c:v>
                </c:pt>
                <c:pt idx="535">
                  <c:v>40197</c:v>
                </c:pt>
                <c:pt idx="536">
                  <c:v>40198</c:v>
                </c:pt>
                <c:pt idx="537">
                  <c:v>40199</c:v>
                </c:pt>
                <c:pt idx="538">
                  <c:v>40200</c:v>
                </c:pt>
                <c:pt idx="539">
                  <c:v>40203</c:v>
                </c:pt>
                <c:pt idx="540">
                  <c:v>40204</c:v>
                </c:pt>
                <c:pt idx="541">
                  <c:v>40205</c:v>
                </c:pt>
                <c:pt idx="542">
                  <c:v>40206</c:v>
                </c:pt>
                <c:pt idx="543">
                  <c:v>40207</c:v>
                </c:pt>
                <c:pt idx="544">
                  <c:v>40210</c:v>
                </c:pt>
                <c:pt idx="545">
                  <c:v>40211</c:v>
                </c:pt>
                <c:pt idx="546">
                  <c:v>40212</c:v>
                </c:pt>
                <c:pt idx="547">
                  <c:v>40213</c:v>
                </c:pt>
                <c:pt idx="548">
                  <c:v>40214</c:v>
                </c:pt>
                <c:pt idx="549">
                  <c:v>40217</c:v>
                </c:pt>
                <c:pt idx="550">
                  <c:v>40218</c:v>
                </c:pt>
                <c:pt idx="551">
                  <c:v>40219</c:v>
                </c:pt>
                <c:pt idx="552">
                  <c:v>40220</c:v>
                </c:pt>
                <c:pt idx="553">
                  <c:v>40221</c:v>
                </c:pt>
                <c:pt idx="554">
                  <c:v>40224</c:v>
                </c:pt>
                <c:pt idx="555">
                  <c:v>40225</c:v>
                </c:pt>
                <c:pt idx="556">
                  <c:v>40226</c:v>
                </c:pt>
                <c:pt idx="557">
                  <c:v>40227</c:v>
                </c:pt>
                <c:pt idx="558">
                  <c:v>40228</c:v>
                </c:pt>
                <c:pt idx="559">
                  <c:v>40231</c:v>
                </c:pt>
                <c:pt idx="560">
                  <c:v>40232</c:v>
                </c:pt>
                <c:pt idx="561">
                  <c:v>40233</c:v>
                </c:pt>
                <c:pt idx="562">
                  <c:v>40234</c:v>
                </c:pt>
                <c:pt idx="563">
                  <c:v>40235</c:v>
                </c:pt>
                <c:pt idx="564">
                  <c:v>40238</c:v>
                </c:pt>
                <c:pt idx="565">
                  <c:v>40239</c:v>
                </c:pt>
                <c:pt idx="566">
                  <c:v>40240</c:v>
                </c:pt>
                <c:pt idx="567">
                  <c:v>40241</c:v>
                </c:pt>
                <c:pt idx="568">
                  <c:v>40242</c:v>
                </c:pt>
                <c:pt idx="569">
                  <c:v>40245</c:v>
                </c:pt>
                <c:pt idx="570">
                  <c:v>40246</c:v>
                </c:pt>
                <c:pt idx="571">
                  <c:v>40247</c:v>
                </c:pt>
                <c:pt idx="572">
                  <c:v>40248</c:v>
                </c:pt>
                <c:pt idx="573">
                  <c:v>40249</c:v>
                </c:pt>
                <c:pt idx="574">
                  <c:v>40252</c:v>
                </c:pt>
                <c:pt idx="575">
                  <c:v>40253</c:v>
                </c:pt>
                <c:pt idx="576">
                  <c:v>40254</c:v>
                </c:pt>
                <c:pt idx="577">
                  <c:v>40255</c:v>
                </c:pt>
                <c:pt idx="578">
                  <c:v>40256</c:v>
                </c:pt>
                <c:pt idx="579">
                  <c:v>40259</c:v>
                </c:pt>
                <c:pt idx="580">
                  <c:v>40260</c:v>
                </c:pt>
                <c:pt idx="581">
                  <c:v>40261</c:v>
                </c:pt>
                <c:pt idx="582">
                  <c:v>40262</c:v>
                </c:pt>
                <c:pt idx="583">
                  <c:v>40263</c:v>
                </c:pt>
                <c:pt idx="584">
                  <c:v>40266</c:v>
                </c:pt>
                <c:pt idx="585">
                  <c:v>40267</c:v>
                </c:pt>
                <c:pt idx="586">
                  <c:v>40268</c:v>
                </c:pt>
                <c:pt idx="587">
                  <c:v>40269</c:v>
                </c:pt>
                <c:pt idx="588">
                  <c:v>40270</c:v>
                </c:pt>
                <c:pt idx="589">
                  <c:v>40273</c:v>
                </c:pt>
                <c:pt idx="590">
                  <c:v>40274</c:v>
                </c:pt>
                <c:pt idx="591">
                  <c:v>40275</c:v>
                </c:pt>
                <c:pt idx="592">
                  <c:v>40276</c:v>
                </c:pt>
                <c:pt idx="593">
                  <c:v>40277</c:v>
                </c:pt>
                <c:pt idx="594">
                  <c:v>40280</c:v>
                </c:pt>
                <c:pt idx="595">
                  <c:v>40281</c:v>
                </c:pt>
                <c:pt idx="596">
                  <c:v>40282</c:v>
                </c:pt>
                <c:pt idx="597">
                  <c:v>40283</c:v>
                </c:pt>
                <c:pt idx="598">
                  <c:v>40284</c:v>
                </c:pt>
                <c:pt idx="599">
                  <c:v>40287</c:v>
                </c:pt>
                <c:pt idx="600">
                  <c:v>40288</c:v>
                </c:pt>
                <c:pt idx="601">
                  <c:v>40289</c:v>
                </c:pt>
                <c:pt idx="602">
                  <c:v>40290</c:v>
                </c:pt>
                <c:pt idx="603">
                  <c:v>40291</c:v>
                </c:pt>
                <c:pt idx="604">
                  <c:v>40294</c:v>
                </c:pt>
                <c:pt idx="605">
                  <c:v>40295</c:v>
                </c:pt>
                <c:pt idx="606">
                  <c:v>40296</c:v>
                </c:pt>
                <c:pt idx="607">
                  <c:v>40297</c:v>
                </c:pt>
                <c:pt idx="608">
                  <c:v>40298</c:v>
                </c:pt>
                <c:pt idx="609">
                  <c:v>40301</c:v>
                </c:pt>
                <c:pt idx="610">
                  <c:v>40302</c:v>
                </c:pt>
                <c:pt idx="611">
                  <c:v>40303</c:v>
                </c:pt>
                <c:pt idx="612">
                  <c:v>40304</c:v>
                </c:pt>
                <c:pt idx="613">
                  <c:v>40305</c:v>
                </c:pt>
                <c:pt idx="614">
                  <c:v>40308</c:v>
                </c:pt>
                <c:pt idx="615">
                  <c:v>40309</c:v>
                </c:pt>
                <c:pt idx="616">
                  <c:v>40310</c:v>
                </c:pt>
                <c:pt idx="617">
                  <c:v>40311</c:v>
                </c:pt>
                <c:pt idx="618">
                  <c:v>40312</c:v>
                </c:pt>
                <c:pt idx="619">
                  <c:v>40315</c:v>
                </c:pt>
                <c:pt idx="620">
                  <c:v>40316</c:v>
                </c:pt>
                <c:pt idx="621">
                  <c:v>40317</c:v>
                </c:pt>
                <c:pt idx="622">
                  <c:v>40318</c:v>
                </c:pt>
                <c:pt idx="623">
                  <c:v>40319</c:v>
                </c:pt>
                <c:pt idx="624">
                  <c:v>40322</c:v>
                </c:pt>
                <c:pt idx="625">
                  <c:v>40323</c:v>
                </c:pt>
                <c:pt idx="626">
                  <c:v>40324</c:v>
                </c:pt>
                <c:pt idx="627">
                  <c:v>40325</c:v>
                </c:pt>
                <c:pt idx="628">
                  <c:v>40326</c:v>
                </c:pt>
                <c:pt idx="629">
                  <c:v>40329</c:v>
                </c:pt>
                <c:pt idx="630">
                  <c:v>40330</c:v>
                </c:pt>
                <c:pt idx="631">
                  <c:v>40331</c:v>
                </c:pt>
                <c:pt idx="632">
                  <c:v>40332</c:v>
                </c:pt>
                <c:pt idx="633">
                  <c:v>40333</c:v>
                </c:pt>
                <c:pt idx="634">
                  <c:v>40336</c:v>
                </c:pt>
                <c:pt idx="635">
                  <c:v>40337</c:v>
                </c:pt>
                <c:pt idx="636">
                  <c:v>40338</c:v>
                </c:pt>
                <c:pt idx="637">
                  <c:v>40339</c:v>
                </c:pt>
                <c:pt idx="638">
                  <c:v>40340</c:v>
                </c:pt>
                <c:pt idx="639">
                  <c:v>40343</c:v>
                </c:pt>
                <c:pt idx="640">
                  <c:v>40344</c:v>
                </c:pt>
                <c:pt idx="641">
                  <c:v>40345</c:v>
                </c:pt>
                <c:pt idx="642">
                  <c:v>40346</c:v>
                </c:pt>
                <c:pt idx="643">
                  <c:v>40347</c:v>
                </c:pt>
                <c:pt idx="644">
                  <c:v>40350</c:v>
                </c:pt>
                <c:pt idx="645">
                  <c:v>40351</c:v>
                </c:pt>
                <c:pt idx="646">
                  <c:v>40352</c:v>
                </c:pt>
                <c:pt idx="647">
                  <c:v>40353</c:v>
                </c:pt>
                <c:pt idx="648">
                  <c:v>40354</c:v>
                </c:pt>
                <c:pt idx="649">
                  <c:v>40357</c:v>
                </c:pt>
                <c:pt idx="650">
                  <c:v>40358</c:v>
                </c:pt>
                <c:pt idx="651">
                  <c:v>40359</c:v>
                </c:pt>
                <c:pt idx="652">
                  <c:v>40360</c:v>
                </c:pt>
                <c:pt idx="653">
                  <c:v>40361</c:v>
                </c:pt>
                <c:pt idx="654">
                  <c:v>40364</c:v>
                </c:pt>
                <c:pt idx="655">
                  <c:v>40365</c:v>
                </c:pt>
                <c:pt idx="656">
                  <c:v>40366</c:v>
                </c:pt>
                <c:pt idx="657">
                  <c:v>40367</c:v>
                </c:pt>
                <c:pt idx="658">
                  <c:v>40368</c:v>
                </c:pt>
                <c:pt idx="659">
                  <c:v>40371</c:v>
                </c:pt>
                <c:pt idx="660">
                  <c:v>40372</c:v>
                </c:pt>
                <c:pt idx="661">
                  <c:v>40373</c:v>
                </c:pt>
                <c:pt idx="662">
                  <c:v>40374</c:v>
                </c:pt>
                <c:pt idx="663">
                  <c:v>40375</c:v>
                </c:pt>
                <c:pt idx="664">
                  <c:v>40378</c:v>
                </c:pt>
                <c:pt idx="665">
                  <c:v>40379</c:v>
                </c:pt>
                <c:pt idx="666">
                  <c:v>40380</c:v>
                </c:pt>
                <c:pt idx="667">
                  <c:v>40381</c:v>
                </c:pt>
                <c:pt idx="668">
                  <c:v>40382</c:v>
                </c:pt>
                <c:pt idx="669">
                  <c:v>40385</c:v>
                </c:pt>
                <c:pt idx="670">
                  <c:v>40386</c:v>
                </c:pt>
                <c:pt idx="671">
                  <c:v>40387</c:v>
                </c:pt>
                <c:pt idx="672">
                  <c:v>40388</c:v>
                </c:pt>
                <c:pt idx="673">
                  <c:v>40389</c:v>
                </c:pt>
                <c:pt idx="674">
                  <c:v>40392</c:v>
                </c:pt>
                <c:pt idx="675">
                  <c:v>40393</c:v>
                </c:pt>
                <c:pt idx="676">
                  <c:v>40394</c:v>
                </c:pt>
                <c:pt idx="677">
                  <c:v>40395</c:v>
                </c:pt>
                <c:pt idx="678">
                  <c:v>40396</c:v>
                </c:pt>
                <c:pt idx="679">
                  <c:v>40399</c:v>
                </c:pt>
                <c:pt idx="680">
                  <c:v>40400</c:v>
                </c:pt>
                <c:pt idx="681">
                  <c:v>40401</c:v>
                </c:pt>
                <c:pt idx="682">
                  <c:v>40402</c:v>
                </c:pt>
                <c:pt idx="683">
                  <c:v>40403</c:v>
                </c:pt>
                <c:pt idx="684">
                  <c:v>40406</c:v>
                </c:pt>
                <c:pt idx="685">
                  <c:v>40407</c:v>
                </c:pt>
                <c:pt idx="686">
                  <c:v>40408</c:v>
                </c:pt>
                <c:pt idx="687">
                  <c:v>40409</c:v>
                </c:pt>
                <c:pt idx="688">
                  <c:v>40410</c:v>
                </c:pt>
                <c:pt idx="689">
                  <c:v>40413</c:v>
                </c:pt>
                <c:pt idx="690">
                  <c:v>40414</c:v>
                </c:pt>
                <c:pt idx="691">
                  <c:v>40415</c:v>
                </c:pt>
                <c:pt idx="692">
                  <c:v>40416</c:v>
                </c:pt>
                <c:pt idx="693">
                  <c:v>40417</c:v>
                </c:pt>
                <c:pt idx="694">
                  <c:v>40420</c:v>
                </c:pt>
                <c:pt idx="695">
                  <c:v>40421</c:v>
                </c:pt>
                <c:pt idx="696">
                  <c:v>40422</c:v>
                </c:pt>
                <c:pt idx="697">
                  <c:v>40423</c:v>
                </c:pt>
                <c:pt idx="698">
                  <c:v>40424</c:v>
                </c:pt>
                <c:pt idx="699">
                  <c:v>40427</c:v>
                </c:pt>
                <c:pt idx="700">
                  <c:v>40428</c:v>
                </c:pt>
                <c:pt idx="701">
                  <c:v>40429</c:v>
                </c:pt>
                <c:pt idx="702">
                  <c:v>40430</c:v>
                </c:pt>
                <c:pt idx="703">
                  <c:v>40431</c:v>
                </c:pt>
                <c:pt idx="704">
                  <c:v>40434</c:v>
                </c:pt>
                <c:pt idx="705">
                  <c:v>40435</c:v>
                </c:pt>
                <c:pt idx="706">
                  <c:v>40436</c:v>
                </c:pt>
                <c:pt idx="707">
                  <c:v>40437</c:v>
                </c:pt>
                <c:pt idx="708">
                  <c:v>40438</c:v>
                </c:pt>
                <c:pt idx="709">
                  <c:v>40441</c:v>
                </c:pt>
                <c:pt idx="710">
                  <c:v>40442</c:v>
                </c:pt>
                <c:pt idx="711">
                  <c:v>40443</c:v>
                </c:pt>
                <c:pt idx="712">
                  <c:v>40444</c:v>
                </c:pt>
                <c:pt idx="713">
                  <c:v>40445</c:v>
                </c:pt>
                <c:pt idx="714">
                  <c:v>40448</c:v>
                </c:pt>
                <c:pt idx="715">
                  <c:v>40449</c:v>
                </c:pt>
                <c:pt idx="716">
                  <c:v>40450</c:v>
                </c:pt>
                <c:pt idx="717">
                  <c:v>40451</c:v>
                </c:pt>
                <c:pt idx="718">
                  <c:v>40452</c:v>
                </c:pt>
                <c:pt idx="719">
                  <c:v>40455</c:v>
                </c:pt>
                <c:pt idx="720">
                  <c:v>40456</c:v>
                </c:pt>
                <c:pt idx="721">
                  <c:v>40457</c:v>
                </c:pt>
                <c:pt idx="722">
                  <c:v>40458</c:v>
                </c:pt>
                <c:pt idx="723">
                  <c:v>40459</c:v>
                </c:pt>
                <c:pt idx="724">
                  <c:v>40462</c:v>
                </c:pt>
                <c:pt idx="725">
                  <c:v>40463</c:v>
                </c:pt>
                <c:pt idx="726">
                  <c:v>40464</c:v>
                </c:pt>
                <c:pt idx="727">
                  <c:v>40465</c:v>
                </c:pt>
                <c:pt idx="728">
                  <c:v>40466</c:v>
                </c:pt>
              </c:numCache>
            </c:numRef>
          </c:cat>
          <c:val>
            <c:numRef>
              <c:f>'2.1.12-график'!$F$5:$F$733</c:f>
              <c:numCache>
                <c:formatCode>General</c:formatCode>
                <c:ptCount val="729"/>
                <c:pt idx="0">
                  <c:v>1536.3720000000001</c:v>
                </c:pt>
                <c:pt idx="1">
                  <c:v>1542.211</c:v>
                </c:pt>
                <c:pt idx="2">
                  <c:v>1544.3310000000001</c:v>
                </c:pt>
                <c:pt idx="3">
                  <c:v>1532.855</c:v>
                </c:pt>
                <c:pt idx="4">
                  <c:v>1531.758</c:v>
                </c:pt>
                <c:pt idx="5">
                  <c:v>1533.885</c:v>
                </c:pt>
                <c:pt idx="6">
                  <c:v>1544.357</c:v>
                </c:pt>
                <c:pt idx="7">
                  <c:v>1555.124</c:v>
                </c:pt>
                <c:pt idx="8">
                  <c:v>1554.7380000000001</c:v>
                </c:pt>
                <c:pt idx="9">
                  <c:v>1578.317</c:v>
                </c:pt>
                <c:pt idx="10">
                  <c:v>1561.1279999999999</c:v>
                </c:pt>
                <c:pt idx="11">
                  <c:v>1474.925</c:v>
                </c:pt>
                <c:pt idx="12">
                  <c:v>1432.827</c:v>
                </c:pt>
                <c:pt idx="13">
                  <c:v>1432.0119999999999</c:v>
                </c:pt>
                <c:pt idx="14">
                  <c:v>1327.8810000000001</c:v>
                </c:pt>
                <c:pt idx="15">
                  <c:v>1290.3040000000001</c:v>
                </c:pt>
                <c:pt idx="16">
                  <c:v>1267.277</c:v>
                </c:pt>
                <c:pt idx="17">
                  <c:v>1338.127</c:v>
                </c:pt>
                <c:pt idx="18">
                  <c:v>1365.335</c:v>
                </c:pt>
                <c:pt idx="19">
                  <c:v>1329.864</c:v>
                </c:pt>
                <c:pt idx="20">
                  <c:v>1352.7860000000001</c:v>
                </c:pt>
                <c:pt idx="21">
                  <c:v>1333.123</c:v>
                </c:pt>
                <c:pt idx="22">
                  <c:v>1288.595</c:v>
                </c:pt>
                <c:pt idx="23">
                  <c:v>1340.87</c:v>
                </c:pt>
                <c:pt idx="24">
                  <c:v>1368.3690000000001</c:v>
                </c:pt>
                <c:pt idx="25">
                  <c:v>1316.768</c:v>
                </c:pt>
                <c:pt idx="26">
                  <c:v>1305.24</c:v>
                </c:pt>
                <c:pt idx="27">
                  <c:v>1267.316</c:v>
                </c:pt>
                <c:pt idx="28">
                  <c:v>1262.579</c:v>
                </c:pt>
                <c:pt idx="29">
                  <c:v>1293.1590000000001</c:v>
                </c:pt>
                <c:pt idx="30">
                  <c:v>1343.2349999999999</c:v>
                </c:pt>
                <c:pt idx="31">
                  <c:v>1358.308</c:v>
                </c:pt>
                <c:pt idx="32">
                  <c:v>1362.8810000000001</c:v>
                </c:pt>
                <c:pt idx="33">
                  <c:v>1344.1179999999999</c:v>
                </c:pt>
                <c:pt idx="34">
                  <c:v>1367.1580000000001</c:v>
                </c:pt>
                <c:pt idx="35">
                  <c:v>1391.5319999999999</c:v>
                </c:pt>
                <c:pt idx="36">
                  <c:v>1372.665</c:v>
                </c:pt>
                <c:pt idx="37">
                  <c:v>1403.614</c:v>
                </c:pt>
                <c:pt idx="38">
                  <c:v>1402.7660000000001</c:v>
                </c:pt>
                <c:pt idx="39">
                  <c:v>1401.8</c:v>
                </c:pt>
                <c:pt idx="40">
                  <c:v>1413.971</c:v>
                </c:pt>
                <c:pt idx="41">
                  <c:v>1412.318</c:v>
                </c:pt>
                <c:pt idx="42">
                  <c:v>1399.866</c:v>
                </c:pt>
                <c:pt idx="43">
                  <c:v>1385.0070000000001</c:v>
                </c:pt>
                <c:pt idx="44">
                  <c:v>1364.1580000000001</c:v>
                </c:pt>
                <c:pt idx="45">
                  <c:v>1361.788</c:v>
                </c:pt>
                <c:pt idx="46">
                  <c:v>1376.0720000000001</c:v>
                </c:pt>
                <c:pt idx="47">
                  <c:v>1371.826</c:v>
                </c:pt>
                <c:pt idx="48">
                  <c:v>1345.14</c:v>
                </c:pt>
                <c:pt idx="49">
                  <c:v>1337.4280000000001</c:v>
                </c:pt>
                <c:pt idx="50">
                  <c:v>1384.56</c:v>
                </c:pt>
                <c:pt idx="51">
                  <c:v>1392.0260000000001</c:v>
                </c:pt>
                <c:pt idx="52">
                  <c:v>1372.1379999999999</c:v>
                </c:pt>
                <c:pt idx="53">
                  <c:v>1373.8910000000001</c:v>
                </c:pt>
                <c:pt idx="54">
                  <c:v>1320.4880000000001</c:v>
                </c:pt>
                <c:pt idx="55">
                  <c:v>1346.1980000000001</c:v>
                </c:pt>
                <c:pt idx="56">
                  <c:v>1336.0940000000001</c:v>
                </c:pt>
                <c:pt idx="57">
                  <c:v>1291.713</c:v>
                </c:pt>
                <c:pt idx="58">
                  <c:v>1296.8820000000001</c:v>
                </c:pt>
                <c:pt idx="59">
                  <c:v>1328.37</c:v>
                </c:pt>
                <c:pt idx="60">
                  <c:v>1332.2049999999999</c:v>
                </c:pt>
                <c:pt idx="61">
                  <c:v>1324.6189999999999</c:v>
                </c:pt>
                <c:pt idx="62">
                  <c:v>1350.0419999999999</c:v>
                </c:pt>
                <c:pt idx="63">
                  <c:v>1356.48</c:v>
                </c:pt>
                <c:pt idx="64">
                  <c:v>1359.4870000000001</c:v>
                </c:pt>
                <c:pt idx="65">
                  <c:v>1366.4270000000001</c:v>
                </c:pt>
                <c:pt idx="66">
                  <c:v>1374.3910000000001</c:v>
                </c:pt>
                <c:pt idx="67">
                  <c:v>1361.3</c:v>
                </c:pt>
                <c:pt idx="68">
                  <c:v>1364.546</c:v>
                </c:pt>
                <c:pt idx="69">
                  <c:v>1398.63</c:v>
                </c:pt>
                <c:pt idx="70">
                  <c:v>1387.855</c:v>
                </c:pt>
                <c:pt idx="71">
                  <c:v>1408.162</c:v>
                </c:pt>
                <c:pt idx="72">
                  <c:v>1416.4280000000001</c:v>
                </c:pt>
                <c:pt idx="73">
                  <c:v>1394.4359999999999</c:v>
                </c:pt>
                <c:pt idx="74">
                  <c:v>1380.575</c:v>
                </c:pt>
                <c:pt idx="75">
                  <c:v>1392.5050000000001</c:v>
                </c:pt>
                <c:pt idx="76">
                  <c:v>1419.8920000000001</c:v>
                </c:pt>
                <c:pt idx="77">
                  <c:v>1403.9660000000001</c:v>
                </c:pt>
                <c:pt idx="78">
                  <c:v>1426.5550000000001</c:v>
                </c:pt>
                <c:pt idx="79">
                  <c:v>1423.8050000000001</c:v>
                </c:pt>
                <c:pt idx="80">
                  <c:v>1419.77</c:v>
                </c:pt>
                <c:pt idx="81">
                  <c:v>1416.8510000000001</c:v>
                </c:pt>
                <c:pt idx="82">
                  <c:v>1378.165</c:v>
                </c:pt>
                <c:pt idx="83">
                  <c:v>1397.575</c:v>
                </c:pt>
                <c:pt idx="84">
                  <c:v>1407.2740000000001</c:v>
                </c:pt>
                <c:pt idx="85">
                  <c:v>1390.7560000000001</c:v>
                </c:pt>
                <c:pt idx="86">
                  <c:v>1394.2529999999999</c:v>
                </c:pt>
                <c:pt idx="87">
                  <c:v>1391.7090000000001</c:v>
                </c:pt>
                <c:pt idx="88">
                  <c:v>1393.481</c:v>
                </c:pt>
                <c:pt idx="89">
                  <c:v>1402.8109999999999</c:v>
                </c:pt>
                <c:pt idx="90">
                  <c:v>1419.36</c:v>
                </c:pt>
                <c:pt idx="91">
                  <c:v>1460.385</c:v>
                </c:pt>
                <c:pt idx="92">
                  <c:v>1518.0730000000001</c:v>
                </c:pt>
                <c:pt idx="93">
                  <c:v>1515.328</c:v>
                </c:pt>
                <c:pt idx="94">
                  <c:v>1527.94</c:v>
                </c:pt>
                <c:pt idx="95">
                  <c:v>1533.395</c:v>
                </c:pt>
                <c:pt idx="96">
                  <c:v>1571.6659999999999</c:v>
                </c:pt>
                <c:pt idx="97">
                  <c:v>1564.9680000000001</c:v>
                </c:pt>
                <c:pt idx="98">
                  <c:v>1618.319</c:v>
                </c:pt>
                <c:pt idx="99">
                  <c:v>1633.337</c:v>
                </c:pt>
                <c:pt idx="100">
                  <c:v>1617.6369999999999</c:v>
                </c:pt>
                <c:pt idx="101">
                  <c:v>1641.518</c:v>
                </c:pt>
                <c:pt idx="102">
                  <c:v>1603.81</c:v>
                </c:pt>
                <c:pt idx="103">
                  <c:v>1609.5360000000001</c:v>
                </c:pt>
                <c:pt idx="104">
                  <c:v>1605.6870000000001</c:v>
                </c:pt>
                <c:pt idx="105">
                  <c:v>1571.66</c:v>
                </c:pt>
                <c:pt idx="106">
                  <c:v>1581.5620000000001</c:v>
                </c:pt>
                <c:pt idx="107">
                  <c:v>1606.6130000000001</c:v>
                </c:pt>
                <c:pt idx="108">
                  <c:v>1612.992</c:v>
                </c:pt>
                <c:pt idx="109">
                  <c:v>1599.848</c:v>
                </c:pt>
                <c:pt idx="110">
                  <c:v>1583.3220000000001</c:v>
                </c:pt>
                <c:pt idx="111">
                  <c:v>1532.877</c:v>
                </c:pt>
                <c:pt idx="112">
                  <c:v>1536.952</c:v>
                </c:pt>
                <c:pt idx="113">
                  <c:v>1550.2170000000001</c:v>
                </c:pt>
                <c:pt idx="114">
                  <c:v>1532.6970000000001</c:v>
                </c:pt>
                <c:pt idx="115">
                  <c:v>1513.979</c:v>
                </c:pt>
                <c:pt idx="116">
                  <c:v>1524.2339999999999</c:v>
                </c:pt>
                <c:pt idx="117">
                  <c:v>1523.2149999999999</c:v>
                </c:pt>
                <c:pt idx="118">
                  <c:v>1524.28</c:v>
                </c:pt>
                <c:pt idx="119">
                  <c:v>1540.1420000000001</c:v>
                </c:pt>
                <c:pt idx="120">
                  <c:v>1562.1469999999999</c:v>
                </c:pt>
                <c:pt idx="121">
                  <c:v>1555.732</c:v>
                </c:pt>
                <c:pt idx="122">
                  <c:v>1553.5330000000001</c:v>
                </c:pt>
                <c:pt idx="123">
                  <c:v>1537.8030000000001</c:v>
                </c:pt>
                <c:pt idx="124">
                  <c:v>1509.83</c:v>
                </c:pt>
                <c:pt idx="125">
                  <c:v>1481.7950000000001</c:v>
                </c:pt>
                <c:pt idx="126">
                  <c:v>1491.6890000000001</c:v>
                </c:pt>
                <c:pt idx="127">
                  <c:v>1485.2670000000001</c:v>
                </c:pt>
                <c:pt idx="128">
                  <c:v>1498.585</c:v>
                </c:pt>
                <c:pt idx="129">
                  <c:v>1492.787</c:v>
                </c:pt>
                <c:pt idx="130">
                  <c:v>1443.9180000000001</c:v>
                </c:pt>
                <c:pt idx="131">
                  <c:v>1435.4580000000001</c:v>
                </c:pt>
                <c:pt idx="132">
                  <c:v>1410.9490000000001</c:v>
                </c:pt>
                <c:pt idx="133">
                  <c:v>1400.4739999999999</c:v>
                </c:pt>
                <c:pt idx="134">
                  <c:v>1403.7190000000001</c:v>
                </c:pt>
                <c:pt idx="135">
                  <c:v>1397.076</c:v>
                </c:pt>
                <c:pt idx="136">
                  <c:v>1395.6790000000001</c:v>
                </c:pt>
                <c:pt idx="137">
                  <c:v>1396.9080000000001</c:v>
                </c:pt>
                <c:pt idx="138">
                  <c:v>1380.355</c:v>
                </c:pt>
                <c:pt idx="139">
                  <c:v>1411.77</c:v>
                </c:pt>
                <c:pt idx="140">
                  <c:v>1388.681</c:v>
                </c:pt>
                <c:pt idx="141">
                  <c:v>1392.7329999999999</c:v>
                </c:pt>
                <c:pt idx="142">
                  <c:v>1418.8690000000001</c:v>
                </c:pt>
                <c:pt idx="143">
                  <c:v>1355.7840000000001</c:v>
                </c:pt>
                <c:pt idx="144">
                  <c:v>1368.5350000000001</c:v>
                </c:pt>
                <c:pt idx="145">
                  <c:v>1352.577</c:v>
                </c:pt>
                <c:pt idx="146">
                  <c:v>1332.68</c:v>
                </c:pt>
                <c:pt idx="147">
                  <c:v>1284.423</c:v>
                </c:pt>
                <c:pt idx="148">
                  <c:v>1227.78</c:v>
                </c:pt>
                <c:pt idx="149">
                  <c:v>1212.3610000000001</c:v>
                </c:pt>
                <c:pt idx="150">
                  <c:v>1202.8030000000001</c:v>
                </c:pt>
                <c:pt idx="151">
                  <c:v>1238.538</c:v>
                </c:pt>
                <c:pt idx="152">
                  <c:v>1253.627</c:v>
                </c:pt>
                <c:pt idx="153">
                  <c:v>1235.646</c:v>
                </c:pt>
                <c:pt idx="154">
                  <c:v>1199.075</c:v>
                </c:pt>
                <c:pt idx="155">
                  <c:v>1146.0989999999999</c:v>
                </c:pt>
                <c:pt idx="156">
                  <c:v>1152.8800000000001</c:v>
                </c:pt>
                <c:pt idx="157">
                  <c:v>1174.989</c:v>
                </c:pt>
                <c:pt idx="158">
                  <c:v>1094.3340000000001</c:v>
                </c:pt>
                <c:pt idx="159">
                  <c:v>1135.5</c:v>
                </c:pt>
                <c:pt idx="160">
                  <c:v>1172.0430000000001</c:v>
                </c:pt>
                <c:pt idx="161">
                  <c:v>1147.97</c:v>
                </c:pt>
                <c:pt idx="162">
                  <c:v>1162.24</c:v>
                </c:pt>
                <c:pt idx="163">
                  <c:v>1161.8410000000001</c:v>
                </c:pt>
                <c:pt idx="164">
                  <c:v>1145.3530000000001</c:v>
                </c:pt>
                <c:pt idx="165">
                  <c:v>1076.5309999999999</c:v>
                </c:pt>
                <c:pt idx="166">
                  <c:v>1100.3710000000001</c:v>
                </c:pt>
                <c:pt idx="167">
                  <c:v>1111.3869999999999</c:v>
                </c:pt>
                <c:pt idx="168">
                  <c:v>1081.5609999999999</c:v>
                </c:pt>
                <c:pt idx="169">
                  <c:v>1061.1310000000001</c:v>
                </c:pt>
                <c:pt idx="170">
                  <c:v>1021.3770000000001</c:v>
                </c:pt>
                <c:pt idx="171">
                  <c:v>1032.143</c:v>
                </c:pt>
                <c:pt idx="172">
                  <c:v>1079.9090000000001</c:v>
                </c:pt>
                <c:pt idx="173">
                  <c:v>1069.855</c:v>
                </c:pt>
                <c:pt idx="174">
                  <c:v>1078.385</c:v>
                </c:pt>
                <c:pt idx="175">
                  <c:v>1075.28</c:v>
                </c:pt>
                <c:pt idx="176">
                  <c:v>1021.2380000000001</c:v>
                </c:pt>
                <c:pt idx="177">
                  <c:v>974.86900000000003</c:v>
                </c:pt>
                <c:pt idx="178">
                  <c:v>948.13300000000004</c:v>
                </c:pt>
                <c:pt idx="179">
                  <c:v>966.49700000000007</c:v>
                </c:pt>
                <c:pt idx="180">
                  <c:v>881.21800000000007</c:v>
                </c:pt>
                <c:pt idx="181">
                  <c:v>860.79899999999998</c:v>
                </c:pt>
                <c:pt idx="182">
                  <c:v>837.01700000000005</c:v>
                </c:pt>
                <c:pt idx="183">
                  <c:v>885.37599999999998</c:v>
                </c:pt>
                <c:pt idx="184">
                  <c:v>844.96</c:v>
                </c:pt>
                <c:pt idx="185">
                  <c:v>721.81299999999999</c:v>
                </c:pt>
                <c:pt idx="186">
                  <c:v>683.68200000000002</c:v>
                </c:pt>
                <c:pt idx="187">
                  <c:v>697.99900000000002</c:v>
                </c:pt>
                <c:pt idx="188">
                  <c:v>887.11699999999996</c:v>
                </c:pt>
                <c:pt idx="189">
                  <c:v>885.81299999999999</c:v>
                </c:pt>
                <c:pt idx="190">
                  <c:v>855.53499999999997</c:v>
                </c:pt>
                <c:pt idx="191">
                  <c:v>882.78300000000002</c:v>
                </c:pt>
                <c:pt idx="192">
                  <c:v>881.33900000000006</c:v>
                </c:pt>
                <c:pt idx="193">
                  <c:v>862.851</c:v>
                </c:pt>
                <c:pt idx="194">
                  <c:v>777.94500000000005</c:v>
                </c:pt>
                <c:pt idx="195">
                  <c:v>815.82600000000002</c:v>
                </c:pt>
                <c:pt idx="196">
                  <c:v>790.32600000000002</c:v>
                </c:pt>
                <c:pt idx="197">
                  <c:v>755.64099999999996</c:v>
                </c:pt>
                <c:pt idx="198">
                  <c:v>707.50800000000004</c:v>
                </c:pt>
                <c:pt idx="199">
                  <c:v>547.75099999999998</c:v>
                </c:pt>
                <c:pt idx="200">
                  <c:v>545.38900000000001</c:v>
                </c:pt>
                <c:pt idx="201">
                  <c:v>482.50900000000001</c:v>
                </c:pt>
                <c:pt idx="202">
                  <c:v>537.32399999999996</c:v>
                </c:pt>
                <c:pt idx="203">
                  <c:v>534.39099999999996</c:v>
                </c:pt>
                <c:pt idx="204">
                  <c:v>517.31799999999998</c:v>
                </c:pt>
                <c:pt idx="205">
                  <c:v>577.245</c:v>
                </c:pt>
                <c:pt idx="206">
                  <c:v>517.12400000000002</c:v>
                </c:pt>
                <c:pt idx="207">
                  <c:v>466.42700000000002</c:v>
                </c:pt>
                <c:pt idx="208">
                  <c:v>436.38</c:v>
                </c:pt>
                <c:pt idx="209">
                  <c:v>467.10200000000003</c:v>
                </c:pt>
                <c:pt idx="210">
                  <c:v>476.10599999999999</c:v>
                </c:pt>
                <c:pt idx="211">
                  <c:v>432.59700000000004</c:v>
                </c:pt>
                <c:pt idx="212">
                  <c:v>414.78399999999999</c:v>
                </c:pt>
                <c:pt idx="213">
                  <c:v>337.03300000000002</c:v>
                </c:pt>
                <c:pt idx="214">
                  <c:v>337.19900000000001</c:v>
                </c:pt>
                <c:pt idx="215">
                  <c:v>374.56400000000002</c:v>
                </c:pt>
                <c:pt idx="216">
                  <c:v>432.44600000000003</c:v>
                </c:pt>
                <c:pt idx="217">
                  <c:v>528.47900000000004</c:v>
                </c:pt>
                <c:pt idx="218">
                  <c:v>528.03899999999999</c:v>
                </c:pt>
                <c:pt idx="219">
                  <c:v>531.09500000000003</c:v>
                </c:pt>
                <c:pt idx="220">
                  <c:v>545.08799999999997</c:v>
                </c:pt>
                <c:pt idx="221">
                  <c:v>572.20400000000006</c:v>
                </c:pt>
                <c:pt idx="222">
                  <c:v>522.54300000000001</c:v>
                </c:pt>
                <c:pt idx="223">
                  <c:v>527.57299999999998</c:v>
                </c:pt>
                <c:pt idx="224">
                  <c:v>550.59699999999998</c:v>
                </c:pt>
                <c:pt idx="225">
                  <c:v>464.346</c:v>
                </c:pt>
                <c:pt idx="226">
                  <c:v>425.541</c:v>
                </c:pt>
                <c:pt idx="227">
                  <c:v>417.38900000000001</c:v>
                </c:pt>
                <c:pt idx="228">
                  <c:v>420.29700000000003</c:v>
                </c:pt>
                <c:pt idx="229">
                  <c:v>392.339</c:v>
                </c:pt>
                <c:pt idx="230">
                  <c:v>387.416</c:v>
                </c:pt>
                <c:pt idx="231">
                  <c:v>379.59</c:v>
                </c:pt>
                <c:pt idx="232">
                  <c:v>347.60300000000001</c:v>
                </c:pt>
                <c:pt idx="233">
                  <c:v>358.79900000000004</c:v>
                </c:pt>
                <c:pt idx="234">
                  <c:v>408.07499999999999</c:v>
                </c:pt>
                <c:pt idx="235">
                  <c:v>437.46100000000001</c:v>
                </c:pt>
                <c:pt idx="236">
                  <c:v>423.85899999999998</c:v>
                </c:pt>
                <c:pt idx="237">
                  <c:v>443.12099999999998</c:v>
                </c:pt>
                <c:pt idx="238">
                  <c:v>430.76900000000001</c:v>
                </c:pt>
                <c:pt idx="239">
                  <c:v>401.42900000000003</c:v>
                </c:pt>
                <c:pt idx="240">
                  <c:v>407.3</c:v>
                </c:pt>
                <c:pt idx="241">
                  <c:v>394.06200000000001</c:v>
                </c:pt>
                <c:pt idx="242">
                  <c:v>399.95699999999999</c:v>
                </c:pt>
                <c:pt idx="243">
                  <c:v>386.84899999999999</c:v>
                </c:pt>
                <c:pt idx="244">
                  <c:v>425.40499999999997</c:v>
                </c:pt>
                <c:pt idx="245">
                  <c:v>421.23599999999999</c:v>
                </c:pt>
                <c:pt idx="246">
                  <c:v>434.76499999999999</c:v>
                </c:pt>
                <c:pt idx="247">
                  <c:v>443.71499999999997</c:v>
                </c:pt>
                <c:pt idx="248">
                  <c:v>429.404</c:v>
                </c:pt>
                <c:pt idx="249">
                  <c:v>452.084</c:v>
                </c:pt>
                <c:pt idx="250">
                  <c:v>453.46300000000002</c:v>
                </c:pt>
                <c:pt idx="251">
                  <c:v>451.77300000000002</c:v>
                </c:pt>
                <c:pt idx="252">
                  <c:v>424.14100000000002</c:v>
                </c:pt>
                <c:pt idx="253">
                  <c:v>408.39800000000002</c:v>
                </c:pt>
                <c:pt idx="254">
                  <c:v>418.86400000000003</c:v>
                </c:pt>
                <c:pt idx="255">
                  <c:v>441.077</c:v>
                </c:pt>
                <c:pt idx="256">
                  <c:v>427.84899999999999</c:v>
                </c:pt>
                <c:pt idx="257">
                  <c:v>414.60500000000002</c:v>
                </c:pt>
                <c:pt idx="258">
                  <c:v>404.81</c:v>
                </c:pt>
                <c:pt idx="259">
                  <c:v>405.51800000000003</c:v>
                </c:pt>
                <c:pt idx="260">
                  <c:v>399.411</c:v>
                </c:pt>
                <c:pt idx="261">
                  <c:v>397.02100000000002</c:v>
                </c:pt>
                <c:pt idx="262">
                  <c:v>397.02100000000002</c:v>
                </c:pt>
                <c:pt idx="263">
                  <c:v>406.286</c:v>
                </c:pt>
                <c:pt idx="264">
                  <c:v>411.08100000000002</c:v>
                </c:pt>
                <c:pt idx="265">
                  <c:v>414.10500000000002</c:v>
                </c:pt>
                <c:pt idx="266">
                  <c:v>409.21100000000001</c:v>
                </c:pt>
                <c:pt idx="267">
                  <c:v>409.73900000000003</c:v>
                </c:pt>
                <c:pt idx="268">
                  <c:v>408.18900000000002</c:v>
                </c:pt>
                <c:pt idx="269">
                  <c:v>407.74400000000003</c:v>
                </c:pt>
                <c:pt idx="270">
                  <c:v>405.714</c:v>
                </c:pt>
                <c:pt idx="271">
                  <c:v>382.07400000000001</c:v>
                </c:pt>
                <c:pt idx="272">
                  <c:v>366.09199999999998</c:v>
                </c:pt>
                <c:pt idx="273">
                  <c:v>363.88200000000001</c:v>
                </c:pt>
                <c:pt idx="274">
                  <c:v>342.80799999999999</c:v>
                </c:pt>
                <c:pt idx="275">
                  <c:v>334.35700000000003</c:v>
                </c:pt>
                <c:pt idx="276">
                  <c:v>346.80099999999999</c:v>
                </c:pt>
                <c:pt idx="277">
                  <c:v>336.197</c:v>
                </c:pt>
                <c:pt idx="278">
                  <c:v>328.84500000000003</c:v>
                </c:pt>
                <c:pt idx="279">
                  <c:v>359.108</c:v>
                </c:pt>
                <c:pt idx="280">
                  <c:v>358.97800000000001</c:v>
                </c:pt>
                <c:pt idx="281">
                  <c:v>361.38499999999999</c:v>
                </c:pt>
                <c:pt idx="282">
                  <c:v>349.25400000000002</c:v>
                </c:pt>
                <c:pt idx="283">
                  <c:v>350.82900000000001</c:v>
                </c:pt>
                <c:pt idx="284">
                  <c:v>332.99</c:v>
                </c:pt>
                <c:pt idx="285">
                  <c:v>336.93599999999998</c:v>
                </c:pt>
                <c:pt idx="286">
                  <c:v>340.93099999999998</c:v>
                </c:pt>
                <c:pt idx="287">
                  <c:v>334.012</c:v>
                </c:pt>
                <c:pt idx="288">
                  <c:v>344.738</c:v>
                </c:pt>
                <c:pt idx="289">
                  <c:v>375.577</c:v>
                </c:pt>
                <c:pt idx="290">
                  <c:v>391.93799999999999</c:v>
                </c:pt>
                <c:pt idx="291">
                  <c:v>397.34800000000001</c:v>
                </c:pt>
                <c:pt idx="292">
                  <c:v>384.02300000000002</c:v>
                </c:pt>
                <c:pt idx="293">
                  <c:v>403.036</c:v>
                </c:pt>
                <c:pt idx="294">
                  <c:v>391.33199999999999</c:v>
                </c:pt>
                <c:pt idx="295">
                  <c:v>350.47800000000001</c:v>
                </c:pt>
                <c:pt idx="296">
                  <c:v>336.17200000000003</c:v>
                </c:pt>
                <c:pt idx="297">
                  <c:v>353.27800000000002</c:v>
                </c:pt>
                <c:pt idx="298">
                  <c:v>331.16899999999998</c:v>
                </c:pt>
                <c:pt idx="299">
                  <c:v>329.517</c:v>
                </c:pt>
                <c:pt idx="300">
                  <c:v>340.21800000000002</c:v>
                </c:pt>
                <c:pt idx="301">
                  <c:v>344.12700000000001</c:v>
                </c:pt>
                <c:pt idx="302">
                  <c:v>354.83499999999998</c:v>
                </c:pt>
                <c:pt idx="303">
                  <c:v>347.80099999999999</c:v>
                </c:pt>
                <c:pt idx="304">
                  <c:v>332.39400000000001</c:v>
                </c:pt>
                <c:pt idx="305">
                  <c:v>334.79599999999999</c:v>
                </c:pt>
                <c:pt idx="306">
                  <c:v>352.04700000000003</c:v>
                </c:pt>
                <c:pt idx="307">
                  <c:v>345.75</c:v>
                </c:pt>
                <c:pt idx="308">
                  <c:v>352.68799999999999</c:v>
                </c:pt>
                <c:pt idx="309">
                  <c:v>354.23</c:v>
                </c:pt>
                <c:pt idx="310">
                  <c:v>395.82100000000003</c:v>
                </c:pt>
                <c:pt idx="311">
                  <c:v>388.95100000000002</c:v>
                </c:pt>
                <c:pt idx="312">
                  <c:v>382.983</c:v>
                </c:pt>
                <c:pt idx="313">
                  <c:v>400.42700000000002</c:v>
                </c:pt>
                <c:pt idx="314">
                  <c:v>406.24099999999999</c:v>
                </c:pt>
                <c:pt idx="315">
                  <c:v>408.86</c:v>
                </c:pt>
                <c:pt idx="316">
                  <c:v>396.76900000000001</c:v>
                </c:pt>
                <c:pt idx="317">
                  <c:v>428.52</c:v>
                </c:pt>
                <c:pt idx="318">
                  <c:v>430.08499999999998</c:v>
                </c:pt>
                <c:pt idx="319">
                  <c:v>465.99600000000004</c:v>
                </c:pt>
                <c:pt idx="320">
                  <c:v>445.512</c:v>
                </c:pt>
                <c:pt idx="321">
                  <c:v>460.07499999999999</c:v>
                </c:pt>
                <c:pt idx="322">
                  <c:v>465.67900000000003</c:v>
                </c:pt>
                <c:pt idx="323">
                  <c:v>444.09100000000001</c:v>
                </c:pt>
                <c:pt idx="324">
                  <c:v>413.44400000000002</c:v>
                </c:pt>
                <c:pt idx="325">
                  <c:v>418.41200000000003</c:v>
                </c:pt>
                <c:pt idx="326">
                  <c:v>431.70800000000003</c:v>
                </c:pt>
                <c:pt idx="327">
                  <c:v>466.08199999999999</c:v>
                </c:pt>
                <c:pt idx="328">
                  <c:v>466.21600000000001</c:v>
                </c:pt>
                <c:pt idx="329">
                  <c:v>462.25299999999999</c:v>
                </c:pt>
                <c:pt idx="330">
                  <c:v>463.75</c:v>
                </c:pt>
                <c:pt idx="331">
                  <c:v>480.846</c:v>
                </c:pt>
                <c:pt idx="332">
                  <c:v>511.28700000000003</c:v>
                </c:pt>
                <c:pt idx="333">
                  <c:v>513.25400000000002</c:v>
                </c:pt>
                <c:pt idx="334">
                  <c:v>503.76900000000001</c:v>
                </c:pt>
                <c:pt idx="335">
                  <c:v>503.09</c:v>
                </c:pt>
                <c:pt idx="336">
                  <c:v>499.06900000000002</c:v>
                </c:pt>
                <c:pt idx="337">
                  <c:v>503.52100000000002</c:v>
                </c:pt>
                <c:pt idx="338">
                  <c:v>508.38200000000001</c:v>
                </c:pt>
                <c:pt idx="339">
                  <c:v>473.88</c:v>
                </c:pt>
                <c:pt idx="340">
                  <c:v>471.00100000000003</c:v>
                </c:pt>
                <c:pt idx="341">
                  <c:v>487.90300000000002</c:v>
                </c:pt>
                <c:pt idx="342">
                  <c:v>510.14699999999999</c:v>
                </c:pt>
                <c:pt idx="343">
                  <c:v>516.26300000000003</c:v>
                </c:pt>
                <c:pt idx="344">
                  <c:v>498.678</c:v>
                </c:pt>
                <c:pt idx="345">
                  <c:v>490.08</c:v>
                </c:pt>
                <c:pt idx="346">
                  <c:v>512.91800000000001</c:v>
                </c:pt>
                <c:pt idx="347">
                  <c:v>509.63499999999999</c:v>
                </c:pt>
                <c:pt idx="348">
                  <c:v>513.048</c:v>
                </c:pt>
                <c:pt idx="349">
                  <c:v>537.59</c:v>
                </c:pt>
                <c:pt idx="350">
                  <c:v>544.48599999999999</c:v>
                </c:pt>
                <c:pt idx="351">
                  <c:v>561.52499999999998</c:v>
                </c:pt>
                <c:pt idx="352">
                  <c:v>574.50099999999998</c:v>
                </c:pt>
                <c:pt idx="353">
                  <c:v>587.53</c:v>
                </c:pt>
                <c:pt idx="354">
                  <c:v>589.51499999999999</c:v>
                </c:pt>
                <c:pt idx="355">
                  <c:v>611.34199999999998</c:v>
                </c:pt>
                <c:pt idx="356">
                  <c:v>576.34100000000001</c:v>
                </c:pt>
                <c:pt idx="357">
                  <c:v>572.58799999999997</c:v>
                </c:pt>
                <c:pt idx="358">
                  <c:v>573.93499999999995</c:v>
                </c:pt>
                <c:pt idx="359">
                  <c:v>582.33500000000004</c:v>
                </c:pt>
                <c:pt idx="360">
                  <c:v>603.06200000000001</c:v>
                </c:pt>
                <c:pt idx="361">
                  <c:v>637.73199999999997</c:v>
                </c:pt>
                <c:pt idx="362">
                  <c:v>600.34500000000003</c:v>
                </c:pt>
                <c:pt idx="363">
                  <c:v>622.78499999999997</c:v>
                </c:pt>
                <c:pt idx="364">
                  <c:v>619.69799999999998</c:v>
                </c:pt>
                <c:pt idx="365">
                  <c:v>608.84900000000005</c:v>
                </c:pt>
                <c:pt idx="366">
                  <c:v>620.09299999999996</c:v>
                </c:pt>
                <c:pt idx="367">
                  <c:v>632.23099999999999</c:v>
                </c:pt>
                <c:pt idx="368">
                  <c:v>664.77499999999998</c:v>
                </c:pt>
                <c:pt idx="369">
                  <c:v>716.72400000000005</c:v>
                </c:pt>
                <c:pt idx="370">
                  <c:v>713.32900000000006</c:v>
                </c:pt>
                <c:pt idx="371">
                  <c:v>653.27700000000004</c:v>
                </c:pt>
                <c:pt idx="372">
                  <c:v>659.57</c:v>
                </c:pt>
                <c:pt idx="373">
                  <c:v>673.84900000000005</c:v>
                </c:pt>
                <c:pt idx="374">
                  <c:v>646.60400000000004</c:v>
                </c:pt>
                <c:pt idx="375">
                  <c:v>648.08799999999997</c:v>
                </c:pt>
                <c:pt idx="376">
                  <c:v>665.12400000000002</c:v>
                </c:pt>
                <c:pt idx="377">
                  <c:v>671.99199999999996</c:v>
                </c:pt>
                <c:pt idx="378">
                  <c:v>669.73400000000004</c:v>
                </c:pt>
                <c:pt idx="379">
                  <c:v>629.40700000000004</c:v>
                </c:pt>
                <c:pt idx="380">
                  <c:v>638.46</c:v>
                </c:pt>
                <c:pt idx="381">
                  <c:v>599.01400000000001</c:v>
                </c:pt>
                <c:pt idx="382">
                  <c:v>593.08299999999997</c:v>
                </c:pt>
                <c:pt idx="383">
                  <c:v>593.53499999999997</c:v>
                </c:pt>
                <c:pt idx="384">
                  <c:v>544.44000000000005</c:v>
                </c:pt>
                <c:pt idx="385">
                  <c:v>533.55600000000004</c:v>
                </c:pt>
                <c:pt idx="386">
                  <c:v>571.58500000000004</c:v>
                </c:pt>
                <c:pt idx="387">
                  <c:v>556.90300000000002</c:v>
                </c:pt>
                <c:pt idx="388">
                  <c:v>562.23199999999997</c:v>
                </c:pt>
                <c:pt idx="389">
                  <c:v>578.13499999999999</c:v>
                </c:pt>
                <c:pt idx="390">
                  <c:v>569.63200000000006</c:v>
                </c:pt>
                <c:pt idx="391">
                  <c:v>597.65899999999999</c:v>
                </c:pt>
                <c:pt idx="392">
                  <c:v>571.15700000000004</c:v>
                </c:pt>
                <c:pt idx="393">
                  <c:v>567.00099999999998</c:v>
                </c:pt>
                <c:pt idx="394">
                  <c:v>534.51200000000006</c:v>
                </c:pt>
                <c:pt idx="395">
                  <c:v>534.54899999999998</c:v>
                </c:pt>
                <c:pt idx="396">
                  <c:v>512.73699999999997</c:v>
                </c:pt>
                <c:pt idx="397">
                  <c:v>509.68900000000002</c:v>
                </c:pt>
                <c:pt idx="398">
                  <c:v>484.476</c:v>
                </c:pt>
                <c:pt idx="399">
                  <c:v>488.13200000000001</c:v>
                </c:pt>
                <c:pt idx="400">
                  <c:v>501.85200000000003</c:v>
                </c:pt>
                <c:pt idx="401">
                  <c:v>539.25800000000004</c:v>
                </c:pt>
                <c:pt idx="402">
                  <c:v>542.78100000000006</c:v>
                </c:pt>
                <c:pt idx="403">
                  <c:v>557.66800000000001</c:v>
                </c:pt>
                <c:pt idx="404">
                  <c:v>583.37700000000007</c:v>
                </c:pt>
                <c:pt idx="405">
                  <c:v>593.53399999999999</c:v>
                </c:pt>
                <c:pt idx="406">
                  <c:v>578.63</c:v>
                </c:pt>
                <c:pt idx="407">
                  <c:v>612.25400000000002</c:v>
                </c:pt>
                <c:pt idx="408">
                  <c:v>608.18799999999999</c:v>
                </c:pt>
                <c:pt idx="409">
                  <c:v>617.80499999999995</c:v>
                </c:pt>
                <c:pt idx="410">
                  <c:v>589.64400000000001</c:v>
                </c:pt>
                <c:pt idx="411">
                  <c:v>569.45400000000006</c:v>
                </c:pt>
                <c:pt idx="412">
                  <c:v>607.32400000000007</c:v>
                </c:pt>
                <c:pt idx="413">
                  <c:v>611.37400000000002</c:v>
                </c:pt>
                <c:pt idx="414">
                  <c:v>649.93899999999996</c:v>
                </c:pt>
                <c:pt idx="415">
                  <c:v>646.95900000000006</c:v>
                </c:pt>
                <c:pt idx="416">
                  <c:v>636.44000000000005</c:v>
                </c:pt>
                <c:pt idx="417">
                  <c:v>638.25300000000004</c:v>
                </c:pt>
                <c:pt idx="418">
                  <c:v>646.37</c:v>
                </c:pt>
                <c:pt idx="419">
                  <c:v>633.21299999999997</c:v>
                </c:pt>
                <c:pt idx="420">
                  <c:v>607.75200000000007</c:v>
                </c:pt>
                <c:pt idx="421">
                  <c:v>612.09500000000003</c:v>
                </c:pt>
                <c:pt idx="422">
                  <c:v>629.875</c:v>
                </c:pt>
                <c:pt idx="423">
                  <c:v>613.76700000000005</c:v>
                </c:pt>
                <c:pt idx="424">
                  <c:v>580.46500000000003</c:v>
                </c:pt>
                <c:pt idx="425">
                  <c:v>583.82500000000005</c:v>
                </c:pt>
                <c:pt idx="426">
                  <c:v>585.90499999999997</c:v>
                </c:pt>
                <c:pt idx="427">
                  <c:v>604.28499999999997</c:v>
                </c:pt>
                <c:pt idx="428">
                  <c:v>636.46900000000005</c:v>
                </c:pt>
                <c:pt idx="429">
                  <c:v>650.75400000000002</c:v>
                </c:pt>
                <c:pt idx="430">
                  <c:v>649.94000000000005</c:v>
                </c:pt>
                <c:pt idx="431">
                  <c:v>634.67899999999997</c:v>
                </c:pt>
                <c:pt idx="432">
                  <c:v>621.04600000000005</c:v>
                </c:pt>
                <c:pt idx="433">
                  <c:v>640.68799999999999</c:v>
                </c:pt>
                <c:pt idx="434">
                  <c:v>626.13599999999997</c:v>
                </c:pt>
                <c:pt idx="435">
                  <c:v>626.51</c:v>
                </c:pt>
                <c:pt idx="436">
                  <c:v>608.9</c:v>
                </c:pt>
                <c:pt idx="437">
                  <c:v>621.904</c:v>
                </c:pt>
                <c:pt idx="438">
                  <c:v>619.54300000000001</c:v>
                </c:pt>
                <c:pt idx="439">
                  <c:v>635.88099999999997</c:v>
                </c:pt>
                <c:pt idx="440">
                  <c:v>661.01599999999996</c:v>
                </c:pt>
                <c:pt idx="441">
                  <c:v>676.43399999999997</c:v>
                </c:pt>
                <c:pt idx="442">
                  <c:v>677.27300000000002</c:v>
                </c:pt>
                <c:pt idx="443">
                  <c:v>694.423</c:v>
                </c:pt>
                <c:pt idx="444">
                  <c:v>687.62300000000005</c:v>
                </c:pt>
                <c:pt idx="445">
                  <c:v>704.63800000000003</c:v>
                </c:pt>
                <c:pt idx="446">
                  <c:v>721.36400000000003</c:v>
                </c:pt>
                <c:pt idx="447">
                  <c:v>719.173</c:v>
                </c:pt>
                <c:pt idx="448">
                  <c:v>724.73800000000006</c:v>
                </c:pt>
                <c:pt idx="449">
                  <c:v>696.20900000000006</c:v>
                </c:pt>
                <c:pt idx="450">
                  <c:v>727.56200000000001</c:v>
                </c:pt>
                <c:pt idx="451">
                  <c:v>725.45699999999999</c:v>
                </c:pt>
                <c:pt idx="452">
                  <c:v>709.16200000000003</c:v>
                </c:pt>
                <c:pt idx="453">
                  <c:v>712.49400000000003</c:v>
                </c:pt>
                <c:pt idx="454">
                  <c:v>725.61800000000005</c:v>
                </c:pt>
                <c:pt idx="455">
                  <c:v>729.471</c:v>
                </c:pt>
                <c:pt idx="456">
                  <c:v>720.31500000000005</c:v>
                </c:pt>
                <c:pt idx="457">
                  <c:v>724.12800000000004</c:v>
                </c:pt>
                <c:pt idx="458">
                  <c:v>701.35800000000006</c:v>
                </c:pt>
                <c:pt idx="459">
                  <c:v>708.37400000000002</c:v>
                </c:pt>
                <c:pt idx="460">
                  <c:v>735.577</c:v>
                </c:pt>
                <c:pt idx="461">
                  <c:v>737.245</c:v>
                </c:pt>
                <c:pt idx="462">
                  <c:v>769.60400000000004</c:v>
                </c:pt>
                <c:pt idx="463">
                  <c:v>789.202</c:v>
                </c:pt>
                <c:pt idx="464">
                  <c:v>824.83600000000001</c:v>
                </c:pt>
                <c:pt idx="465">
                  <c:v>803.67200000000003</c:v>
                </c:pt>
                <c:pt idx="466">
                  <c:v>837.00099999999998</c:v>
                </c:pt>
                <c:pt idx="467">
                  <c:v>825.06200000000001</c:v>
                </c:pt>
                <c:pt idx="468">
                  <c:v>806.76700000000005</c:v>
                </c:pt>
                <c:pt idx="469">
                  <c:v>836.851</c:v>
                </c:pt>
                <c:pt idx="470">
                  <c:v>835.15800000000002</c:v>
                </c:pt>
                <c:pt idx="471">
                  <c:v>843.98099999999999</c:v>
                </c:pt>
                <c:pt idx="472">
                  <c:v>833.11400000000003</c:v>
                </c:pt>
                <c:pt idx="473">
                  <c:v>836.81399999999996</c:v>
                </c:pt>
                <c:pt idx="474">
                  <c:v>830.47500000000002</c:v>
                </c:pt>
                <c:pt idx="475">
                  <c:v>805.23300000000006</c:v>
                </c:pt>
                <c:pt idx="476">
                  <c:v>756.80899999999997</c:v>
                </c:pt>
                <c:pt idx="477">
                  <c:v>785.72800000000007</c:v>
                </c:pt>
                <c:pt idx="478">
                  <c:v>752.63300000000004</c:v>
                </c:pt>
                <c:pt idx="479">
                  <c:v>770.50200000000007</c:v>
                </c:pt>
                <c:pt idx="480">
                  <c:v>741.58900000000006</c:v>
                </c:pt>
                <c:pt idx="481">
                  <c:v>748.58</c:v>
                </c:pt>
                <c:pt idx="482">
                  <c:v>776.18899999999996</c:v>
                </c:pt>
                <c:pt idx="483">
                  <c:v>761.55799999999999</c:v>
                </c:pt>
                <c:pt idx="484">
                  <c:v>805.17100000000005</c:v>
                </c:pt>
                <c:pt idx="485">
                  <c:v>815.80200000000002</c:v>
                </c:pt>
                <c:pt idx="486">
                  <c:v>811.70699999999999</c:v>
                </c:pt>
                <c:pt idx="487">
                  <c:v>802.09299999999996</c:v>
                </c:pt>
                <c:pt idx="488">
                  <c:v>800.13700000000006</c:v>
                </c:pt>
                <c:pt idx="489">
                  <c:v>841.94100000000003</c:v>
                </c:pt>
                <c:pt idx="490">
                  <c:v>831.87099999999998</c:v>
                </c:pt>
                <c:pt idx="491">
                  <c:v>841.29100000000005</c:v>
                </c:pt>
                <c:pt idx="492">
                  <c:v>816.12</c:v>
                </c:pt>
                <c:pt idx="493">
                  <c:v>807.89499999999998</c:v>
                </c:pt>
                <c:pt idx="494">
                  <c:v>824.19299999999998</c:v>
                </c:pt>
                <c:pt idx="495">
                  <c:v>808.22900000000004</c:v>
                </c:pt>
                <c:pt idx="496">
                  <c:v>795.67499999999995</c:v>
                </c:pt>
                <c:pt idx="497">
                  <c:v>764.16499999999996</c:v>
                </c:pt>
                <c:pt idx="498">
                  <c:v>771.79700000000003</c:v>
                </c:pt>
                <c:pt idx="499">
                  <c:v>770.09100000000001</c:v>
                </c:pt>
                <c:pt idx="500">
                  <c:v>792.42100000000005</c:v>
                </c:pt>
                <c:pt idx="501">
                  <c:v>787.56299999999999</c:v>
                </c:pt>
                <c:pt idx="502">
                  <c:v>781.24300000000005</c:v>
                </c:pt>
                <c:pt idx="503">
                  <c:v>793.08400000000006</c:v>
                </c:pt>
                <c:pt idx="504">
                  <c:v>771.00400000000002</c:v>
                </c:pt>
                <c:pt idx="505">
                  <c:v>748.11199999999997</c:v>
                </c:pt>
                <c:pt idx="506">
                  <c:v>747.64600000000007</c:v>
                </c:pt>
                <c:pt idx="507">
                  <c:v>749.46600000000001</c:v>
                </c:pt>
                <c:pt idx="508">
                  <c:v>754.69200000000001</c:v>
                </c:pt>
                <c:pt idx="509">
                  <c:v>765.01700000000005</c:v>
                </c:pt>
                <c:pt idx="510">
                  <c:v>773.78899999999999</c:v>
                </c:pt>
                <c:pt idx="511">
                  <c:v>805.40700000000004</c:v>
                </c:pt>
                <c:pt idx="512">
                  <c:v>774.09</c:v>
                </c:pt>
                <c:pt idx="513">
                  <c:v>782.226</c:v>
                </c:pt>
                <c:pt idx="514">
                  <c:v>793.63499999999999</c:v>
                </c:pt>
                <c:pt idx="515">
                  <c:v>785.40899999999999</c:v>
                </c:pt>
                <c:pt idx="516">
                  <c:v>797.8</c:v>
                </c:pt>
                <c:pt idx="517">
                  <c:v>802.63900000000001</c:v>
                </c:pt>
                <c:pt idx="518">
                  <c:v>805.57100000000003</c:v>
                </c:pt>
                <c:pt idx="519">
                  <c:v>804.82900000000006</c:v>
                </c:pt>
                <c:pt idx="520">
                  <c:v>798.98800000000006</c:v>
                </c:pt>
                <c:pt idx="521">
                  <c:v>789.26099999999997</c:v>
                </c:pt>
                <c:pt idx="522">
                  <c:v>795.31700000000001</c:v>
                </c:pt>
                <c:pt idx="523">
                  <c:v>795.31700000000001</c:v>
                </c:pt>
                <c:pt idx="524">
                  <c:v>800.13400000000001</c:v>
                </c:pt>
                <c:pt idx="525">
                  <c:v>811.30100000000004</c:v>
                </c:pt>
                <c:pt idx="526">
                  <c:v>813.03300000000002</c:v>
                </c:pt>
                <c:pt idx="527">
                  <c:v>813.71199999999999</c:v>
                </c:pt>
                <c:pt idx="528">
                  <c:v>813.01099999999997</c:v>
                </c:pt>
                <c:pt idx="529">
                  <c:v>868.13200000000006</c:v>
                </c:pt>
                <c:pt idx="530">
                  <c:v>851.68499999999995</c:v>
                </c:pt>
                <c:pt idx="531">
                  <c:v>852.88900000000001</c:v>
                </c:pt>
                <c:pt idx="532">
                  <c:v>865.98099999999999</c:v>
                </c:pt>
                <c:pt idx="533">
                  <c:v>857.48599999999999</c:v>
                </c:pt>
                <c:pt idx="534">
                  <c:v>867.928</c:v>
                </c:pt>
                <c:pt idx="535">
                  <c:v>872.93799999999999</c:v>
                </c:pt>
                <c:pt idx="536">
                  <c:v>854.05600000000004</c:v>
                </c:pt>
                <c:pt idx="537">
                  <c:v>836.76300000000003</c:v>
                </c:pt>
                <c:pt idx="538">
                  <c:v>820.08400000000006</c:v>
                </c:pt>
                <c:pt idx="539">
                  <c:v>817.18100000000004</c:v>
                </c:pt>
                <c:pt idx="540">
                  <c:v>795.79499999999996</c:v>
                </c:pt>
                <c:pt idx="541">
                  <c:v>800.94</c:v>
                </c:pt>
                <c:pt idx="542">
                  <c:v>805.88599999999997</c:v>
                </c:pt>
                <c:pt idx="543">
                  <c:v>814.32900000000006</c:v>
                </c:pt>
                <c:pt idx="544">
                  <c:v>817.096</c:v>
                </c:pt>
                <c:pt idx="545">
                  <c:v>834.35400000000004</c:v>
                </c:pt>
                <c:pt idx="546">
                  <c:v>833.71799999999996</c:v>
                </c:pt>
                <c:pt idx="547">
                  <c:v>803.48599999999999</c:v>
                </c:pt>
                <c:pt idx="548">
                  <c:v>777.03399999999999</c:v>
                </c:pt>
                <c:pt idx="549">
                  <c:v>754.48900000000003</c:v>
                </c:pt>
                <c:pt idx="550">
                  <c:v>767.96600000000001</c:v>
                </c:pt>
                <c:pt idx="551">
                  <c:v>763.73</c:v>
                </c:pt>
                <c:pt idx="552">
                  <c:v>767.649</c:v>
                </c:pt>
                <c:pt idx="553">
                  <c:v>754.25700000000006</c:v>
                </c:pt>
                <c:pt idx="554">
                  <c:v>760.827</c:v>
                </c:pt>
                <c:pt idx="555">
                  <c:v>788.8</c:v>
                </c:pt>
                <c:pt idx="556">
                  <c:v>785.19799999999998</c:v>
                </c:pt>
                <c:pt idx="557">
                  <c:v>779.05700000000002</c:v>
                </c:pt>
                <c:pt idx="558">
                  <c:v>785.81700000000001</c:v>
                </c:pt>
                <c:pt idx="559">
                  <c:v>789.31899999999996</c:v>
                </c:pt>
                <c:pt idx="560">
                  <c:v>785.17</c:v>
                </c:pt>
                <c:pt idx="561">
                  <c:v>777.26400000000001</c:v>
                </c:pt>
                <c:pt idx="562">
                  <c:v>758.53600000000006</c:v>
                </c:pt>
                <c:pt idx="563">
                  <c:v>771.63900000000001</c:v>
                </c:pt>
                <c:pt idx="564">
                  <c:v>786.67700000000002</c:v>
                </c:pt>
                <c:pt idx="565">
                  <c:v>797.25099999999998</c:v>
                </c:pt>
                <c:pt idx="566">
                  <c:v>805.10800000000006</c:v>
                </c:pt>
                <c:pt idx="567">
                  <c:v>807.61300000000006</c:v>
                </c:pt>
                <c:pt idx="568">
                  <c:v>827.428</c:v>
                </c:pt>
                <c:pt idx="569">
                  <c:v>828.93799999999999</c:v>
                </c:pt>
                <c:pt idx="570">
                  <c:v>827.49400000000003</c:v>
                </c:pt>
                <c:pt idx="571">
                  <c:v>830.452</c:v>
                </c:pt>
                <c:pt idx="572">
                  <c:v>825.75</c:v>
                </c:pt>
                <c:pt idx="573">
                  <c:v>840.32299999999998</c:v>
                </c:pt>
                <c:pt idx="574">
                  <c:v>825.3</c:v>
                </c:pt>
                <c:pt idx="575">
                  <c:v>841.13200000000006</c:v>
                </c:pt>
                <c:pt idx="576">
                  <c:v>850.11699999999996</c:v>
                </c:pt>
                <c:pt idx="577">
                  <c:v>839.91499999999996</c:v>
                </c:pt>
                <c:pt idx="578">
                  <c:v>831.976</c:v>
                </c:pt>
                <c:pt idx="579">
                  <c:v>826.21699999999998</c:v>
                </c:pt>
                <c:pt idx="580">
                  <c:v>824.47</c:v>
                </c:pt>
                <c:pt idx="581">
                  <c:v>816.16399999999999</c:v>
                </c:pt>
                <c:pt idx="582">
                  <c:v>817.23800000000006</c:v>
                </c:pt>
                <c:pt idx="583">
                  <c:v>819.76400000000001</c:v>
                </c:pt>
                <c:pt idx="584">
                  <c:v>836.43399999999997</c:v>
                </c:pt>
                <c:pt idx="585">
                  <c:v>843.37700000000007</c:v>
                </c:pt>
                <c:pt idx="586">
                  <c:v>848.846</c:v>
                </c:pt>
                <c:pt idx="587">
                  <c:v>871.80100000000004</c:v>
                </c:pt>
                <c:pt idx="588">
                  <c:v>871.89600000000007</c:v>
                </c:pt>
                <c:pt idx="589">
                  <c:v>879.48699999999997</c:v>
                </c:pt>
                <c:pt idx="590">
                  <c:v>881.44799999999998</c:v>
                </c:pt>
                <c:pt idx="591">
                  <c:v>869.48599999999999</c:v>
                </c:pt>
                <c:pt idx="592">
                  <c:v>863.81600000000003</c:v>
                </c:pt>
                <c:pt idx="593">
                  <c:v>879.84199999999998</c:v>
                </c:pt>
                <c:pt idx="594">
                  <c:v>888.28700000000003</c:v>
                </c:pt>
                <c:pt idx="595">
                  <c:v>882.53300000000002</c:v>
                </c:pt>
                <c:pt idx="596">
                  <c:v>904.32400000000007</c:v>
                </c:pt>
                <c:pt idx="597">
                  <c:v>909.20799999999997</c:v>
                </c:pt>
                <c:pt idx="598">
                  <c:v>886.596</c:v>
                </c:pt>
                <c:pt idx="599">
                  <c:v>861.78800000000001</c:v>
                </c:pt>
                <c:pt idx="600">
                  <c:v>872.22400000000005</c:v>
                </c:pt>
                <c:pt idx="601">
                  <c:v>865.96299999999997</c:v>
                </c:pt>
                <c:pt idx="602">
                  <c:v>849.21100000000001</c:v>
                </c:pt>
                <c:pt idx="603">
                  <c:v>866.38499999999999</c:v>
                </c:pt>
                <c:pt idx="604">
                  <c:v>875.42100000000005</c:v>
                </c:pt>
                <c:pt idx="605">
                  <c:v>859.71900000000005</c:v>
                </c:pt>
                <c:pt idx="606">
                  <c:v>838.05899999999997</c:v>
                </c:pt>
                <c:pt idx="607">
                  <c:v>855.02100000000007</c:v>
                </c:pt>
                <c:pt idx="608">
                  <c:v>842.24</c:v>
                </c:pt>
                <c:pt idx="609">
                  <c:v>840.97900000000004</c:v>
                </c:pt>
                <c:pt idx="610">
                  <c:v>809.774</c:v>
                </c:pt>
                <c:pt idx="611">
                  <c:v>788.96400000000006</c:v>
                </c:pt>
                <c:pt idx="612">
                  <c:v>768.61500000000001</c:v>
                </c:pt>
                <c:pt idx="613">
                  <c:v>725.98300000000006</c:v>
                </c:pt>
                <c:pt idx="614">
                  <c:v>742.61500000000001</c:v>
                </c:pt>
                <c:pt idx="615">
                  <c:v>763.66600000000005</c:v>
                </c:pt>
                <c:pt idx="616">
                  <c:v>801.024</c:v>
                </c:pt>
                <c:pt idx="617">
                  <c:v>790.92200000000003</c:v>
                </c:pt>
                <c:pt idx="618">
                  <c:v>768.74</c:v>
                </c:pt>
                <c:pt idx="619">
                  <c:v>763.98800000000006</c:v>
                </c:pt>
                <c:pt idx="620">
                  <c:v>771.23300000000006</c:v>
                </c:pt>
                <c:pt idx="621">
                  <c:v>738.31799999999998</c:v>
                </c:pt>
                <c:pt idx="622">
                  <c:v>691.87400000000002</c:v>
                </c:pt>
                <c:pt idx="623">
                  <c:v>699.09100000000001</c:v>
                </c:pt>
                <c:pt idx="624">
                  <c:v>702.44299999999998</c:v>
                </c:pt>
                <c:pt idx="625">
                  <c:v>656.44299999999998</c:v>
                </c:pt>
                <c:pt idx="626">
                  <c:v>704.25200000000007</c:v>
                </c:pt>
                <c:pt idx="627">
                  <c:v>730.44299999999998</c:v>
                </c:pt>
                <c:pt idx="628">
                  <c:v>732.59500000000003</c:v>
                </c:pt>
                <c:pt idx="629">
                  <c:v>738.47699999999998</c:v>
                </c:pt>
                <c:pt idx="630">
                  <c:v>730.61300000000006</c:v>
                </c:pt>
                <c:pt idx="631">
                  <c:v>739.66700000000003</c:v>
                </c:pt>
                <c:pt idx="632">
                  <c:v>746.05100000000004</c:v>
                </c:pt>
                <c:pt idx="633">
                  <c:v>728.13099999999997</c:v>
                </c:pt>
                <c:pt idx="634">
                  <c:v>713.04700000000003</c:v>
                </c:pt>
                <c:pt idx="635">
                  <c:v>701.27600000000007</c:v>
                </c:pt>
                <c:pt idx="636">
                  <c:v>712.71400000000006</c:v>
                </c:pt>
                <c:pt idx="637">
                  <c:v>725.41499999999996</c:v>
                </c:pt>
                <c:pt idx="638">
                  <c:v>722.56500000000005</c:v>
                </c:pt>
                <c:pt idx="639">
                  <c:v>722.94500000000005</c:v>
                </c:pt>
                <c:pt idx="640">
                  <c:v>748.04100000000005</c:v>
                </c:pt>
                <c:pt idx="641">
                  <c:v>748.90600000000006</c:v>
                </c:pt>
                <c:pt idx="642">
                  <c:v>746.70699999999999</c:v>
                </c:pt>
                <c:pt idx="643">
                  <c:v>751.86900000000003</c:v>
                </c:pt>
                <c:pt idx="644">
                  <c:v>776.64400000000001</c:v>
                </c:pt>
                <c:pt idx="645">
                  <c:v>762.14300000000003</c:v>
                </c:pt>
                <c:pt idx="646">
                  <c:v>753.18700000000001</c:v>
                </c:pt>
                <c:pt idx="647">
                  <c:v>741.87400000000002</c:v>
                </c:pt>
                <c:pt idx="648">
                  <c:v>730.79700000000003</c:v>
                </c:pt>
                <c:pt idx="649">
                  <c:v>741.28100000000006</c:v>
                </c:pt>
                <c:pt idx="650">
                  <c:v>713.23699999999997</c:v>
                </c:pt>
                <c:pt idx="651">
                  <c:v>707.46900000000005</c:v>
                </c:pt>
                <c:pt idx="652">
                  <c:v>683.67600000000004</c:v>
                </c:pt>
                <c:pt idx="653">
                  <c:v>703.38900000000001</c:v>
                </c:pt>
                <c:pt idx="654">
                  <c:v>702.471</c:v>
                </c:pt>
                <c:pt idx="655">
                  <c:v>724.52600000000007</c:v>
                </c:pt>
                <c:pt idx="656">
                  <c:v>726.00300000000004</c:v>
                </c:pt>
                <c:pt idx="657">
                  <c:v>725.56500000000005</c:v>
                </c:pt>
                <c:pt idx="658">
                  <c:v>728.87</c:v>
                </c:pt>
                <c:pt idx="659">
                  <c:v>741.79499999999996</c:v>
                </c:pt>
                <c:pt idx="660">
                  <c:v>757.40600000000006</c:v>
                </c:pt>
                <c:pt idx="661">
                  <c:v>755.75900000000001</c:v>
                </c:pt>
                <c:pt idx="662">
                  <c:v>751.18799999999999</c:v>
                </c:pt>
                <c:pt idx="663">
                  <c:v>742.47400000000005</c:v>
                </c:pt>
                <c:pt idx="664">
                  <c:v>746.50200000000007</c:v>
                </c:pt>
                <c:pt idx="665">
                  <c:v>741.99</c:v>
                </c:pt>
                <c:pt idx="666">
                  <c:v>758.97400000000005</c:v>
                </c:pt>
                <c:pt idx="667">
                  <c:v>777.53399999999999</c:v>
                </c:pt>
                <c:pt idx="668">
                  <c:v>776.37200000000007</c:v>
                </c:pt>
                <c:pt idx="669">
                  <c:v>788.44799999999998</c:v>
                </c:pt>
                <c:pt idx="670">
                  <c:v>791.92700000000002</c:v>
                </c:pt>
                <c:pt idx="671">
                  <c:v>786.62800000000004</c:v>
                </c:pt>
                <c:pt idx="672">
                  <c:v>799.99</c:v>
                </c:pt>
                <c:pt idx="673">
                  <c:v>786.20699999999999</c:v>
                </c:pt>
                <c:pt idx="674">
                  <c:v>816.19200000000001</c:v>
                </c:pt>
                <c:pt idx="675">
                  <c:v>810.36400000000003</c:v>
                </c:pt>
                <c:pt idx="676">
                  <c:v>812.55799999999999</c:v>
                </c:pt>
                <c:pt idx="677">
                  <c:v>810.99099999999999</c:v>
                </c:pt>
                <c:pt idx="678">
                  <c:v>806.87</c:v>
                </c:pt>
                <c:pt idx="679">
                  <c:v>812.15499999999997</c:v>
                </c:pt>
                <c:pt idx="680">
                  <c:v>795.13900000000001</c:v>
                </c:pt>
                <c:pt idx="681">
                  <c:v>774.12200000000007</c:v>
                </c:pt>
                <c:pt idx="682">
                  <c:v>770.70500000000004</c:v>
                </c:pt>
                <c:pt idx="683">
                  <c:v>768.10400000000004</c:v>
                </c:pt>
                <c:pt idx="684">
                  <c:v>774.35500000000002</c:v>
                </c:pt>
                <c:pt idx="685">
                  <c:v>783.43799999999999</c:v>
                </c:pt>
                <c:pt idx="686">
                  <c:v>779.88200000000006</c:v>
                </c:pt>
                <c:pt idx="687">
                  <c:v>773.02600000000007</c:v>
                </c:pt>
                <c:pt idx="688">
                  <c:v>762.79200000000003</c:v>
                </c:pt>
                <c:pt idx="689">
                  <c:v>762.31299999999999</c:v>
                </c:pt>
                <c:pt idx="690">
                  <c:v>743.66300000000001</c:v>
                </c:pt>
                <c:pt idx="691">
                  <c:v>734.82799999999997</c:v>
                </c:pt>
                <c:pt idx="692">
                  <c:v>751.16899999999998</c:v>
                </c:pt>
                <c:pt idx="693">
                  <c:v>755.68499999999995</c:v>
                </c:pt>
                <c:pt idx="694">
                  <c:v>756.21799999999996</c:v>
                </c:pt>
                <c:pt idx="695">
                  <c:v>755.88900000000001</c:v>
                </c:pt>
                <c:pt idx="696">
                  <c:v>772.47199999999998</c:v>
                </c:pt>
                <c:pt idx="697">
                  <c:v>777.58600000000001</c:v>
                </c:pt>
                <c:pt idx="698">
                  <c:v>783.29300000000001</c:v>
                </c:pt>
                <c:pt idx="699">
                  <c:v>782.46</c:v>
                </c:pt>
                <c:pt idx="700">
                  <c:v>770.83400000000006</c:v>
                </c:pt>
                <c:pt idx="701">
                  <c:v>783.98800000000006</c:v>
                </c:pt>
                <c:pt idx="702">
                  <c:v>792.21600000000001</c:v>
                </c:pt>
                <c:pt idx="703">
                  <c:v>791.03200000000004</c:v>
                </c:pt>
                <c:pt idx="704">
                  <c:v>802.25400000000002</c:v>
                </c:pt>
                <c:pt idx="705">
                  <c:v>796.303</c:v>
                </c:pt>
                <c:pt idx="706">
                  <c:v>789.61599999999999</c:v>
                </c:pt>
                <c:pt idx="707">
                  <c:v>777.91499999999996</c:v>
                </c:pt>
                <c:pt idx="708">
                  <c:v>777.17</c:v>
                </c:pt>
                <c:pt idx="709">
                  <c:v>783.149</c:v>
                </c:pt>
                <c:pt idx="710">
                  <c:v>784.73300000000006</c:v>
                </c:pt>
                <c:pt idx="711">
                  <c:v>784.56700000000001</c:v>
                </c:pt>
                <c:pt idx="712">
                  <c:v>781.25900000000001</c:v>
                </c:pt>
                <c:pt idx="713">
                  <c:v>789.322</c:v>
                </c:pt>
                <c:pt idx="714">
                  <c:v>786.702</c:v>
                </c:pt>
                <c:pt idx="715">
                  <c:v>785.76599999999996</c:v>
                </c:pt>
                <c:pt idx="716">
                  <c:v>790.18899999999996</c:v>
                </c:pt>
                <c:pt idx="717">
                  <c:v>800.10400000000004</c:v>
                </c:pt>
                <c:pt idx="718">
                  <c:v>812.34800000000007</c:v>
                </c:pt>
                <c:pt idx="719">
                  <c:v>818.28899999999999</c:v>
                </c:pt>
                <c:pt idx="720">
                  <c:v>834.64800000000002</c:v>
                </c:pt>
                <c:pt idx="721">
                  <c:v>840.79899999999998</c:v>
                </c:pt>
                <c:pt idx="722">
                  <c:v>837.64099999999996</c:v>
                </c:pt>
                <c:pt idx="723">
                  <c:v>834.423</c:v>
                </c:pt>
                <c:pt idx="724">
                  <c:v>843.44900000000007</c:v>
                </c:pt>
                <c:pt idx="725">
                  <c:v>832.96600000000001</c:v>
                </c:pt>
                <c:pt idx="726">
                  <c:v>842.63900000000001</c:v>
                </c:pt>
                <c:pt idx="727">
                  <c:v>841.20900000000006</c:v>
                </c:pt>
                <c:pt idx="728">
                  <c:v>833.86699999999996</c:v>
                </c:pt>
              </c:numCache>
            </c:numRef>
          </c:val>
          <c:smooth val="0"/>
          <c:extLst>
            <c:ext xmlns:c16="http://schemas.microsoft.com/office/drawing/2014/chart" uri="{C3380CC4-5D6E-409C-BE32-E72D297353CC}">
              <c16:uniqueId val="{00000003-7EE7-4E89-97C6-4DD1A754726F}"/>
            </c:ext>
          </c:extLst>
        </c:ser>
        <c:dLbls>
          <c:showLegendKey val="0"/>
          <c:showVal val="0"/>
          <c:showCatName val="0"/>
          <c:showSerName val="0"/>
          <c:showPercent val="0"/>
          <c:showBubbleSize val="0"/>
        </c:dLbls>
        <c:smooth val="0"/>
        <c:axId val="460853352"/>
        <c:axId val="1"/>
      </c:lineChart>
      <c:dateAx>
        <c:axId val="460853352"/>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scaling>
        <c:delete val="0"/>
        <c:axPos val="l"/>
        <c:majorGridlines>
          <c:spPr>
            <a:ln w="12700">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460853352"/>
        <c:crosses val="autoZero"/>
        <c:crossBetween val="between"/>
      </c:valAx>
      <c:spPr>
        <a:solidFill>
          <a:srgbClr val="FFFFFF"/>
        </a:solidFill>
        <a:ln w="25400">
          <a:noFill/>
        </a:ln>
      </c:spPr>
    </c:plotArea>
    <c:legend>
      <c:legendPos val="r"/>
      <c:layout>
        <c:manualLayout>
          <c:xMode val="edge"/>
          <c:yMode val="edge"/>
          <c:x val="9.7256857855361589E-2"/>
          <c:y val="0.89075630252100846"/>
          <c:w val="0.81047381546134667"/>
          <c:h val="8.403361344537815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5792925593603129"/>
          <c:y val="3.1630233946388475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279069767441862"/>
          <c:y val="0.3176895306859206"/>
          <c:w val="0.70639534883720934"/>
          <c:h val="0.35018050541516244"/>
        </c:manualLayout>
      </c:layout>
      <c:pie3DChart>
        <c:varyColors val="1"/>
        <c:ser>
          <c:idx val="0"/>
          <c:order val="0"/>
          <c:tx>
            <c:strRef>
              <c:f>'4.3.2-график'!$C$5</c:f>
              <c:strCache>
                <c:ptCount val="1"/>
                <c:pt idx="0">
                  <c:v>01.10.2009</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C84D-4430-9E8E-A09383369CF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C84D-4430-9E8E-A09383369CF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C84D-4430-9E8E-A09383369CF5}"/>
              </c:ext>
            </c:extLst>
          </c:dPt>
          <c:dLbls>
            <c:dLbl>
              <c:idx val="0"/>
              <c:layout>
                <c:manualLayout>
                  <c:x val="9.3815845693706837E-2"/>
                  <c:y val="-5.6485344545310172E-2"/>
                </c:manualLayout>
              </c:layout>
              <c:tx>
                <c:rich>
                  <a:bodyPr/>
                  <a:lstStyle/>
                  <a:p>
                    <a:pPr>
                      <a:defRPr sz="800" b="0" i="0" u="none" strike="noStrike" baseline="0">
                        <a:solidFill>
                          <a:srgbClr val="000000"/>
                        </a:solidFill>
                        <a:latin typeface="Times New Roman"/>
                        <a:ea typeface="Times New Roman"/>
                        <a:cs typeface="Times New Roman"/>
                      </a:defRPr>
                    </a:pPr>
                    <a:r>
                      <a:rPr lang="ru-RU"/>
                      <a:t>Қаржы ұйымдарына заемдар
12.0%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4D-4430-9E8E-A09383369CF5}"/>
                </c:ext>
              </c:extLst>
            </c:dLbl>
            <c:dLbl>
              <c:idx val="1"/>
              <c:layout>
                <c:manualLayout>
                  <c:x val="0.18652780321064516"/>
                  <c:y val="3.2933356126920055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84D-4430-9E8E-A09383369CF5}"/>
                </c:ext>
              </c:extLst>
            </c:dLbl>
            <c:dLbl>
              <c:idx val="2"/>
              <c:layout>
                <c:manualLayout>
                  <c:x val="-9.0188410691652177E-2"/>
                  <c:y val="-5.447908297362014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84D-4430-9E8E-A09383369CF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'4.3.2-график'!$B$6:$B$8</c:f>
              <c:strCache>
                <c:ptCount val="3"/>
                <c:pt idx="0">
                  <c:v>Қаржы ұйымдарына заемдар</c:v>
                </c:pt>
                <c:pt idx="1">
                  <c:v>Басқа да заңды тұлғаларға заемдар</c:v>
                </c:pt>
                <c:pt idx="2">
                  <c:v>Жеке тұлғаларға заемдар</c:v>
                </c:pt>
              </c:strCache>
            </c:strRef>
          </c:cat>
          <c:val>
            <c:numRef>
              <c:f>'4.3.2-график'!$C$6:$C$8</c:f>
              <c:numCache>
                <c:formatCode>#,##0</c:formatCode>
                <c:ptCount val="3"/>
                <c:pt idx="0">
                  <c:v>26709301</c:v>
                </c:pt>
                <c:pt idx="1">
                  <c:v>172951771</c:v>
                </c:pt>
                <c:pt idx="2">
                  <c:v>22866080</c:v>
                </c:pt>
              </c:numCache>
            </c:numRef>
          </c:val>
          <c:extLst>
            <c:ext xmlns:c16="http://schemas.microsoft.com/office/drawing/2014/chart" uri="{C3380CC4-5D6E-409C-BE32-E72D297353CC}">
              <c16:uniqueId val="{00000003-C84D-4430-9E8E-A09383369C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579294972743792"/>
          <c:y val="3.1630123157682211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9.8802539650980736E-2"/>
          <c:y val="0.3890909090909091"/>
          <c:w val="0.73053999014664539"/>
          <c:h val="0.35272727272727272"/>
        </c:manualLayout>
      </c:layout>
      <c:pie3DChart>
        <c:varyColors val="1"/>
        <c:ser>
          <c:idx val="0"/>
          <c:order val="0"/>
          <c:tx>
            <c:strRef>
              <c:f>'4.3.2-график'!$D$5</c:f>
              <c:strCache>
                <c:ptCount val="1"/>
                <c:pt idx="0">
                  <c:v>01.10.2010</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B52F-454A-9933-C7E31F57E2A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B52F-454A-9933-C7E31F57E2A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B52F-454A-9933-C7E31F57E2AC}"/>
              </c:ext>
            </c:extLst>
          </c:dPt>
          <c:dLbls>
            <c:dLbl>
              <c:idx val="0"/>
              <c:layout>
                <c:manualLayout>
                  <c:x val="0.2004626540326527"/>
                  <c:y val="-3.9674804800343355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52F-454A-9933-C7E31F57E2AC}"/>
                </c:ext>
              </c:extLst>
            </c:dLbl>
            <c:dLbl>
              <c:idx val="1"/>
              <c:layout>
                <c:manualLayout>
                  <c:x val="0.34317052241951679"/>
                  <c:y val="-1.983727034120732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52F-454A-9933-C7E31F57E2AC}"/>
                </c:ext>
              </c:extLst>
            </c:dLbl>
            <c:dLbl>
              <c:idx val="2"/>
              <c:layout>
                <c:manualLayout>
                  <c:x val="-0.13194712342889214"/>
                  <c:y val="-0.16700948919846556"/>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52F-454A-9933-C7E31F57E2A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'4.3.2-график'!$B$6:$B$8</c:f>
              <c:strCache>
                <c:ptCount val="3"/>
                <c:pt idx="0">
                  <c:v>Қаржы ұйымдарына заемдар</c:v>
                </c:pt>
                <c:pt idx="1">
                  <c:v>Басқа да заңды тұлғаларға заемдар</c:v>
                </c:pt>
                <c:pt idx="2">
                  <c:v>Жеке тұлғаларға заемдар</c:v>
                </c:pt>
              </c:strCache>
            </c:strRef>
          </c:cat>
          <c:val>
            <c:numRef>
              <c:f>'4.3.2-график'!$D$6:$D$8</c:f>
              <c:numCache>
                <c:formatCode>#,##0</c:formatCode>
                <c:ptCount val="3"/>
                <c:pt idx="0">
                  <c:v>23532423</c:v>
                </c:pt>
                <c:pt idx="1">
                  <c:v>157790722</c:v>
                </c:pt>
                <c:pt idx="2">
                  <c:v>22117124</c:v>
                </c:pt>
              </c:numCache>
            </c:numRef>
          </c:val>
          <c:extLst>
            <c:ext xmlns:c16="http://schemas.microsoft.com/office/drawing/2014/chart" uri="{C3380CC4-5D6E-409C-BE32-E72D297353CC}">
              <c16:uniqueId val="{00000003-B52F-454A-9933-C7E31F57E2A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389267110841917"/>
          <c:y val="7.0122140244280484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9.8461686390754796E-2"/>
          <c:y val="0.42913385826771655"/>
          <c:w val="0.52000078125117377"/>
          <c:h val="0.26377952755905509"/>
        </c:manualLayout>
      </c:layout>
      <c:pie3DChart>
        <c:varyColors val="1"/>
        <c:ser>
          <c:idx val="0"/>
          <c:order val="0"/>
          <c:tx>
            <c:strRef>
              <c:f>'4.3.3-график'!$C$5</c:f>
              <c:strCache>
                <c:ptCount val="1"/>
                <c:pt idx="0">
                  <c:v>01.10.2009</c:v>
                </c:pt>
              </c:strCache>
            </c:strRef>
          </c:tx>
          <c:spPr>
            <a:solidFill>
              <a:srgbClr val="9999FF"/>
            </a:solidFill>
            <a:ln w="12700">
              <a:solidFill>
                <a:srgbClr val="000000"/>
              </a:solidFill>
              <a:prstDash val="solid"/>
            </a:ln>
          </c:spPr>
          <c:explosion val="15"/>
          <c:dPt>
            <c:idx val="0"/>
            <c:bubble3D val="0"/>
            <c:extLst>
              <c:ext xmlns:c16="http://schemas.microsoft.com/office/drawing/2014/chart" uri="{C3380CC4-5D6E-409C-BE32-E72D297353CC}">
                <c16:uniqueId val="{00000000-B197-4B6D-80F1-2FC2A45F8D4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B197-4B6D-80F1-2FC2A45F8D4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B197-4B6D-80F1-2FC2A45F8D4B}"/>
              </c:ext>
            </c:extLst>
          </c:dPt>
          <c:dLbls>
            <c:dLbl>
              <c:idx val="0"/>
              <c:layout>
                <c:manualLayout>
                  <c:x val="2.7767240461563092E-2"/>
                  <c:y val="0.13141281855508649"/>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97-4B6D-80F1-2FC2A45F8D4B}"/>
                </c:ext>
              </c:extLst>
            </c:dLbl>
            <c:dLbl>
              <c:idx val="1"/>
              <c:layout>
                <c:manualLayout>
                  <c:x val="-4.7440011196544687E-2"/>
                  <c:y val="-6.9860017644255437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97-4B6D-80F1-2FC2A45F8D4B}"/>
                </c:ext>
              </c:extLst>
            </c:dLbl>
            <c:dLbl>
              <c:idx val="2"/>
              <c:layout>
                <c:manualLayout>
                  <c:x val="5.277283985851542E-2"/>
                  <c:y val="-8.2470367567928513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97-4B6D-80F1-2FC2A45F8D4B}"/>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'4.3.3-график'!$B$6:$B$8</c:f>
              <c:strCache>
                <c:ptCount val="3"/>
                <c:pt idx="0">
                  <c:v>Стандартты</c:v>
                </c:pt>
                <c:pt idx="1">
                  <c:v>Күмәнді</c:v>
                </c:pt>
                <c:pt idx="2">
                  <c:v>Үмітсіз</c:v>
                </c:pt>
              </c:strCache>
            </c:strRef>
          </c:cat>
          <c:val>
            <c:numRef>
              <c:f>'4.3.3-график'!$C$6:$C$8</c:f>
              <c:numCache>
                <c:formatCode>#,##0</c:formatCode>
                <c:ptCount val="3"/>
                <c:pt idx="0">
                  <c:v>189865167</c:v>
                </c:pt>
                <c:pt idx="1">
                  <c:v>20127091</c:v>
                </c:pt>
                <c:pt idx="2">
                  <c:v>12534894</c:v>
                </c:pt>
              </c:numCache>
            </c:numRef>
          </c:val>
          <c:extLst>
            <c:ext xmlns:c16="http://schemas.microsoft.com/office/drawing/2014/chart" uri="{C3380CC4-5D6E-409C-BE32-E72D297353CC}">
              <c16:uniqueId val="{00000003-B197-4B6D-80F1-2FC2A45F8D4B}"/>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66769327680193813"/>
          <c:y val="0.44094488188976377"/>
          <c:w val="0.9876935998384816"/>
          <c:h val="0.7283464566929134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511454873450556"/>
          <c:y val="3.4161684146328183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9793596151353219"/>
          <c:y val="0.41908798602823932"/>
          <c:w val="0.47492762181860082"/>
          <c:h val="0.26556070401789422"/>
        </c:manualLayout>
      </c:layout>
      <c:pie3DChart>
        <c:varyColors val="1"/>
        <c:ser>
          <c:idx val="0"/>
          <c:order val="0"/>
          <c:tx>
            <c:strRef>
              <c:f>'4.3.3-график'!$D$5</c:f>
              <c:strCache>
                <c:ptCount val="1"/>
                <c:pt idx="0">
                  <c:v>01.10.2010</c:v>
                </c:pt>
              </c:strCache>
            </c:strRef>
          </c:tx>
          <c:spPr>
            <a:solidFill>
              <a:srgbClr val="9999FF"/>
            </a:solidFill>
            <a:ln w="12700">
              <a:solidFill>
                <a:srgbClr val="000000"/>
              </a:solidFill>
              <a:prstDash val="solid"/>
            </a:ln>
          </c:spPr>
          <c:explosion val="11"/>
          <c:dPt>
            <c:idx val="0"/>
            <c:bubble3D val="0"/>
            <c:extLst>
              <c:ext xmlns:c16="http://schemas.microsoft.com/office/drawing/2014/chart" uri="{C3380CC4-5D6E-409C-BE32-E72D297353CC}">
                <c16:uniqueId val="{00000000-1F7C-4244-AFEF-BDB95501137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1F7C-4244-AFEF-BDB95501137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1F7C-4244-AFEF-BDB95501137F}"/>
              </c:ext>
            </c:extLst>
          </c:dPt>
          <c:dLbls>
            <c:dLbl>
              <c:idx val="0"/>
              <c:layout>
                <c:manualLayout>
                  <c:x val="-3.4252970287110981E-3"/>
                  <c:y val="8.7806298435843658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F7C-4244-AFEF-BDB95501137F}"/>
                </c:ext>
              </c:extLst>
            </c:dLbl>
            <c:dLbl>
              <c:idx val="1"/>
              <c:layout>
                <c:manualLayout>
                  <c:x val="-1.287912484221914E-2"/>
                  <c:y val="-8.6743383915509939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F7C-4244-AFEF-BDB95501137F}"/>
                </c:ext>
              </c:extLst>
            </c:dLbl>
            <c:dLbl>
              <c:idx val="2"/>
              <c:layout>
                <c:manualLayout>
                  <c:x val="6.4977660235218566E-3"/>
                  <c:y val="-0.1049724893261842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F7C-4244-AFEF-BDB95501137F}"/>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'4.3.3-график'!$B$6:$B$8</c:f>
              <c:strCache>
                <c:ptCount val="3"/>
                <c:pt idx="0">
                  <c:v>Стандартты</c:v>
                </c:pt>
                <c:pt idx="1">
                  <c:v>Күмәнді</c:v>
                </c:pt>
                <c:pt idx="2">
                  <c:v>Үмітсіз</c:v>
                </c:pt>
              </c:strCache>
            </c:strRef>
          </c:cat>
          <c:val>
            <c:numRef>
              <c:f>'4.3.3-график'!$D$6:$D$8</c:f>
              <c:numCache>
                <c:formatCode>#,##0</c:formatCode>
                <c:ptCount val="3"/>
                <c:pt idx="0">
                  <c:v>137023581</c:v>
                </c:pt>
                <c:pt idx="1">
                  <c:v>44023639</c:v>
                </c:pt>
                <c:pt idx="2">
                  <c:v>22393049</c:v>
                </c:pt>
              </c:numCache>
            </c:numRef>
          </c:val>
          <c:extLst>
            <c:ext xmlns:c16="http://schemas.microsoft.com/office/drawing/2014/chart" uri="{C3380CC4-5D6E-409C-BE32-E72D297353CC}">
              <c16:uniqueId val="{00000003-1F7C-4244-AFEF-BDB95501137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0115273775217"/>
          <c:y val="6.0810810810810814E-2"/>
          <c:w val="0.82132564841498557"/>
          <c:h val="0.48986486486486486"/>
        </c:manualLayout>
      </c:layout>
      <c:lineChart>
        <c:grouping val="standard"/>
        <c:varyColors val="0"/>
        <c:ser>
          <c:idx val="0"/>
          <c:order val="0"/>
          <c:tx>
            <c:strRef>
              <c:f>'4.3.4-график'!$B$5</c:f>
              <c:strCache>
                <c:ptCount val="1"/>
                <c:pt idx="0">
                  <c:v>ROE коэффициенті</c:v>
                </c:pt>
              </c:strCache>
            </c:strRef>
          </c:tx>
          <c:spPr>
            <a:ln w="25400">
              <a:solidFill>
                <a:srgbClr val="000080"/>
              </a:solidFill>
              <a:prstDash val="solid"/>
            </a:ln>
          </c:spPr>
          <c:marker>
            <c:symbol val="diamond"/>
            <c:size val="5"/>
            <c:spPr>
              <a:solidFill>
                <a:srgbClr val="000080"/>
              </a:solidFill>
              <a:ln>
                <a:solidFill>
                  <a:srgbClr val="0000FF"/>
                </a:solidFill>
                <a:prstDash val="solid"/>
              </a:ln>
            </c:spPr>
          </c:marker>
          <c:cat>
            <c:strRef>
              <c:f>'4.3.4-график'!$C$4:$J$4</c:f>
              <c:strCache>
                <c:ptCount val="8"/>
                <c:pt idx="0">
                  <c:v>01.01.2009</c:v>
                </c:pt>
                <c:pt idx="1">
                  <c:v>01.04.2009</c:v>
                </c:pt>
                <c:pt idx="2">
                  <c:v>01.07.2009</c:v>
                </c:pt>
                <c:pt idx="3">
                  <c:v>01.10.2009</c:v>
                </c:pt>
                <c:pt idx="4">
                  <c:v>01.01.2010</c:v>
                </c:pt>
                <c:pt idx="5">
                  <c:v>01.04.2010</c:v>
                </c:pt>
                <c:pt idx="6">
                  <c:v>01.07.2010</c:v>
                </c:pt>
                <c:pt idx="7">
                  <c:v>01.10.2010</c:v>
                </c:pt>
              </c:strCache>
            </c:strRef>
          </c:cat>
          <c:val>
            <c:numRef>
              <c:f>'4.3.4-график'!$C$5:$J$5</c:f>
              <c:numCache>
                <c:formatCode>0.0%</c:formatCode>
                <c:ptCount val="8"/>
                <c:pt idx="0">
                  <c:v>4.7149653303887935E-2</c:v>
                </c:pt>
                <c:pt idx="1">
                  <c:v>-7.4588606703370225E-2</c:v>
                </c:pt>
                <c:pt idx="2">
                  <c:v>-3.1300197766942012E-2</c:v>
                </c:pt>
                <c:pt idx="3">
                  <c:v>-1.863610469620848E-2</c:v>
                </c:pt>
                <c:pt idx="4">
                  <c:v>-4.8484823410591016E-2</c:v>
                </c:pt>
                <c:pt idx="5">
                  <c:v>1.8808983950390996E-2</c:v>
                </c:pt>
                <c:pt idx="6">
                  <c:v>-2.7982140954155542E-2</c:v>
                </c:pt>
                <c:pt idx="7">
                  <c:v>-2.0953262218749831E-2</c:v>
                </c:pt>
              </c:numCache>
            </c:numRef>
          </c:val>
          <c:smooth val="0"/>
          <c:extLst>
            <c:ext xmlns:c16="http://schemas.microsoft.com/office/drawing/2014/chart" uri="{C3380CC4-5D6E-409C-BE32-E72D297353CC}">
              <c16:uniqueId val="{00000000-90FD-4AFF-81AD-4E263D47FC4D}"/>
            </c:ext>
          </c:extLst>
        </c:ser>
        <c:ser>
          <c:idx val="1"/>
          <c:order val="1"/>
          <c:tx>
            <c:strRef>
              <c:f>'4.3.4-график'!$B$6</c:f>
              <c:strCache>
                <c:ptCount val="1"/>
                <c:pt idx="0">
                  <c:v>ROA коэффициенті</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'4.3.4-график'!$C$4:$J$4</c:f>
              <c:strCache>
                <c:ptCount val="8"/>
                <c:pt idx="0">
                  <c:v>01.01.2009</c:v>
                </c:pt>
                <c:pt idx="1">
                  <c:v>01.04.2009</c:v>
                </c:pt>
                <c:pt idx="2">
                  <c:v>01.07.2009</c:v>
                </c:pt>
                <c:pt idx="3">
                  <c:v>01.10.2009</c:v>
                </c:pt>
                <c:pt idx="4">
                  <c:v>01.01.2010</c:v>
                </c:pt>
                <c:pt idx="5">
                  <c:v>01.04.2010</c:v>
                </c:pt>
                <c:pt idx="6">
                  <c:v>01.07.2010</c:v>
                </c:pt>
                <c:pt idx="7">
                  <c:v>01.10.2010</c:v>
                </c:pt>
              </c:strCache>
            </c:strRef>
          </c:cat>
          <c:val>
            <c:numRef>
              <c:f>'4.3.4-график'!$C$6:$J$6</c:f>
              <c:numCache>
                <c:formatCode>0.0%</c:formatCode>
                <c:ptCount val="8"/>
                <c:pt idx="0">
                  <c:v>4.0489261742996739E-2</c:v>
                </c:pt>
                <c:pt idx="1">
                  <c:v>-3.1416900799079113E-2</c:v>
                </c:pt>
                <c:pt idx="2">
                  <c:v>-1.1019234945272943E-2</c:v>
                </c:pt>
                <c:pt idx="3">
                  <c:v>-6.5717171736762621E-3</c:v>
                </c:pt>
                <c:pt idx="4">
                  <c:v>-1.52746869463408E-2</c:v>
                </c:pt>
                <c:pt idx="5">
                  <c:v>6.728432477440806E-3</c:v>
                </c:pt>
                <c:pt idx="6">
                  <c:v>-9.6201770649595869E-3</c:v>
                </c:pt>
                <c:pt idx="7">
                  <c:v>-8.2835950034634582E-3</c:v>
                </c:pt>
              </c:numCache>
            </c:numRef>
          </c:val>
          <c:smooth val="0"/>
          <c:extLst>
            <c:ext xmlns:c16="http://schemas.microsoft.com/office/drawing/2014/chart" uri="{C3380CC4-5D6E-409C-BE32-E72D297353CC}">
              <c16:uniqueId val="{00000001-90FD-4AFF-81AD-4E263D47FC4D}"/>
            </c:ext>
          </c:extLst>
        </c:ser>
        <c:dLbls>
          <c:showLegendKey val="0"/>
          <c:showVal val="0"/>
          <c:showCatName val="0"/>
          <c:showSerName val="0"/>
          <c:showPercent val="0"/>
          <c:showBubbleSize val="0"/>
        </c:dLbls>
        <c:marker val="1"/>
        <c:smooth val="0"/>
        <c:axId val="496880504"/>
        <c:axId val="1"/>
      </c:lineChart>
      <c:catAx>
        <c:axId val="49688050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80504"/>
        <c:crosses val="autoZero"/>
        <c:crossBetween val="between"/>
        <c:majorUnit val="0.05"/>
      </c:valAx>
      <c:spPr>
        <a:solidFill>
          <a:srgbClr val="FFFFFF"/>
        </a:solidFill>
        <a:ln w="12700">
          <a:solidFill>
            <a:srgbClr val="808080"/>
          </a:solidFill>
          <a:prstDash val="solid"/>
        </a:ln>
      </c:spPr>
    </c:plotArea>
    <c:legend>
      <c:legendPos val="b"/>
      <c:layout>
        <c:manualLayout>
          <c:xMode val="edge"/>
          <c:yMode val="edge"/>
          <c:wMode val="edge"/>
          <c:hMode val="edge"/>
          <c:x val="1.4409221902017291E-2"/>
          <c:y val="0.77702702702702697"/>
          <c:w val="0.99135446685878958"/>
          <c:h val="0.97972972972972971"/>
        </c:manualLayout>
      </c:layout>
      <c:overlay val="0"/>
      <c:spPr>
        <a:solidFill>
          <a:srgbClr val="FFFFFF"/>
        </a:solid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903389301647004E-2"/>
          <c:y val="6.1947036493700945E-2"/>
          <c:w val="0.9291898228185429"/>
          <c:h val="0.47787713866569298"/>
        </c:manualLayout>
      </c:layout>
      <c:barChart>
        <c:barDir val="col"/>
        <c:grouping val="clustered"/>
        <c:varyColors val="0"/>
        <c:ser>
          <c:idx val="0"/>
          <c:order val="0"/>
          <c:tx>
            <c:strRef>
              <c:f>'4.3.5-график'!$B$5</c:f>
              <c:strCache>
                <c:ptCount val="1"/>
                <c:pt idx="0">
                  <c:v>Меншікті капиталдың міндеттемелерге қатынасы</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'4.3.5-график'!$C$4:$P$4</c:f>
              <c:strCache>
                <c:ptCount val="14"/>
                <c:pt idx="0">
                  <c:v>01.01.2006</c:v>
                </c:pt>
                <c:pt idx="1">
                  <c:v>01.01.2007</c:v>
                </c:pt>
                <c:pt idx="2">
                  <c:v>01.01.2008</c:v>
                </c:pt>
                <c:pt idx="3">
                  <c:v>01.04.2008</c:v>
                </c:pt>
                <c:pt idx="4">
                  <c:v>01.07.2008</c:v>
                </c:pt>
                <c:pt idx="5">
                  <c:v>01.10.2008</c:v>
                </c:pt>
                <c:pt idx="6">
                  <c:v>01.01.2009</c:v>
                </c:pt>
                <c:pt idx="7">
                  <c:v>01.04.2009</c:v>
                </c:pt>
                <c:pt idx="8">
                  <c:v>01.07.2009</c:v>
                </c:pt>
                <c:pt idx="9">
                  <c:v>01.10.2009</c:v>
                </c:pt>
                <c:pt idx="10">
                  <c:v>01.01.2010</c:v>
                </c:pt>
                <c:pt idx="11">
                  <c:v>01.04.2010</c:v>
                </c:pt>
                <c:pt idx="12">
                  <c:v>01.07.2010</c:v>
                </c:pt>
                <c:pt idx="13">
                  <c:v>01.10.2010</c:v>
                </c:pt>
              </c:strCache>
            </c:strRef>
          </c:cat>
          <c:val>
            <c:numRef>
              <c:f>'4.3.5-график'!$C$5:$P$5</c:f>
              <c:numCache>
                <c:formatCode>#,##0.00</c:formatCode>
                <c:ptCount val="14"/>
                <c:pt idx="0">
                  <c:v>1.87374707561202</c:v>
                </c:pt>
                <c:pt idx="1">
                  <c:v>1.8139807475210969</c:v>
                </c:pt>
                <c:pt idx="2">
                  <c:v>4.5517779105996885</c:v>
                </c:pt>
                <c:pt idx="3">
                  <c:v>4.4816984378334208</c:v>
                </c:pt>
                <c:pt idx="4">
                  <c:v>5.3988275182681136</c:v>
                </c:pt>
                <c:pt idx="5">
                  <c:v>1.9558474615165682</c:v>
                </c:pt>
                <c:pt idx="6">
                  <c:v>6.079111321433941</c:v>
                </c:pt>
                <c:pt idx="7">
                  <c:v>0.72771969837671802</c:v>
                </c:pt>
                <c:pt idx="8">
                  <c:v>0.54332898505309957</c:v>
                </c:pt>
                <c:pt idx="9">
                  <c:v>0.54472033175347723</c:v>
                </c:pt>
                <c:pt idx="10">
                  <c:v>0.4599405052967358</c:v>
                </c:pt>
                <c:pt idx="11">
                  <c:v>0.55696401712343813</c:v>
                </c:pt>
                <c:pt idx="12">
                  <c:v>0.52391874436808072</c:v>
                </c:pt>
                <c:pt idx="13">
                  <c:v>0.6538131477888407</c:v>
                </c:pt>
              </c:numCache>
            </c:numRef>
          </c:val>
          <c:extLst>
            <c:ext xmlns:c16="http://schemas.microsoft.com/office/drawing/2014/chart" uri="{C3380CC4-5D6E-409C-BE32-E72D297353CC}">
              <c16:uniqueId val="{00000000-CCB9-4A31-9FF8-13398D2660FD}"/>
            </c:ext>
          </c:extLst>
        </c:ser>
        <c:dLbls>
          <c:showLegendKey val="0"/>
          <c:showVal val="0"/>
          <c:showCatName val="0"/>
          <c:showSerName val="0"/>
          <c:showPercent val="0"/>
          <c:showBubbleSize val="0"/>
        </c:dLbls>
        <c:gapWidth val="150"/>
        <c:axId val="496881488"/>
        <c:axId val="1"/>
      </c:barChart>
      <c:catAx>
        <c:axId val="496881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81488"/>
        <c:crosses val="autoZero"/>
        <c:crossBetween val="between"/>
      </c:valAx>
      <c:spPr>
        <a:solidFill>
          <a:srgbClr val="FFFFFF"/>
        </a:solidFill>
        <a:ln w="12700">
          <a:solidFill>
            <a:srgbClr val="808080"/>
          </a:solidFill>
          <a:prstDash val="solid"/>
        </a:ln>
      </c:spPr>
    </c:plotArea>
    <c:legend>
      <c:legendPos val="b"/>
      <c:layout>
        <c:manualLayout>
          <c:xMode val="edge"/>
          <c:yMode val="edge"/>
          <c:wMode val="edge"/>
          <c:hMode val="edge"/>
          <c:x val="8.6355785837651123E-3"/>
          <c:y val="0.82743548649339183"/>
          <c:w val="0.98963893761984412"/>
          <c:h val="0.9867279864353238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2715404699739"/>
          <c:y val="8.3623693379790948E-2"/>
          <c:w val="0.79112271540469969"/>
          <c:h val="0.4425087108013937"/>
        </c:manualLayout>
      </c:layout>
      <c:barChart>
        <c:barDir val="col"/>
        <c:grouping val="clustered"/>
        <c:varyColors val="0"/>
        <c:ser>
          <c:idx val="0"/>
          <c:order val="0"/>
          <c:tx>
            <c:strRef>
              <c:f>'4.3.6-график'!$B$5</c:f>
              <c:strCache>
                <c:ptCount val="1"/>
                <c:pt idx="0">
                  <c:v>Активтер</c:v>
                </c:pt>
              </c:strCache>
            </c:strRef>
          </c:tx>
          <c:spPr>
            <a:solidFill>
              <a:srgbClr val="9999FF"/>
            </a:solidFill>
            <a:ln w="12700">
              <a:solidFill>
                <a:srgbClr val="000000"/>
              </a:solidFill>
              <a:prstDash val="solid"/>
            </a:ln>
          </c:spPr>
          <c:invertIfNegative val="0"/>
          <c:cat>
            <c:strRef>
              <c:f>'4.3.6-график'!$C$4:$M$4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'4.3.6-график'!$C$5:$M$5</c:f>
              <c:numCache>
                <c:formatCode>#\ ##0.0</c:formatCode>
                <c:ptCount val="11"/>
                <c:pt idx="0">
                  <c:v>75.346254000000002</c:v>
                </c:pt>
                <c:pt idx="1">
                  <c:v>126.554328</c:v>
                </c:pt>
                <c:pt idx="2">
                  <c:v>216.13512499999999</c:v>
                </c:pt>
                <c:pt idx="3">
                  <c:v>214.57782499999999</c:v>
                </c:pt>
                <c:pt idx="4">
                  <c:v>102.24359800000001</c:v>
                </c:pt>
                <c:pt idx="5">
                  <c:v>90.543131000000002</c:v>
                </c:pt>
                <c:pt idx="6">
                  <c:v>86.123118000000005</c:v>
                </c:pt>
                <c:pt idx="7">
                  <c:v>80.280483000000004</c:v>
                </c:pt>
                <c:pt idx="8">
                  <c:v>78.173344999999998</c:v>
                </c:pt>
                <c:pt idx="9">
                  <c:v>121.20461299999999</c:v>
                </c:pt>
                <c:pt idx="10">
                  <c:v>122.183408</c:v>
                </c:pt>
              </c:numCache>
            </c:numRef>
          </c:val>
          <c:extLst>
            <c:ext xmlns:c16="http://schemas.microsoft.com/office/drawing/2014/chart" uri="{C3380CC4-5D6E-409C-BE32-E72D297353CC}">
              <c16:uniqueId val="{00000000-9D7D-4063-BEF2-FCE2F14222B4}"/>
            </c:ext>
          </c:extLst>
        </c:ser>
        <c:ser>
          <c:idx val="1"/>
          <c:order val="1"/>
          <c:tx>
            <c:strRef>
              <c:f>'4.3.6-график'!$B$6</c:f>
              <c:strCache>
                <c:ptCount val="1"/>
                <c:pt idx="0">
                  <c:v>Міндеттемелер</c:v>
                </c:pt>
              </c:strCache>
            </c:strRef>
          </c:tx>
          <c:spPr>
            <a:solidFill>
              <a:srgbClr val="993366"/>
            </a:solidFill>
            <a:ln w="12700">
              <a:solidFill>
                <a:srgbClr val="000000"/>
              </a:solidFill>
              <a:prstDash val="solid"/>
            </a:ln>
          </c:spPr>
          <c:invertIfNegative val="0"/>
          <c:val>
            <c:numRef>
              <c:f>'4.3.6-график'!$C$6:$M$6</c:f>
              <c:numCache>
                <c:formatCode>#\ ##0.0</c:formatCode>
                <c:ptCount val="11"/>
                <c:pt idx="0">
                  <c:v>62.053899000000001</c:v>
                </c:pt>
                <c:pt idx="1">
                  <c:v>98.836708999999999</c:v>
                </c:pt>
                <c:pt idx="2">
                  <c:v>171.56764999999999</c:v>
                </c:pt>
                <c:pt idx="3">
                  <c:v>162.37736200000001</c:v>
                </c:pt>
                <c:pt idx="4">
                  <c:v>77.938503999999995</c:v>
                </c:pt>
                <c:pt idx="5">
                  <c:v>67.214296000000004</c:v>
                </c:pt>
                <c:pt idx="6">
                  <c:v>67.732174000000001</c:v>
                </c:pt>
                <c:pt idx="7">
                  <c:v>61.660367999999998</c:v>
                </c:pt>
                <c:pt idx="8">
                  <c:v>59.570481999999998</c:v>
                </c:pt>
                <c:pt idx="9">
                  <c:v>87.725098000000003</c:v>
                </c:pt>
                <c:pt idx="10">
                  <c:v>89.254090000000005</c:v>
                </c:pt>
              </c:numCache>
            </c:numRef>
          </c:val>
          <c:extLst>
            <c:ext xmlns:c16="http://schemas.microsoft.com/office/drawing/2014/chart" uri="{C3380CC4-5D6E-409C-BE32-E72D297353CC}">
              <c16:uniqueId val="{00000001-9D7D-4063-BEF2-FCE2F14222B4}"/>
            </c:ext>
          </c:extLst>
        </c:ser>
        <c:ser>
          <c:idx val="2"/>
          <c:order val="2"/>
          <c:tx>
            <c:strRef>
              <c:f>'4.3.6-график'!$B$7</c:f>
              <c:strCache>
                <c:ptCount val="1"/>
                <c:pt idx="0">
                  <c:v>Капитал</c:v>
                </c:pt>
              </c:strCache>
            </c:strRef>
          </c:tx>
          <c:spPr>
            <a:solidFill>
              <a:srgbClr val="FFFFCC"/>
            </a:solidFill>
            <a:ln w="12700">
              <a:solidFill>
                <a:srgbClr val="000000"/>
              </a:solidFill>
              <a:prstDash val="solid"/>
            </a:ln>
          </c:spPr>
          <c:invertIfNegative val="0"/>
          <c:val>
            <c:numRef>
              <c:f>'4.3.6-график'!$C$7:$M$7</c:f>
              <c:numCache>
                <c:formatCode>#\ ##0.0</c:formatCode>
                <c:ptCount val="11"/>
                <c:pt idx="0">
                  <c:v>13.292355000000001</c:v>
                </c:pt>
                <c:pt idx="1">
                  <c:v>27.717925000000001</c:v>
                </c:pt>
                <c:pt idx="2">
                  <c:v>44.567475000000002</c:v>
                </c:pt>
                <c:pt idx="3">
                  <c:v>52.200462999999999</c:v>
                </c:pt>
                <c:pt idx="4">
                  <c:v>24.305094</c:v>
                </c:pt>
                <c:pt idx="5">
                  <c:v>23.328835000000002</c:v>
                </c:pt>
                <c:pt idx="6">
                  <c:v>18.390944000000001</c:v>
                </c:pt>
                <c:pt idx="7">
                  <c:v>18.620114999999998</c:v>
                </c:pt>
                <c:pt idx="8">
                  <c:v>18.602862999999999</c:v>
                </c:pt>
                <c:pt idx="9">
                  <c:v>33.479514999999999</c:v>
                </c:pt>
                <c:pt idx="10">
                  <c:v>32.929318000000002</c:v>
                </c:pt>
              </c:numCache>
            </c:numRef>
          </c:val>
          <c:extLst>
            <c:ext xmlns:c16="http://schemas.microsoft.com/office/drawing/2014/chart" uri="{C3380CC4-5D6E-409C-BE32-E72D297353CC}">
              <c16:uniqueId val="{00000002-9D7D-4063-BEF2-FCE2F14222B4}"/>
            </c:ext>
          </c:extLst>
        </c:ser>
        <c:dLbls>
          <c:showLegendKey val="0"/>
          <c:showVal val="0"/>
          <c:showCatName val="0"/>
          <c:showSerName val="0"/>
          <c:showPercent val="0"/>
          <c:showBubbleSize val="0"/>
        </c:dLbls>
        <c:gapWidth val="150"/>
        <c:axId val="496877880"/>
        <c:axId val="1"/>
      </c:barChart>
      <c:lineChart>
        <c:grouping val="standard"/>
        <c:varyColors val="0"/>
        <c:ser>
          <c:idx val="3"/>
          <c:order val="3"/>
          <c:tx>
            <c:strRef>
              <c:f>'4.3.6-график'!$B$8</c:f>
              <c:strCache>
                <c:ptCount val="1"/>
                <c:pt idx="0">
                  <c:v>Меншікті капиталдың міндеттемелерге қатынасы (оң ось)</c:v>
                </c:pt>
              </c:strCache>
            </c:strRef>
          </c:tx>
          <c:spPr>
            <a:ln w="25400">
              <a:solidFill>
                <a:srgbClr val="00FFFF"/>
              </a:solidFill>
              <a:prstDash val="solid"/>
            </a:ln>
          </c:spPr>
          <c:marker>
            <c:symbol val="none"/>
          </c:marker>
          <c:val>
            <c:numRef>
              <c:f>'4.3.6-график'!$C$8:$M$8</c:f>
              <c:numCache>
                <c:formatCode>0%</c:formatCode>
                <c:ptCount val="11"/>
                <c:pt idx="0">
                  <c:v>0.21420660448749562</c:v>
                </c:pt>
                <c:pt idx="1">
                  <c:v>0.28044160191533696</c:v>
                </c:pt>
                <c:pt idx="2">
                  <c:v>0.25976619135367307</c:v>
                </c:pt>
                <c:pt idx="3">
                  <c:v>0.32147623509242623</c:v>
                </c:pt>
                <c:pt idx="4">
                  <c:v>0.31184963468120974</c:v>
                </c:pt>
                <c:pt idx="5">
                  <c:v>0.34708144529253121</c:v>
                </c:pt>
                <c:pt idx="6">
                  <c:v>0.27152448997133921</c:v>
                </c:pt>
                <c:pt idx="7">
                  <c:v>0.30197865507387173</c:v>
                </c:pt>
                <c:pt idx="8">
                  <c:v>0.31228323786267165</c:v>
                </c:pt>
                <c:pt idx="9">
                  <c:v>0.3816412379499422</c:v>
                </c:pt>
                <c:pt idx="10">
                  <c:v>0.36893903685534185</c:v>
                </c:pt>
              </c:numCache>
            </c:numRef>
          </c:val>
          <c:smooth val="0"/>
          <c:extLst>
            <c:ext xmlns:c16="http://schemas.microsoft.com/office/drawing/2014/chart" uri="{C3380CC4-5D6E-409C-BE32-E72D297353CC}">
              <c16:uniqueId val="{00000003-9D7D-4063-BEF2-FCE2F14222B4}"/>
            </c:ext>
          </c:extLst>
        </c:ser>
        <c:dLbls>
          <c:showLegendKey val="0"/>
          <c:showVal val="0"/>
          <c:showCatName val="0"/>
          <c:showSerName val="0"/>
          <c:showPercent val="0"/>
          <c:showBubbleSize val="0"/>
        </c:dLbls>
        <c:marker val="1"/>
        <c:smooth val="0"/>
        <c:axId val="3"/>
        <c:axId val="4"/>
      </c:lineChart>
      <c:catAx>
        <c:axId val="496877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77880"/>
        <c:crosses val="autoZero"/>
        <c:crossBetween val="between"/>
        <c:majorUnit val="10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0.4"/>
        </c:scaling>
        <c:delete val="0"/>
        <c:axPos val="r"/>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spPr>
        <a:solidFill>
          <a:srgbClr val="FFFFFF"/>
        </a:solidFill>
        <a:ln w="12700">
          <a:solidFill>
            <a:srgbClr val="808080"/>
          </a:solidFill>
          <a:prstDash val="solid"/>
        </a:ln>
      </c:spPr>
    </c:plotArea>
    <c:legend>
      <c:legendPos val="b"/>
      <c:layout>
        <c:manualLayout>
          <c:xMode val="edge"/>
          <c:yMode val="edge"/>
          <c:x val="0.13838120104438642"/>
          <c:y val="0.77516905537085679"/>
          <c:w val="0.71801566579634468"/>
          <c:h val="0.2147654525702806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45661055075362"/>
          <c:y val="9.3385214007782102E-2"/>
          <c:w val="0.84960531621727131"/>
          <c:h val="0.63035019455252916"/>
        </c:manualLayout>
      </c:layout>
      <c:barChart>
        <c:barDir val="col"/>
        <c:grouping val="clustered"/>
        <c:varyColors val="0"/>
        <c:ser>
          <c:idx val="0"/>
          <c:order val="0"/>
          <c:spPr>
            <a:solidFill>
              <a:srgbClr val="3366FF"/>
            </a:solidFill>
            <a:ln w="12700">
              <a:solidFill>
                <a:srgbClr val="000000"/>
              </a:solidFill>
              <a:prstDash val="solid"/>
            </a:ln>
          </c:spPr>
          <c:invertIfNegative val="0"/>
          <c:cat>
            <c:strRef>
              <c:f>'4.3.7-график'!$C$4:$M$4</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'4.3.7-график'!$C$5:$M$5</c:f>
              <c:numCache>
                <c:formatCode>#\ ##0.0</c:formatCode>
                <c:ptCount val="11"/>
                <c:pt idx="0">
                  <c:v>68.328055000000006</c:v>
                </c:pt>
                <c:pt idx="1">
                  <c:v>104.43286000000001</c:v>
                </c:pt>
                <c:pt idx="2">
                  <c:v>180.37712400000001</c:v>
                </c:pt>
                <c:pt idx="3">
                  <c:v>170.38484299999999</c:v>
                </c:pt>
                <c:pt idx="4">
                  <c:v>92.510795999999999</c:v>
                </c:pt>
                <c:pt idx="5">
                  <c:v>81.983866000000006</c:v>
                </c:pt>
                <c:pt idx="6">
                  <c:v>75.429647000000003</c:v>
                </c:pt>
                <c:pt idx="7">
                  <c:v>68.357060000000004</c:v>
                </c:pt>
                <c:pt idx="8">
                  <c:v>64.039871000000005</c:v>
                </c:pt>
                <c:pt idx="9">
                  <c:v>81.975155000000001</c:v>
                </c:pt>
                <c:pt idx="10">
                  <c:v>80.254216999999997</c:v>
                </c:pt>
              </c:numCache>
            </c:numRef>
          </c:val>
          <c:extLst>
            <c:ext xmlns:c16="http://schemas.microsoft.com/office/drawing/2014/chart" uri="{C3380CC4-5D6E-409C-BE32-E72D297353CC}">
              <c16:uniqueId val="{00000000-54CD-4E7C-9D4B-070C76AEFCBF}"/>
            </c:ext>
          </c:extLst>
        </c:ser>
        <c:dLbls>
          <c:showLegendKey val="0"/>
          <c:showVal val="0"/>
          <c:showCatName val="0"/>
          <c:showSerName val="0"/>
          <c:showPercent val="0"/>
          <c:showBubbleSize val="0"/>
        </c:dLbls>
        <c:gapWidth val="150"/>
        <c:axId val="496875584"/>
        <c:axId val="1"/>
      </c:barChart>
      <c:catAx>
        <c:axId val="496875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75584"/>
        <c:crosses val="autoZero"/>
        <c:crossBetween val="between"/>
        <c:majorUnit val="50"/>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595458499698871"/>
          <c:y val="4.4944030644818049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147308781869688"/>
          <c:y val="0.31891891891891894"/>
          <c:w val="0.46458923512747874"/>
          <c:h val="0.34594594594594597"/>
        </c:manualLayout>
      </c:layout>
      <c:pie3DChart>
        <c:varyColors val="1"/>
        <c:ser>
          <c:idx val="0"/>
          <c:order val="0"/>
          <c:tx>
            <c:strRef>
              <c:f>'4.3.8-график'!$C$3</c:f>
              <c:strCache>
                <c:ptCount val="1"/>
                <c:pt idx="0">
                  <c:v>01.10.2009</c:v>
                </c:pt>
              </c:strCache>
            </c:strRef>
          </c:tx>
          <c:spPr>
            <a:solidFill>
              <a:srgbClr val="9999FF"/>
            </a:solidFill>
            <a:ln w="3175">
              <a:solidFill>
                <a:srgbClr val="000000"/>
              </a:solidFill>
              <a:prstDash val="solid"/>
            </a:ln>
          </c:spPr>
          <c:explosion val="25"/>
          <c:dPt>
            <c:idx val="0"/>
            <c:bubble3D val="0"/>
            <c:extLst>
              <c:ext xmlns:c16="http://schemas.microsoft.com/office/drawing/2014/chart" uri="{C3380CC4-5D6E-409C-BE32-E72D297353CC}">
                <c16:uniqueId val="{00000000-8A97-45D9-BA2D-C0EAC923BA89}"/>
              </c:ext>
            </c:extLst>
          </c:dPt>
          <c:dPt>
            <c:idx val="1"/>
            <c:bubble3D val="0"/>
            <c:spPr>
              <a:solidFill>
                <a:srgbClr val="993366"/>
              </a:solidFill>
              <a:ln w="3175">
                <a:solidFill>
                  <a:srgbClr val="000000"/>
                </a:solidFill>
                <a:prstDash val="solid"/>
              </a:ln>
            </c:spPr>
            <c:extLst>
              <c:ext xmlns:c16="http://schemas.microsoft.com/office/drawing/2014/chart" uri="{C3380CC4-5D6E-409C-BE32-E72D297353CC}">
                <c16:uniqueId val="{00000001-8A97-45D9-BA2D-C0EAC923BA89}"/>
              </c:ext>
            </c:extLst>
          </c:dPt>
          <c:dPt>
            <c:idx val="2"/>
            <c:bubble3D val="0"/>
            <c:spPr>
              <a:solidFill>
                <a:srgbClr val="FFFF99"/>
              </a:solidFill>
              <a:ln w="3175">
                <a:solidFill>
                  <a:srgbClr val="000000"/>
                </a:solidFill>
                <a:prstDash val="solid"/>
              </a:ln>
            </c:spPr>
            <c:extLst>
              <c:ext xmlns:c16="http://schemas.microsoft.com/office/drawing/2014/chart" uri="{C3380CC4-5D6E-409C-BE32-E72D297353CC}">
                <c16:uniqueId val="{00000002-8A97-45D9-BA2D-C0EAC923BA89}"/>
              </c:ext>
            </c:extLst>
          </c:dPt>
          <c:dLbls>
            <c:dLbl>
              <c:idx val="0"/>
              <c:layout>
                <c:manualLayout>
                  <c:x val="-4.6371144766417802E-3"/>
                  <c:y val="8.046769024113552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97-45D9-BA2D-C0EAC923BA89}"/>
                </c:ext>
              </c:extLst>
            </c:dLbl>
            <c:dLbl>
              <c:idx val="1"/>
              <c:layout>
                <c:manualLayout>
                  <c:x val="-2.4625841082175682E-2"/>
                  <c:y val="-9.119046652510612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97-45D9-BA2D-C0EAC923BA89}"/>
                </c:ext>
              </c:extLst>
            </c:dLbl>
            <c:dLbl>
              <c:idx val="2"/>
              <c:layout>
                <c:manualLayout>
                  <c:x val="8.2221008538929927E-2"/>
                  <c:y val="-6.763972512051182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97-45D9-BA2D-C0EAC923BA8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'4.3.8-график'!$B$4:$B$6</c:f>
              <c:strCache>
                <c:ptCount val="3"/>
                <c:pt idx="0">
                  <c:v>Стандартты заемдар</c:v>
                </c:pt>
                <c:pt idx="1">
                  <c:v>Күмәнді заемдар</c:v>
                </c:pt>
                <c:pt idx="2">
                  <c:v>Үмітсіз заемдар</c:v>
                </c:pt>
              </c:strCache>
            </c:strRef>
          </c:cat>
          <c:val>
            <c:numRef>
              <c:f>'4.3.8-график'!$C$4:$C$6</c:f>
              <c:numCache>
                <c:formatCode>#\ ##0.0</c:formatCode>
                <c:ptCount val="3"/>
                <c:pt idx="0">
                  <c:v>50.1</c:v>
                </c:pt>
                <c:pt idx="1">
                  <c:v>14.7</c:v>
                </c:pt>
                <c:pt idx="2">
                  <c:v>10.6</c:v>
                </c:pt>
              </c:numCache>
            </c:numRef>
          </c:val>
          <c:extLst>
            <c:ext xmlns:c16="http://schemas.microsoft.com/office/drawing/2014/chart" uri="{C3380CC4-5D6E-409C-BE32-E72D297353CC}">
              <c16:uniqueId val="{00000003-8A97-45D9-BA2D-C0EAC923BA89}"/>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wMode val="edge"/>
          <c:hMode val="edge"/>
          <c:x val="0.63172804532577909"/>
          <c:y val="0.18378378378378379"/>
          <c:w val="0.98583569405099158"/>
          <c:h val="0.5513513513513513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4067822193152372"/>
          <c:y val="5.0561911805223243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2460083335543343"/>
          <c:y val="0.35359211410165448"/>
          <c:w val="0.57188587616980979"/>
          <c:h val="0.39226625158152295"/>
        </c:manualLayout>
      </c:layout>
      <c:pie3DChart>
        <c:varyColors val="1"/>
        <c:ser>
          <c:idx val="0"/>
          <c:order val="0"/>
          <c:tx>
            <c:strRef>
              <c:f>'4.3.8-график'!$F$3</c:f>
              <c:strCache>
                <c:ptCount val="1"/>
                <c:pt idx="0">
                  <c:v>01.10.2010</c:v>
                </c:pt>
              </c:strCache>
            </c:strRef>
          </c:tx>
          <c:spPr>
            <a:solidFill>
              <a:srgbClr val="993366"/>
            </a:solidFill>
            <a:ln w="3175">
              <a:solidFill>
                <a:srgbClr val="000000"/>
              </a:solidFill>
              <a:prstDash val="solid"/>
            </a:ln>
          </c:spPr>
          <c:explosion val="25"/>
          <c:dPt>
            <c:idx val="0"/>
            <c:bubble3D val="0"/>
            <c:spPr>
              <a:solidFill>
                <a:srgbClr val="9999FF"/>
              </a:solidFill>
              <a:ln w="3175">
                <a:solidFill>
                  <a:srgbClr val="000000"/>
                </a:solidFill>
                <a:prstDash val="solid"/>
              </a:ln>
            </c:spPr>
            <c:extLst>
              <c:ext xmlns:c16="http://schemas.microsoft.com/office/drawing/2014/chart" uri="{C3380CC4-5D6E-409C-BE32-E72D297353CC}">
                <c16:uniqueId val="{00000000-D7BD-4F9E-A0D5-70658DE3DF01}"/>
              </c:ext>
            </c:extLst>
          </c:dPt>
          <c:dPt>
            <c:idx val="1"/>
            <c:bubble3D val="0"/>
            <c:extLst>
              <c:ext xmlns:c16="http://schemas.microsoft.com/office/drawing/2014/chart" uri="{C3380CC4-5D6E-409C-BE32-E72D297353CC}">
                <c16:uniqueId val="{00000001-D7BD-4F9E-A0D5-70658DE3DF01}"/>
              </c:ext>
            </c:extLst>
          </c:dPt>
          <c:dPt>
            <c:idx val="2"/>
            <c:bubble3D val="0"/>
            <c:spPr>
              <a:solidFill>
                <a:srgbClr val="FFFF99"/>
              </a:solidFill>
              <a:ln w="3175">
                <a:solidFill>
                  <a:srgbClr val="000000"/>
                </a:solidFill>
                <a:prstDash val="solid"/>
              </a:ln>
            </c:spPr>
            <c:extLst>
              <c:ext xmlns:c16="http://schemas.microsoft.com/office/drawing/2014/chart" uri="{C3380CC4-5D6E-409C-BE32-E72D297353CC}">
                <c16:uniqueId val="{00000002-D7BD-4F9E-A0D5-70658DE3DF01}"/>
              </c:ext>
            </c:extLst>
          </c:dPt>
          <c:dLbls>
            <c:dLbl>
              <c:idx val="0"/>
              <c:layout>
                <c:manualLayout>
                  <c:x val="4.0216330011153441E-3"/>
                  <c:y val="8.2471180228906246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BD-4F9E-A0D5-70658DE3DF01}"/>
                </c:ext>
              </c:extLst>
            </c:dLbl>
            <c:dLbl>
              <c:idx val="1"/>
              <c:layout>
                <c:manualLayout>
                  <c:x val="-0.1367347510333789"/>
                  <c:y val="4.5193646357186236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BD-4F9E-A0D5-70658DE3DF01}"/>
                </c:ext>
              </c:extLst>
            </c:dLbl>
            <c:dLbl>
              <c:idx val="2"/>
              <c:layout>
                <c:manualLayout>
                  <c:x val="0.1557995758979174"/>
                  <c:y val="-5.6274693283317655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BD-4F9E-A0D5-70658DE3DF0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'4.3.8-график'!$E$4:$E$6</c:f>
              <c:strCache>
                <c:ptCount val="3"/>
                <c:pt idx="0">
                  <c:v>Стандартты заемдар</c:v>
                </c:pt>
                <c:pt idx="1">
                  <c:v>Күмәнді заемдар</c:v>
                </c:pt>
                <c:pt idx="2">
                  <c:v>Үмітсіз заемдар</c:v>
                </c:pt>
              </c:strCache>
            </c:strRef>
          </c:cat>
          <c:val>
            <c:numRef>
              <c:f>'4.3.8-график'!$F$4:$F$6</c:f>
              <c:numCache>
                <c:formatCode>#\ ##0.0</c:formatCode>
                <c:ptCount val="3"/>
                <c:pt idx="0">
                  <c:v>69.5</c:v>
                </c:pt>
                <c:pt idx="1">
                  <c:v>4.0999999999999996</c:v>
                </c:pt>
                <c:pt idx="2">
                  <c:v>6.7</c:v>
                </c:pt>
              </c:numCache>
            </c:numRef>
          </c:val>
          <c:extLst>
            <c:ext xmlns:c16="http://schemas.microsoft.com/office/drawing/2014/chart" uri="{C3380CC4-5D6E-409C-BE32-E72D297353CC}">
              <c16:uniqueId val="{00000003-D7BD-4F9E-A0D5-70658DE3DF01}"/>
            </c:ext>
          </c:extLst>
        </c:ser>
        <c:dLbls>
          <c:showLegendKey val="0"/>
          <c:showVal val="0"/>
          <c:showCatName val="0"/>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7249357326478146"/>
          <c:y val="0.30459941069173563"/>
          <c:w val="0.46786632390745503"/>
          <c:h val="0.51149712361442401"/>
        </c:manualLayout>
      </c:layout>
      <c:pie3DChart>
        <c:varyColors val="1"/>
        <c:ser>
          <c:idx val="0"/>
          <c:order val="0"/>
          <c:spPr>
            <a:solidFill>
              <a:srgbClr val="9999FF"/>
            </a:solidFill>
            <a:ln w="25400">
              <a:noFill/>
            </a:ln>
          </c:spPr>
          <c:explosion val="24"/>
          <c:dPt>
            <c:idx val="0"/>
            <c:bubble3D val="0"/>
            <c:extLst>
              <c:ext xmlns:c16="http://schemas.microsoft.com/office/drawing/2014/chart" uri="{C3380CC4-5D6E-409C-BE32-E72D297353CC}">
                <c16:uniqueId val="{00000000-51AA-4F28-95D9-CE63CB13119E}"/>
              </c:ext>
            </c:extLst>
          </c:dPt>
          <c:dPt>
            <c:idx val="1"/>
            <c:bubble3D val="0"/>
            <c:spPr>
              <a:solidFill>
                <a:srgbClr val="993366"/>
              </a:solidFill>
              <a:ln w="25400">
                <a:noFill/>
              </a:ln>
            </c:spPr>
            <c:extLst>
              <c:ext xmlns:c16="http://schemas.microsoft.com/office/drawing/2014/chart" uri="{C3380CC4-5D6E-409C-BE32-E72D297353CC}">
                <c16:uniqueId val="{00000001-51AA-4F28-95D9-CE63CB13119E}"/>
              </c:ext>
            </c:extLst>
          </c:dPt>
          <c:dPt>
            <c:idx val="2"/>
            <c:bubble3D val="0"/>
            <c:spPr>
              <a:solidFill>
                <a:srgbClr val="FFFFCC"/>
              </a:solidFill>
              <a:ln w="25400">
                <a:noFill/>
              </a:ln>
            </c:spPr>
            <c:extLst>
              <c:ext xmlns:c16="http://schemas.microsoft.com/office/drawing/2014/chart" uri="{C3380CC4-5D6E-409C-BE32-E72D297353CC}">
                <c16:uniqueId val="{00000002-51AA-4F28-95D9-CE63CB13119E}"/>
              </c:ext>
            </c:extLst>
          </c:dPt>
          <c:dLbls>
            <c:dLbl>
              <c:idx val="0"/>
              <c:layout>
                <c:manualLayout>
                  <c:x val="4.9989019229739168E-2"/>
                  <c:y val="-3.6710128518375643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AA-4F28-95D9-CE63CB13119E}"/>
                </c:ext>
              </c:extLst>
            </c:dLbl>
            <c:dLbl>
              <c:idx val="1"/>
              <c:layout>
                <c:manualLayout>
                  <c:x val="-7.3454925277197491E-2"/>
                  <c:y val="-3.0013482932381385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AA-4F28-95D9-CE63CB13119E}"/>
                </c:ext>
              </c:extLst>
            </c:dLbl>
            <c:dLbl>
              <c:idx val="2"/>
              <c:layout>
                <c:manualLayout>
                  <c:xMode val="edge"/>
                  <c:yMode val="edge"/>
                  <c:x val="0.30848329048843187"/>
                  <c:y val="7.4713062999859692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AA-4F28-95D9-CE63CB13119E}"/>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'2.1.13-график'!$D$6:$F$6</c:f>
              <c:strCache>
                <c:ptCount val="3"/>
                <c:pt idx="0">
                  <c:v>Еуропа</c:v>
                </c:pt>
                <c:pt idx="1">
                  <c:v>АҚШ</c:v>
                </c:pt>
                <c:pt idx="2">
                  <c:v>Қалған елдер</c:v>
                </c:pt>
              </c:strCache>
            </c:strRef>
          </c:cat>
          <c:val>
            <c:numRef>
              <c:f>'2.1.13-график'!$D$7:$F$7</c:f>
              <c:numCache>
                <c:formatCode>0.0</c:formatCode>
                <c:ptCount val="3"/>
                <c:pt idx="0">
                  <c:v>16.629000000000001</c:v>
                </c:pt>
                <c:pt idx="1">
                  <c:v>2.3250000000000002</c:v>
                </c:pt>
                <c:pt idx="2">
                  <c:v>2.4379999999999979</c:v>
                </c:pt>
              </c:numCache>
            </c:numRef>
          </c:val>
          <c:extLst>
            <c:ext xmlns:c16="http://schemas.microsoft.com/office/drawing/2014/chart" uri="{C3380CC4-5D6E-409C-BE32-E72D297353CC}">
              <c16:uniqueId val="{00000003-51AA-4F28-95D9-CE63CB13119E}"/>
            </c:ext>
          </c:extLst>
        </c:ser>
        <c:dLbls>
          <c:showLegendKey val="0"/>
          <c:showVal val="0"/>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FFFFFF"/>
      </a:solidFill>
      <a:prstDash val="solid"/>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orientation="landscape" horizontalDpi="300" verticalDpi="300"/>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435233160622"/>
          <c:y val="7.8947495225597547E-2"/>
          <c:w val="0.83160621761658027"/>
          <c:h val="0.52960611380505018"/>
        </c:manualLayout>
      </c:layout>
      <c:lineChart>
        <c:grouping val="standard"/>
        <c:varyColors val="0"/>
        <c:ser>
          <c:idx val="0"/>
          <c:order val="0"/>
          <c:tx>
            <c:strRef>
              <c:f>'4.3.9-график'!$B$5</c:f>
              <c:strCache>
                <c:ptCount val="1"/>
                <c:pt idx="0">
                  <c:v>ROE коэффициенті</c:v>
                </c:pt>
              </c:strCache>
            </c:strRef>
          </c:tx>
          <c:spPr>
            <a:ln w="25400">
              <a:solidFill>
                <a:srgbClr val="000080"/>
              </a:solidFill>
              <a:prstDash val="solid"/>
            </a:ln>
          </c:spPr>
          <c:marker>
            <c:symbol val="diamond"/>
            <c:size val="5"/>
            <c:spPr>
              <a:solidFill>
                <a:srgbClr val="3366FF"/>
              </a:solidFill>
              <a:ln>
                <a:solidFill>
                  <a:srgbClr val="3366FF"/>
                </a:solidFill>
                <a:prstDash val="solid"/>
              </a:ln>
            </c:spPr>
          </c:marker>
          <c:cat>
            <c:strRef>
              <c:f>'4.3.9-график'!$C$4:$J$4</c:f>
              <c:strCache>
                <c:ptCount val="8"/>
                <c:pt idx="0">
                  <c:v>01.01.2009</c:v>
                </c:pt>
                <c:pt idx="1">
                  <c:v>01.04.2009</c:v>
                </c:pt>
                <c:pt idx="2">
                  <c:v>01.07.2009</c:v>
                </c:pt>
                <c:pt idx="3">
                  <c:v>01.10.2009</c:v>
                </c:pt>
                <c:pt idx="4">
                  <c:v>01.01.2010</c:v>
                </c:pt>
                <c:pt idx="5">
                  <c:v>01.04.2010</c:v>
                </c:pt>
                <c:pt idx="6">
                  <c:v>01.07.2010</c:v>
                </c:pt>
                <c:pt idx="7">
                  <c:v>01.10.2010</c:v>
                </c:pt>
              </c:strCache>
            </c:strRef>
          </c:cat>
          <c:val>
            <c:numRef>
              <c:f>'4.3.9-график'!$C$5:$J$5</c:f>
              <c:numCache>
                <c:formatCode>0.0%</c:formatCode>
                <c:ptCount val="8"/>
                <c:pt idx="0">
                  <c:v>2.3561840821220301E-2</c:v>
                </c:pt>
                <c:pt idx="1">
                  <c:v>1.6574714749097452E-3</c:v>
                </c:pt>
                <c:pt idx="2">
                  <c:v>-4.6849960574542195E-2</c:v>
                </c:pt>
                <c:pt idx="3">
                  <c:v>-0.29199594104576687</c:v>
                </c:pt>
                <c:pt idx="4">
                  <c:v>-0.22153794431452223</c:v>
                </c:pt>
                <c:pt idx="5">
                  <c:v>2.7410834558100009E-3</c:v>
                </c:pt>
                <c:pt idx="6">
                  <c:v>2.1625701567062724E-2</c:v>
                </c:pt>
                <c:pt idx="7">
                  <c:v>1.075986450736696E-2</c:v>
                </c:pt>
              </c:numCache>
            </c:numRef>
          </c:val>
          <c:smooth val="0"/>
          <c:extLst>
            <c:ext xmlns:c16="http://schemas.microsoft.com/office/drawing/2014/chart" uri="{C3380CC4-5D6E-409C-BE32-E72D297353CC}">
              <c16:uniqueId val="{00000000-7225-43C9-87D9-79A1DC51906C}"/>
            </c:ext>
          </c:extLst>
        </c:ser>
        <c:ser>
          <c:idx val="1"/>
          <c:order val="1"/>
          <c:tx>
            <c:strRef>
              <c:f>'4.3.9-график'!$B$6</c:f>
              <c:strCache>
                <c:ptCount val="1"/>
                <c:pt idx="0">
                  <c:v>ROA коэффициенті</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val>
            <c:numRef>
              <c:f>'4.3.9-график'!$C$6:$J$6</c:f>
              <c:numCache>
                <c:formatCode>0.0%</c:formatCode>
                <c:ptCount val="8"/>
                <c:pt idx="0">
                  <c:v>5.731901700466952E-3</c:v>
                </c:pt>
                <c:pt idx="1">
                  <c:v>3.9400999953072854E-4</c:v>
                </c:pt>
                <c:pt idx="2">
                  <c:v>-1.2071097916859093E-2</c:v>
                </c:pt>
                <c:pt idx="3">
                  <c:v>-6.235353671240746E-2</c:v>
                </c:pt>
                <c:pt idx="4">
                  <c:v>-5.1383123840946496E-2</c:v>
                </c:pt>
                <c:pt idx="5">
                  <c:v>6.5229395006699531E-4</c:v>
                </c:pt>
                <c:pt idx="6">
                  <c:v>5.9735185161640669E-3</c:v>
                </c:pt>
                <c:pt idx="7">
                  <c:v>2.899861820845593E-3</c:v>
                </c:pt>
              </c:numCache>
            </c:numRef>
          </c:val>
          <c:smooth val="0"/>
          <c:extLst>
            <c:ext xmlns:c16="http://schemas.microsoft.com/office/drawing/2014/chart" uri="{C3380CC4-5D6E-409C-BE32-E72D297353CC}">
              <c16:uniqueId val="{00000001-7225-43C9-87D9-79A1DC51906C}"/>
            </c:ext>
          </c:extLst>
        </c:ser>
        <c:dLbls>
          <c:showLegendKey val="0"/>
          <c:showVal val="0"/>
          <c:showCatName val="0"/>
          <c:showSerName val="0"/>
          <c:showPercent val="0"/>
          <c:showBubbleSize val="0"/>
        </c:dLbls>
        <c:marker val="1"/>
        <c:smooth val="0"/>
        <c:axId val="496888704"/>
        <c:axId val="1"/>
      </c:lineChart>
      <c:catAx>
        <c:axId val="49688870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888704"/>
        <c:crosses val="autoZero"/>
        <c:crossBetween val="between"/>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39206584585796E-2"/>
          <c:y val="5.3763629044960536E-2"/>
          <c:w val="0.81087042594092429"/>
          <c:h val="0.53405204851327459"/>
        </c:manualLayout>
      </c:layout>
      <c:barChart>
        <c:barDir val="col"/>
        <c:grouping val="clustered"/>
        <c:varyColors val="0"/>
        <c:ser>
          <c:idx val="1"/>
          <c:order val="0"/>
          <c:tx>
            <c:strRef>
              <c:f>'5.1.1-график'!$B$5:$B$7</c:f>
              <c:strCache>
                <c:ptCount val="1"/>
                <c:pt idx="0">
                  <c:v>Төлемдер көлемі, трлн. теңгемен</c:v>
                </c:pt>
              </c:strCache>
            </c:strRef>
          </c:tx>
          <c:spPr>
            <a:solidFill>
              <a:srgbClr val="9999FF"/>
            </a:solidFill>
            <a:ln w="12700">
              <a:solidFill>
                <a:srgbClr val="000000"/>
              </a:solidFill>
              <a:prstDash val="solid"/>
            </a:ln>
          </c:spPr>
          <c:invertIfNegative val="0"/>
          <c:cat>
            <c:strRef>
              <c:f>'5.1.1-график'!$D$4:$I$4</c:f>
              <c:strCache>
                <c:ptCount val="6"/>
                <c:pt idx="0">
                  <c:v>2005</c:v>
                </c:pt>
                <c:pt idx="1">
                  <c:v>2006</c:v>
                </c:pt>
                <c:pt idx="2">
                  <c:v>2007</c:v>
                </c:pt>
                <c:pt idx="3">
                  <c:v>2008</c:v>
                </c:pt>
                <c:pt idx="4">
                  <c:v>2009</c:v>
                </c:pt>
                <c:pt idx="5">
                  <c:v>2010 ж. 9 ай*</c:v>
                </c:pt>
              </c:strCache>
            </c:strRef>
          </c:cat>
          <c:val>
            <c:numRef>
              <c:f>'5.1.1-график'!$D$5:$I$5</c:f>
              <c:numCache>
                <c:formatCode>#\ ##0.0</c:formatCode>
                <c:ptCount val="6"/>
                <c:pt idx="0">
                  <c:v>51.705747510898853</c:v>
                </c:pt>
                <c:pt idx="1">
                  <c:v>94.707104616140072</c:v>
                </c:pt>
                <c:pt idx="2">
                  <c:v>143.45438972714871</c:v>
                </c:pt>
                <c:pt idx="3">
                  <c:v>141.85327772145058</c:v>
                </c:pt>
                <c:pt idx="4">
                  <c:v>159.74560720564466</c:v>
                </c:pt>
                <c:pt idx="5">
                  <c:v>138.47484998655972</c:v>
                </c:pt>
              </c:numCache>
            </c:numRef>
          </c:val>
          <c:extLst>
            <c:ext xmlns:c16="http://schemas.microsoft.com/office/drawing/2014/chart" uri="{C3380CC4-5D6E-409C-BE32-E72D297353CC}">
              <c16:uniqueId val="{00000000-2F46-486F-9B13-0A22E0FD92E8}"/>
            </c:ext>
          </c:extLst>
        </c:ser>
        <c:ser>
          <c:idx val="2"/>
          <c:order val="2"/>
          <c:tx>
            <c:strRef>
              <c:f>'5.1.1-график'!$B$8:$B$10</c:f>
              <c:strCache>
                <c:ptCount val="1"/>
                <c:pt idx="0">
                  <c:v>Төлемдер саны, млн.транзакциямен</c:v>
                </c:pt>
              </c:strCache>
            </c:strRef>
          </c:tx>
          <c:spPr>
            <a:solidFill>
              <a:srgbClr val="993366"/>
            </a:solidFill>
            <a:ln w="12700">
              <a:solidFill>
                <a:srgbClr val="000000"/>
              </a:solidFill>
              <a:prstDash val="solid"/>
            </a:ln>
          </c:spPr>
          <c:invertIfNegative val="0"/>
          <c:cat>
            <c:strRef>
              <c:f>'5.1.1-график'!$D$4:$I$4</c:f>
              <c:strCache>
                <c:ptCount val="6"/>
                <c:pt idx="0">
                  <c:v>2005</c:v>
                </c:pt>
                <c:pt idx="1">
                  <c:v>2006</c:v>
                </c:pt>
                <c:pt idx="2">
                  <c:v>2007</c:v>
                </c:pt>
                <c:pt idx="3">
                  <c:v>2008</c:v>
                </c:pt>
                <c:pt idx="4">
                  <c:v>2009</c:v>
                </c:pt>
                <c:pt idx="5">
                  <c:v>2010 ж. 9 ай*</c:v>
                </c:pt>
              </c:strCache>
            </c:strRef>
          </c:cat>
          <c:val>
            <c:numRef>
              <c:f>'5.1.1-график'!$D$8:$I$8</c:f>
              <c:numCache>
                <c:formatCode>#\ ##0.0</c:formatCode>
                <c:ptCount val="6"/>
                <c:pt idx="0">
                  <c:v>23.221679999999999</c:v>
                </c:pt>
                <c:pt idx="1">
                  <c:v>24.100590999999998</c:v>
                </c:pt>
                <c:pt idx="2">
                  <c:v>23.598743999999996</c:v>
                </c:pt>
                <c:pt idx="3">
                  <c:v>24.442976999999999</c:v>
                </c:pt>
                <c:pt idx="4">
                  <c:v>25.924356000000003</c:v>
                </c:pt>
                <c:pt idx="5">
                  <c:v>21.764661</c:v>
                </c:pt>
              </c:numCache>
            </c:numRef>
          </c:val>
          <c:extLst>
            <c:ext xmlns:c16="http://schemas.microsoft.com/office/drawing/2014/chart" uri="{C3380CC4-5D6E-409C-BE32-E72D297353CC}">
              <c16:uniqueId val="{00000001-2F46-486F-9B13-0A22E0FD92E8}"/>
            </c:ext>
          </c:extLst>
        </c:ser>
        <c:dLbls>
          <c:showLegendKey val="0"/>
          <c:showVal val="0"/>
          <c:showCatName val="0"/>
          <c:showSerName val="0"/>
          <c:showPercent val="0"/>
          <c:showBubbleSize val="0"/>
        </c:dLbls>
        <c:gapWidth val="150"/>
        <c:axId val="496898216"/>
        <c:axId val="1"/>
      </c:barChart>
      <c:lineChart>
        <c:grouping val="standard"/>
        <c:varyColors val="0"/>
        <c:ser>
          <c:idx val="0"/>
          <c:order val="1"/>
          <c:tx>
            <c:strRef>
              <c:f>'5.1.1-график'!$B$11:$C$11</c:f>
              <c:strCache>
                <c:ptCount val="2"/>
                <c:pt idx="0">
                  <c:v>Төлемдер көлемінің өзгеруі, %-бен (оң ось)</c:v>
                </c:pt>
              </c:strCache>
            </c:strRef>
          </c:tx>
          <c:spPr>
            <a:ln w="38100">
              <a:solidFill>
                <a:srgbClr val="0000FF"/>
              </a:solidFill>
              <a:prstDash val="solid"/>
            </a:ln>
          </c:spPr>
          <c:marker>
            <c:symbol val="diamond"/>
            <c:size val="5"/>
            <c:spPr>
              <a:solidFill>
                <a:srgbClr val="0000FF"/>
              </a:solidFill>
              <a:ln>
                <a:solidFill>
                  <a:srgbClr val="0000FF"/>
                </a:solidFill>
                <a:prstDash val="solid"/>
              </a:ln>
              <a:effectLst>
                <a:outerShdw dist="35921" dir="2700000" algn="br">
                  <a:srgbClr val="000000"/>
                </a:outerShdw>
              </a:effectLst>
            </c:spPr>
          </c:marker>
          <c:cat>
            <c:strRef>
              <c:f>'5.1.1-график'!$D$4:$I$4</c:f>
              <c:strCache>
                <c:ptCount val="6"/>
                <c:pt idx="0">
                  <c:v>2005</c:v>
                </c:pt>
                <c:pt idx="1">
                  <c:v>2006</c:v>
                </c:pt>
                <c:pt idx="2">
                  <c:v>2007</c:v>
                </c:pt>
                <c:pt idx="3">
                  <c:v>2008</c:v>
                </c:pt>
                <c:pt idx="4">
                  <c:v>2009</c:v>
                </c:pt>
                <c:pt idx="5">
                  <c:v>2010 ж. 9 ай*</c:v>
                </c:pt>
              </c:strCache>
            </c:strRef>
          </c:cat>
          <c:val>
            <c:numRef>
              <c:f>'5.1.1-график'!$D$11:$I$11</c:f>
              <c:numCache>
                <c:formatCode>0.0%</c:formatCode>
                <c:ptCount val="6"/>
                <c:pt idx="0">
                  <c:v>0.72099920117161498</c:v>
                </c:pt>
                <c:pt idx="1">
                  <c:v>0.8316568579479634</c:v>
                </c:pt>
                <c:pt idx="2">
                  <c:v>0.51471642569564457</c:v>
                </c:pt>
                <c:pt idx="3">
                  <c:v>-1.1161193233177208E-2</c:v>
                </c:pt>
                <c:pt idx="4">
                  <c:v>0.126132647560871</c:v>
                </c:pt>
                <c:pt idx="5">
                  <c:v>0.21503971598702001</c:v>
                </c:pt>
              </c:numCache>
            </c:numRef>
          </c:val>
          <c:smooth val="1"/>
          <c:extLst>
            <c:ext xmlns:c16="http://schemas.microsoft.com/office/drawing/2014/chart" uri="{C3380CC4-5D6E-409C-BE32-E72D297353CC}">
              <c16:uniqueId val="{00000002-2F46-486F-9B13-0A22E0FD92E8}"/>
            </c:ext>
          </c:extLst>
        </c:ser>
        <c:ser>
          <c:idx val="3"/>
          <c:order val="3"/>
          <c:tx>
            <c:strRef>
              <c:f>'5.1.1-график'!$B$12:$C$12</c:f>
              <c:strCache>
                <c:ptCount val="2"/>
                <c:pt idx="0">
                  <c:v>Төлемдер санының өзгеруі, %-бен (оң ось)</c:v>
                </c:pt>
              </c:strCache>
            </c:strRef>
          </c:tx>
          <c:spPr>
            <a:ln w="38100">
              <a:solidFill>
                <a:srgbClr val="FF00FF"/>
              </a:solidFill>
              <a:prstDash val="solid"/>
            </a:ln>
          </c:spPr>
          <c:marker>
            <c:symbol val="diamond"/>
            <c:size val="5"/>
            <c:spPr>
              <a:solidFill>
                <a:srgbClr val="FF00FF"/>
              </a:solidFill>
              <a:ln>
                <a:solidFill>
                  <a:srgbClr val="FF00FF"/>
                </a:solidFill>
                <a:prstDash val="solid"/>
              </a:ln>
              <a:effectLst>
                <a:outerShdw dist="35921" dir="2700000" algn="br">
                  <a:srgbClr val="000000"/>
                </a:outerShdw>
              </a:effectLst>
            </c:spPr>
          </c:marker>
          <c:cat>
            <c:strRef>
              <c:f>'5.1.1-график'!$D$4:$I$4</c:f>
              <c:strCache>
                <c:ptCount val="6"/>
                <c:pt idx="0">
                  <c:v>2005</c:v>
                </c:pt>
                <c:pt idx="1">
                  <c:v>2006</c:v>
                </c:pt>
                <c:pt idx="2">
                  <c:v>2007</c:v>
                </c:pt>
                <c:pt idx="3">
                  <c:v>2008</c:v>
                </c:pt>
                <c:pt idx="4">
                  <c:v>2009</c:v>
                </c:pt>
                <c:pt idx="5">
                  <c:v>2010 ж. 9 ай*</c:v>
                </c:pt>
              </c:strCache>
            </c:strRef>
          </c:cat>
          <c:val>
            <c:numRef>
              <c:f>'5.1.1-график'!$D$12:$I$12</c:f>
              <c:numCache>
                <c:formatCode>0.0%</c:formatCode>
                <c:ptCount val="6"/>
                <c:pt idx="0">
                  <c:v>0.33391350301860562</c:v>
                </c:pt>
                <c:pt idx="1">
                  <c:v>3.7848219553262584E-2</c:v>
                </c:pt>
                <c:pt idx="2">
                  <c:v>-2.0825207671178202E-2</c:v>
                </c:pt>
                <c:pt idx="3">
                  <c:v>3.5776419887535944E-2</c:v>
                </c:pt>
                <c:pt idx="4">
                  <c:v>6.0605506440561674E-2</c:v>
                </c:pt>
                <c:pt idx="5">
                  <c:v>0.17312753881770507</c:v>
                </c:pt>
              </c:numCache>
            </c:numRef>
          </c:val>
          <c:smooth val="1"/>
          <c:extLst>
            <c:ext xmlns:c16="http://schemas.microsoft.com/office/drawing/2014/chart" uri="{C3380CC4-5D6E-409C-BE32-E72D297353CC}">
              <c16:uniqueId val="{00000003-2F46-486F-9B13-0A22E0FD92E8}"/>
            </c:ext>
          </c:extLst>
        </c:ser>
        <c:dLbls>
          <c:showLegendKey val="0"/>
          <c:showVal val="0"/>
          <c:showCatName val="0"/>
          <c:showSerName val="0"/>
          <c:showPercent val="0"/>
          <c:showBubbleSize val="0"/>
        </c:dLbls>
        <c:marker val="1"/>
        <c:smooth val="0"/>
        <c:axId val="3"/>
        <c:axId val="4"/>
      </c:lineChart>
      <c:catAx>
        <c:axId val="496898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70"/>
          <c:min val="-1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496898216"/>
        <c:crosses val="autoZero"/>
        <c:crossBetween val="between"/>
        <c:majorUnit val="30"/>
      </c:valAx>
      <c:catAx>
        <c:axId val="3"/>
        <c:scaling>
          <c:orientation val="minMax"/>
        </c:scaling>
        <c:delete val="1"/>
        <c:axPos val="b"/>
        <c:numFmt formatCode="General" sourceLinked="1"/>
        <c:majorTickMark val="out"/>
        <c:minorTickMark val="none"/>
        <c:tickLblPos val="nextTo"/>
        <c:crossAx val="4"/>
        <c:crossesAt val="0"/>
        <c:auto val="0"/>
        <c:lblAlgn val="ctr"/>
        <c:lblOffset val="100"/>
        <c:noMultiLvlLbl val="0"/>
      </c:catAx>
      <c:valAx>
        <c:axId val="4"/>
        <c:scaling>
          <c:orientation val="minMax"/>
          <c:max val="1"/>
          <c:min val="-0.05"/>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0.2"/>
        <c:minorUnit val="0.1"/>
      </c:valAx>
      <c:spPr>
        <a:solidFill>
          <a:srgbClr val="FFFFFF"/>
        </a:solidFill>
        <a:ln w="12700">
          <a:solidFill>
            <a:srgbClr val="808080"/>
          </a:solidFill>
          <a:prstDash val="solid"/>
        </a:ln>
      </c:spPr>
    </c:plotArea>
    <c:legend>
      <c:legendPos val="b"/>
      <c:layout>
        <c:manualLayout>
          <c:xMode val="edge"/>
          <c:yMode val="edge"/>
          <c:x val="1.0869576755240272E-2"/>
          <c:y val="0.73118535501146331"/>
          <c:w val="0.87608788647236591"/>
          <c:h val="0.2508969355431491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'5.1.1-кесте'!$C$4:$D$4</c:f>
              <c:strCache>
                <c:ptCount val="1"/>
                <c:pt idx="0">
                  <c:v>2009 жылғы 9 айы</c:v>
                </c:pt>
              </c:strCache>
            </c:strRef>
          </c:tx>
          <c:spPr>
            <a:solidFill>
              <a:srgbClr val="CCFFFF"/>
            </a:solidFill>
            <a:ln w="12700">
              <a:solidFill>
                <a:srgbClr val="000000"/>
              </a:solidFill>
              <a:prstDash val="solid"/>
            </a:ln>
          </c:spPr>
          <c:invertIfNegative val="0"/>
          <c:dLbls>
            <c:delete val="1"/>
          </c:dLbls>
          <c:cat>
            <c:strRef>
              <c:f>'5.1.1-кесте'!$B$6:$B$13</c:f>
              <c:strCache>
                <c:ptCount val="8"/>
                <c:pt idx="0">
                  <c:v>Шетел валютасымен және қымбат металдармен операциялар</c:v>
                </c:pt>
                <c:pt idx="1">
                  <c:v>Депозиттер</c:v>
                </c:pt>
                <c:pt idx="2">
                  <c:v>Заемдар</c:v>
                </c:pt>
                <c:pt idx="3">
                  <c:v>ҚР резидент еместері шығарған бағалы қағаздар, вексельдер және депозиттік сертификаттар</c:v>
                </c:pt>
                <c:pt idx="4">
                  <c:v>ҚР резиденттері шығарған бағалы қағаздар және вексельдер </c:v>
                </c:pt>
                <c:pt idx="5">
                  <c:v>Тауарлар және материалдық емес активтер</c:v>
                </c:pt>
                <c:pt idx="6">
                  <c:v>Қызмет көрсетулер</c:v>
                </c:pt>
                <c:pt idx="7">
                  <c:v>Басқа да төлемдер*</c:v>
                </c:pt>
              </c:strCache>
            </c:strRef>
          </c:cat>
          <c:val>
            <c:numRef>
              <c:f>'5.1.1-кесте'!$C$6:$C$13</c:f>
              <c:numCache>
                <c:formatCode>#\ ##0.0</c:formatCode>
                <c:ptCount val="8"/>
                <c:pt idx="0">
                  <c:v>13542.182683103425</c:v>
                </c:pt>
                <c:pt idx="1">
                  <c:v>32307.052554498143</c:v>
                </c:pt>
                <c:pt idx="2">
                  <c:v>1145.0629443164507</c:v>
                </c:pt>
                <c:pt idx="3">
                  <c:v>1187.6763291219702</c:v>
                </c:pt>
                <c:pt idx="4">
                  <c:v>48586.267875370424</c:v>
                </c:pt>
                <c:pt idx="5">
                  <c:v>4252.3200257131093</c:v>
                </c:pt>
                <c:pt idx="6">
                  <c:v>4292.1828717787412</c:v>
                </c:pt>
                <c:pt idx="7">
                  <c:v>8654.599016022752</c:v>
                </c:pt>
              </c:numCache>
            </c:numRef>
          </c:val>
          <c:extLst>
            <c:ext xmlns:c16="http://schemas.microsoft.com/office/drawing/2014/chart" uri="{C3380CC4-5D6E-409C-BE32-E72D297353CC}">
              <c16:uniqueId val="{00000000-3ACA-4F6F-987C-BEC400C3F1E8}"/>
            </c:ext>
          </c:extLst>
        </c:ser>
        <c:ser>
          <c:idx val="0"/>
          <c:order val="1"/>
          <c:tx>
            <c:strRef>
              <c:f>'5.1.1-кесте'!$E$4:$F$4</c:f>
              <c:strCache>
                <c:ptCount val="1"/>
                <c:pt idx="0">
                  <c:v>2010 жылғы 9 айы</c:v>
                </c:pt>
              </c:strCache>
            </c:strRef>
          </c:tx>
          <c:spPr>
            <a:solidFill>
              <a:srgbClr val="9999FF"/>
            </a:solidFill>
            <a:ln w="12700">
              <a:solidFill>
                <a:srgbClr val="000080"/>
              </a:solidFill>
              <a:prstDash val="solid"/>
            </a:ln>
          </c:spPr>
          <c:invertIfNegative val="0"/>
          <c:dLbls>
            <c:delete val="1"/>
          </c:dLbls>
          <c:cat>
            <c:strRef>
              <c:f>'5.1.1-кесте'!$B$6:$B$13</c:f>
              <c:strCache>
                <c:ptCount val="8"/>
                <c:pt idx="0">
                  <c:v>Шетел валютасымен және қымбат металдармен операциялар</c:v>
                </c:pt>
                <c:pt idx="1">
                  <c:v>Депозиттер</c:v>
                </c:pt>
                <c:pt idx="2">
                  <c:v>Заемдар</c:v>
                </c:pt>
                <c:pt idx="3">
                  <c:v>ҚР резидент еместері шығарған бағалы қағаздар, вексельдер және депозиттік сертификаттар</c:v>
                </c:pt>
                <c:pt idx="4">
                  <c:v>ҚР резиденттері шығарған бағалы қағаздар және вексельдер </c:v>
                </c:pt>
                <c:pt idx="5">
                  <c:v>Тауарлар және материалдық емес активтер</c:v>
                </c:pt>
                <c:pt idx="6">
                  <c:v>Қызмет көрсетулер</c:v>
                </c:pt>
                <c:pt idx="7">
                  <c:v>Басқа да төлемдер*</c:v>
                </c:pt>
              </c:strCache>
            </c:strRef>
          </c:cat>
          <c:val>
            <c:numRef>
              <c:f>'5.1.1-кесте'!$E$6:$E$13</c:f>
              <c:numCache>
                <c:formatCode>#\ ##0.0</c:formatCode>
                <c:ptCount val="8"/>
                <c:pt idx="0">
                  <c:v>14548.44830426382</c:v>
                </c:pt>
                <c:pt idx="1">
                  <c:v>37422.691740592956</c:v>
                </c:pt>
                <c:pt idx="2">
                  <c:v>1077.7250518155399</c:v>
                </c:pt>
                <c:pt idx="3">
                  <c:v>64.000860850860022</c:v>
                </c:pt>
                <c:pt idx="4">
                  <c:v>64144.119960139593</c:v>
                </c:pt>
                <c:pt idx="5">
                  <c:v>5705.6152763763421</c:v>
                </c:pt>
                <c:pt idx="6">
                  <c:v>4965.9637624902753</c:v>
                </c:pt>
                <c:pt idx="7">
                  <c:v>10546.285030030325</c:v>
                </c:pt>
              </c:numCache>
            </c:numRef>
          </c:val>
          <c:extLst>
            <c:ext xmlns:c16="http://schemas.microsoft.com/office/drawing/2014/chart" uri="{C3380CC4-5D6E-409C-BE32-E72D297353CC}">
              <c16:uniqueId val="{00000001-3ACA-4F6F-987C-BEC400C3F1E8}"/>
            </c:ext>
          </c:extLst>
        </c:ser>
        <c:dLbls>
          <c:showLegendKey val="0"/>
          <c:showVal val="1"/>
          <c:showCatName val="0"/>
          <c:showSerName val="0"/>
          <c:showPercent val="0"/>
          <c:showBubbleSize val="0"/>
        </c:dLbls>
        <c:gapWidth val="150"/>
        <c:axId val="496905760"/>
        <c:axId val="1"/>
      </c:barChart>
      <c:catAx>
        <c:axId val="496905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4"/>
        <c:tickMarkSkip val="1"/>
        <c:noMultiLvlLbl val="0"/>
      </c:catAx>
      <c:valAx>
        <c:axId val="1"/>
        <c:scaling>
          <c:orientation val="minMax"/>
          <c:max val="50000"/>
        </c:scaling>
        <c:delete val="0"/>
        <c:axPos val="l"/>
        <c:title>
          <c:tx>
            <c:rich>
              <a:bodyPr rot="0" vert="horz"/>
              <a:lstStyle/>
              <a:p>
                <a:pPr algn="ctr">
                  <a:defRPr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496905760"/>
        <c:crosses val="autoZero"/>
        <c:crossBetween val="between"/>
        <c:majorUnit val="10000"/>
      </c:valAx>
      <c:spPr>
        <a:noFill/>
        <a:ln w="25400">
          <a:noFill/>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tx>
            <c:strRef>
              <c:f>'5.1.1-кесте'!#REF!</c:f>
              <c:strCache>
                <c:ptCount val="1"/>
                <c:pt idx="0">
                  <c:v>#ССЫЛКА!</c:v>
                </c:pt>
              </c:strCache>
            </c:strRef>
          </c:tx>
          <c:spPr>
            <a:solidFill>
              <a:srgbClr val="9999FF"/>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0-906C-493F-94B9-3FBEA4EA64C0}"/>
            </c:ext>
          </c:extLst>
        </c:ser>
        <c:ser>
          <c:idx val="1"/>
          <c:order val="1"/>
          <c:tx>
            <c:strRef>
              <c:f>'5.1.1-кесте'!#REF!</c:f>
              <c:strCache>
                <c:ptCount val="1"/>
                <c:pt idx="0">
                  <c:v>#ССЫЛКА!</c:v>
                </c:pt>
              </c:strCache>
            </c:strRef>
          </c:tx>
          <c:spPr>
            <a:solidFill>
              <a:srgbClr val="993366"/>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1-906C-493F-94B9-3FBEA4EA64C0}"/>
            </c:ext>
          </c:extLst>
        </c:ser>
        <c:ser>
          <c:idx val="2"/>
          <c:order val="2"/>
          <c:tx>
            <c:strRef>
              <c:f>'5.1.1-кесте'!$B$6</c:f>
              <c:strCache>
                <c:ptCount val="1"/>
                <c:pt idx="0">
                  <c:v>Шетел валютасымен және қымбат металдармен операциялар</c:v>
                </c:pt>
              </c:strCache>
            </c:strRef>
          </c:tx>
          <c:spPr>
            <a:solidFill>
              <a:srgbClr val="FFFFCC"/>
            </a:solidFill>
            <a:ln w="12700">
              <a:solidFill>
                <a:srgbClr val="000000"/>
              </a:solidFill>
              <a:prstDash val="solid"/>
            </a:ln>
          </c:spPr>
          <c:invertIfNegative val="0"/>
          <c:val>
            <c:numRef>
              <c:f>('5.1.1-кесте'!$D$6,'5.1.1-кесте'!$F$6)</c:f>
              <c:numCache>
                <c:formatCode>0.0%</c:formatCode>
                <c:ptCount val="2"/>
                <c:pt idx="0">
                  <c:v>0.1188251140384986</c:v>
                </c:pt>
                <c:pt idx="1">
                  <c:v>0.10506202610564939</c:v>
                </c:pt>
              </c:numCache>
            </c:numRef>
          </c:val>
          <c:extLst>
            <c:ext xmlns:c16="http://schemas.microsoft.com/office/drawing/2014/chart" uri="{C3380CC4-5D6E-409C-BE32-E72D297353CC}">
              <c16:uniqueId val="{00000002-906C-493F-94B9-3FBEA4EA64C0}"/>
            </c:ext>
          </c:extLst>
        </c:ser>
        <c:ser>
          <c:idx val="3"/>
          <c:order val="3"/>
          <c:tx>
            <c:strRef>
              <c:f>'5.1.1-кесте'!$B$7</c:f>
              <c:strCache>
                <c:ptCount val="1"/>
                <c:pt idx="0">
                  <c:v>Депозиттер</c:v>
                </c:pt>
              </c:strCache>
            </c:strRef>
          </c:tx>
          <c:spPr>
            <a:solidFill>
              <a:srgbClr val="CCFFFF"/>
            </a:solidFill>
            <a:ln w="12700">
              <a:solidFill>
                <a:srgbClr val="000000"/>
              </a:solidFill>
              <a:prstDash val="solid"/>
            </a:ln>
          </c:spPr>
          <c:invertIfNegative val="0"/>
          <c:val>
            <c:numRef>
              <c:f>('5.1.1-кесте'!$D$7,'5.1.1-кесте'!$F$7)</c:f>
              <c:numCache>
                <c:formatCode>0.0%</c:formatCode>
                <c:ptCount val="2"/>
                <c:pt idx="0">
                  <c:v>0.28347640065628338</c:v>
                </c:pt>
                <c:pt idx="1">
                  <c:v>0.27024901449053873</c:v>
                </c:pt>
              </c:numCache>
            </c:numRef>
          </c:val>
          <c:extLst>
            <c:ext xmlns:c16="http://schemas.microsoft.com/office/drawing/2014/chart" uri="{C3380CC4-5D6E-409C-BE32-E72D297353CC}">
              <c16:uniqueId val="{00000003-906C-493F-94B9-3FBEA4EA64C0}"/>
            </c:ext>
          </c:extLst>
        </c:ser>
        <c:ser>
          <c:idx val="4"/>
          <c:order val="4"/>
          <c:tx>
            <c:strRef>
              <c:f>'5.1.1-кесте'!$B$8</c:f>
              <c:strCache>
                <c:ptCount val="1"/>
                <c:pt idx="0">
                  <c:v>Заемдар</c:v>
                </c:pt>
              </c:strCache>
            </c:strRef>
          </c:tx>
          <c:spPr>
            <a:solidFill>
              <a:srgbClr val="00FF00"/>
            </a:solidFill>
            <a:ln w="12700">
              <a:solidFill>
                <a:srgbClr val="000000"/>
              </a:solidFill>
              <a:prstDash val="solid"/>
            </a:ln>
          </c:spPr>
          <c:invertIfNegative val="0"/>
          <c:val>
            <c:numRef>
              <c:f>('5.1.1-кесте'!$D$8,'5.1.1-кесте'!$F$8)</c:f>
              <c:numCache>
                <c:formatCode>0.0%</c:formatCode>
                <c:ptCount val="2"/>
                <c:pt idx="0">
                  <c:v>1.0047289873694144E-2</c:v>
                </c:pt>
                <c:pt idx="1">
                  <c:v>7.7828215876034048E-3</c:v>
                </c:pt>
              </c:numCache>
            </c:numRef>
          </c:val>
          <c:extLst>
            <c:ext xmlns:c16="http://schemas.microsoft.com/office/drawing/2014/chart" uri="{C3380CC4-5D6E-409C-BE32-E72D297353CC}">
              <c16:uniqueId val="{00000004-906C-493F-94B9-3FBEA4EA64C0}"/>
            </c:ext>
          </c:extLst>
        </c:ser>
        <c:ser>
          <c:idx val="5"/>
          <c:order val="5"/>
          <c:tx>
            <c:strRef>
              <c:f>'5.1.1-кесте'!$B$9</c:f>
              <c:strCache>
                <c:ptCount val="1"/>
                <c:pt idx="0">
                  <c:v>ҚР резидент еместері шығарған бағалы қағаздар, вексельдер және депозиттік сертификаттар</c:v>
                </c:pt>
              </c:strCache>
            </c:strRef>
          </c:tx>
          <c:spPr>
            <a:solidFill>
              <a:srgbClr val="FF8080"/>
            </a:solidFill>
            <a:ln w="12700">
              <a:solidFill>
                <a:srgbClr val="000000"/>
              </a:solidFill>
              <a:prstDash val="solid"/>
            </a:ln>
          </c:spPr>
          <c:invertIfNegative val="0"/>
          <c:val>
            <c:numRef>
              <c:f>('5.1.1-кесте'!$D$9,'5.1.1-кесте'!$F$9)</c:f>
              <c:numCache>
                <c:formatCode>0.00%</c:formatCode>
                <c:ptCount val="2"/>
                <c:pt idx="0" formatCode="0.0%">
                  <c:v>1.0421198602262696E-2</c:v>
                </c:pt>
                <c:pt idx="1">
                  <c:v>4.621840056665301E-4</c:v>
                </c:pt>
              </c:numCache>
            </c:numRef>
          </c:val>
          <c:extLst>
            <c:ext xmlns:c16="http://schemas.microsoft.com/office/drawing/2014/chart" uri="{C3380CC4-5D6E-409C-BE32-E72D297353CC}">
              <c16:uniqueId val="{00000005-906C-493F-94B9-3FBEA4EA64C0}"/>
            </c:ext>
          </c:extLst>
        </c:ser>
        <c:ser>
          <c:idx val="6"/>
          <c:order val="6"/>
          <c:tx>
            <c:strRef>
              <c:f>'5.1.1-кесте'!$B$10</c:f>
              <c:strCache>
                <c:ptCount val="1"/>
                <c:pt idx="0">
                  <c:v>ҚР резиденттері шығарған бағалы қағаздар және вексельдер </c:v>
                </c:pt>
              </c:strCache>
            </c:strRef>
          </c:tx>
          <c:spPr>
            <a:solidFill>
              <a:srgbClr val="0066CC"/>
            </a:solidFill>
            <a:ln w="12700">
              <a:solidFill>
                <a:srgbClr val="000000"/>
              </a:solidFill>
              <a:prstDash val="solid"/>
            </a:ln>
          </c:spPr>
          <c:invertIfNegative val="0"/>
          <c:val>
            <c:numRef>
              <c:f>('5.1.1-кесте'!$D$10,'5.1.1-кесте'!$F$10)</c:f>
              <c:numCache>
                <c:formatCode>0.0%</c:formatCode>
                <c:ptCount val="2"/>
                <c:pt idx="0">
                  <c:v>0.42631745237045404</c:v>
                </c:pt>
                <c:pt idx="1">
                  <c:v>0.46321855532875017</c:v>
                </c:pt>
              </c:numCache>
            </c:numRef>
          </c:val>
          <c:extLst>
            <c:ext xmlns:c16="http://schemas.microsoft.com/office/drawing/2014/chart" uri="{C3380CC4-5D6E-409C-BE32-E72D297353CC}">
              <c16:uniqueId val="{00000006-906C-493F-94B9-3FBEA4EA64C0}"/>
            </c:ext>
          </c:extLst>
        </c:ser>
        <c:ser>
          <c:idx val="7"/>
          <c:order val="7"/>
          <c:tx>
            <c:strRef>
              <c:f>'5.1.1-кесте'!$B$11</c:f>
              <c:strCache>
                <c:ptCount val="1"/>
                <c:pt idx="0">
                  <c:v>Тауарлар және материалдық емес активтер</c:v>
                </c:pt>
              </c:strCache>
            </c:strRef>
          </c:tx>
          <c:spPr>
            <a:solidFill>
              <a:srgbClr val="CCCCFF"/>
            </a:solidFill>
            <a:ln w="12700">
              <a:solidFill>
                <a:srgbClr val="000000"/>
              </a:solidFill>
              <a:prstDash val="solid"/>
            </a:ln>
          </c:spPr>
          <c:invertIfNegative val="0"/>
          <c:val>
            <c:numRef>
              <c:f>('5.1.1-кесте'!$D$11,'5.1.1-кесте'!$F$11)</c:f>
              <c:numCache>
                <c:formatCode>0.0%</c:formatCode>
                <c:ptCount val="2"/>
                <c:pt idx="0">
                  <c:v>3.7311740936266657E-2</c:v>
                </c:pt>
                <c:pt idx="1">
                  <c:v>4.1203260208840277E-2</c:v>
                </c:pt>
              </c:numCache>
            </c:numRef>
          </c:val>
          <c:extLst>
            <c:ext xmlns:c16="http://schemas.microsoft.com/office/drawing/2014/chart" uri="{C3380CC4-5D6E-409C-BE32-E72D297353CC}">
              <c16:uniqueId val="{00000007-906C-493F-94B9-3FBEA4EA64C0}"/>
            </c:ext>
          </c:extLst>
        </c:ser>
        <c:ser>
          <c:idx val="8"/>
          <c:order val="8"/>
          <c:tx>
            <c:strRef>
              <c:f>'5.1.1-кесте'!$B$12</c:f>
              <c:strCache>
                <c:ptCount val="1"/>
                <c:pt idx="0">
                  <c:v>Қызмет көрсетулер</c:v>
                </c:pt>
              </c:strCache>
            </c:strRef>
          </c:tx>
          <c:spPr>
            <a:solidFill>
              <a:srgbClr val="969696"/>
            </a:solidFill>
            <a:ln w="12700">
              <a:solidFill>
                <a:srgbClr val="000000"/>
              </a:solidFill>
              <a:prstDash val="solid"/>
            </a:ln>
          </c:spPr>
          <c:invertIfNegative val="0"/>
          <c:val>
            <c:numRef>
              <c:f>('5.1.1-кесте'!$D$12,'5.1.1-кесте'!$F$12)</c:f>
              <c:numCache>
                <c:formatCode>0.0%</c:formatCode>
                <c:ptCount val="2"/>
                <c:pt idx="0">
                  <c:v>3.7661515218632369E-2</c:v>
                </c:pt>
                <c:pt idx="1">
                  <c:v>3.5861846125648585E-2</c:v>
                </c:pt>
              </c:numCache>
            </c:numRef>
          </c:val>
          <c:extLst>
            <c:ext xmlns:c16="http://schemas.microsoft.com/office/drawing/2014/chart" uri="{C3380CC4-5D6E-409C-BE32-E72D297353CC}">
              <c16:uniqueId val="{00000008-906C-493F-94B9-3FBEA4EA64C0}"/>
            </c:ext>
          </c:extLst>
        </c:ser>
        <c:ser>
          <c:idx val="9"/>
          <c:order val="9"/>
          <c:tx>
            <c:strRef>
              <c:f>'5.1.1-кесте'!$B$13</c:f>
              <c:strCache>
                <c:ptCount val="1"/>
                <c:pt idx="0">
                  <c:v>Басқа да төлемдер*</c:v>
                </c:pt>
              </c:strCache>
            </c:strRef>
          </c:tx>
          <c:spPr>
            <a:solidFill>
              <a:srgbClr val="FF00FF"/>
            </a:solidFill>
            <a:ln w="12700">
              <a:solidFill>
                <a:srgbClr val="000000"/>
              </a:solidFill>
              <a:prstDash val="solid"/>
            </a:ln>
          </c:spPr>
          <c:invertIfNegative val="0"/>
          <c:val>
            <c:numRef>
              <c:f>('5.1.1-кесте'!$D$13,'5.1.1-кесте'!$F$13)</c:f>
              <c:numCache>
                <c:formatCode>0.0%</c:formatCode>
                <c:ptCount val="2"/>
                <c:pt idx="0">
                  <c:v>7.593928830390799E-2</c:v>
                </c:pt>
                <c:pt idx="1">
                  <c:v>7.6160292147302855E-2</c:v>
                </c:pt>
              </c:numCache>
            </c:numRef>
          </c:val>
          <c:extLst>
            <c:ext xmlns:c16="http://schemas.microsoft.com/office/drawing/2014/chart" uri="{C3380CC4-5D6E-409C-BE32-E72D297353CC}">
              <c16:uniqueId val="{00000009-906C-493F-94B9-3FBEA4EA64C0}"/>
            </c:ext>
          </c:extLst>
        </c:ser>
        <c:dLbls>
          <c:showLegendKey val="0"/>
          <c:showVal val="0"/>
          <c:showCatName val="0"/>
          <c:showSerName val="0"/>
          <c:showPercent val="0"/>
          <c:showBubbleSize val="0"/>
        </c:dLbls>
        <c:gapWidth val="270"/>
        <c:shape val="box"/>
        <c:axId val="496909040"/>
        <c:axId val="1"/>
        <c:axId val="0"/>
      </c:bar3DChart>
      <c:catAx>
        <c:axId val="496909040"/>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09040"/>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млрд.тенге) 2008 год</a:t>
            </a:r>
          </a:p>
        </c:rich>
      </c:tx>
      <c:overlay val="0"/>
      <c:spPr>
        <a:noFill/>
        <a:ln w="25400">
          <a:noFill/>
        </a:ln>
      </c:spPr>
    </c:title>
    <c:autoTitleDeleted val="0"/>
    <c:plotArea>
      <c:layout/>
      <c:barChart>
        <c:barDir val="col"/>
        <c:grouping val="clustered"/>
        <c:varyColors val="0"/>
        <c:ser>
          <c:idx val="0"/>
          <c:order val="0"/>
          <c:tx>
            <c:strRef>
              <c:f>'5.2.1-кесте'!#REF!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'5.2.1-кесте'!#REF!</c:f>
              <c:numCache>
                <c:formatCode>General</c:formatCode>
                <c:ptCount val="1"/>
                <c:pt idx="0">
                  <c:v>1</c:v>
                </c:pt>
              </c:numCache>
            </c:numRef>
          </c:cat>
          <c:val>
            <c:numRef>
              <c:f>'5.2.1-кесте'!#REF!</c:f>
              <c:numCache>
                <c:formatCode>General</c:formatCode>
                <c:ptCount val="1"/>
                <c:pt idx="0">
                  <c:v>1</c:v>
                </c:pt>
              </c:numCache>
            </c:numRef>
          </c:val>
          <c:extLst>
            <c:ext xmlns:c16="http://schemas.microsoft.com/office/drawing/2014/chart" uri="{C3380CC4-5D6E-409C-BE32-E72D297353CC}">
              <c16:uniqueId val="{00000000-A6F2-44EC-B78A-4088FC42FF58}"/>
            </c:ext>
          </c:extLst>
        </c:ser>
        <c:dLbls>
          <c:showLegendKey val="0"/>
          <c:showVal val="1"/>
          <c:showCatName val="0"/>
          <c:showSerName val="0"/>
          <c:showPercent val="0"/>
          <c:showBubbleSize val="0"/>
        </c:dLbls>
        <c:gapWidth val="150"/>
        <c:axId val="496909368"/>
        <c:axId val="1"/>
      </c:barChart>
      <c:catAx>
        <c:axId val="496909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49690936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мрд.тенге) 2007 год</a:t>
            </a:r>
          </a:p>
        </c:rich>
      </c:tx>
      <c:overlay val="0"/>
      <c:spPr>
        <a:noFill/>
        <a:ln w="25400">
          <a:noFill/>
        </a:ln>
      </c:spPr>
    </c:title>
    <c:autoTitleDeleted val="0"/>
    <c:plotArea>
      <c:layout/>
      <c:barChart>
        <c:barDir val="col"/>
        <c:grouping val="clustered"/>
        <c:varyColors val="0"/>
        <c:ser>
          <c:idx val="0"/>
          <c:order val="0"/>
          <c:tx>
            <c:strRef>
              <c:f>'5.2.1-кесте'!#REF!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'5.2.1-кесте'!#REF!</c:f>
              <c:numCache>
                <c:formatCode>General</c:formatCode>
                <c:ptCount val="1"/>
                <c:pt idx="0">
                  <c:v>1</c:v>
                </c:pt>
              </c:numCache>
            </c:numRef>
          </c:cat>
          <c:val>
            <c:numRef>
              <c:f>'5.2.1-кесте'!#REF!</c:f>
              <c:numCache>
                <c:formatCode>General</c:formatCode>
                <c:ptCount val="1"/>
                <c:pt idx="0">
                  <c:v>1</c:v>
                </c:pt>
              </c:numCache>
            </c:numRef>
          </c:val>
          <c:extLst>
            <c:ext xmlns:c16="http://schemas.microsoft.com/office/drawing/2014/chart" uri="{C3380CC4-5D6E-409C-BE32-E72D297353CC}">
              <c16:uniqueId val="{00000000-407A-4626-89D4-C6DEB092D577}"/>
            </c:ext>
          </c:extLst>
        </c:ser>
        <c:dLbls>
          <c:showLegendKey val="0"/>
          <c:showVal val="1"/>
          <c:showCatName val="0"/>
          <c:showSerName val="0"/>
          <c:showPercent val="0"/>
          <c:showBubbleSize val="0"/>
        </c:dLbls>
        <c:gapWidth val="150"/>
        <c:axId val="496912976"/>
        <c:axId val="1"/>
      </c:barChart>
      <c:catAx>
        <c:axId val="496912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4969129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49618210689053"/>
          <c:y val="8.2251429972563128E-2"/>
          <c:w val="0.7238615373941456"/>
          <c:h val="0.51515369298605329"/>
        </c:manualLayout>
      </c:layout>
      <c:barChart>
        <c:barDir val="col"/>
        <c:grouping val="clustered"/>
        <c:varyColors val="0"/>
        <c:ser>
          <c:idx val="1"/>
          <c:order val="0"/>
          <c:tx>
            <c:strRef>
              <c:f>'5.2.1-кесте'!$B$5</c:f>
              <c:strCache>
                <c:ptCount val="1"/>
                <c:pt idx="0">
                  <c:v>Орташа алғанда бір күнгі айналымдар, млрд. теңге</c:v>
                </c:pt>
              </c:strCache>
            </c:strRef>
          </c:tx>
          <c:spPr>
            <a:solidFill>
              <a:srgbClr val="CCFFFF"/>
            </a:solidFill>
            <a:ln w="12700">
              <a:solidFill>
                <a:srgbClr val="000000"/>
              </a:solidFill>
              <a:prstDash val="solid"/>
            </a:ln>
          </c:spPr>
          <c:invertIfNegative val="0"/>
          <c:cat>
            <c:strRef>
              <c:f>'5.2.1-кесте'!$C$4:$H$4</c:f>
              <c:strCache>
                <c:ptCount val="6"/>
                <c:pt idx="0">
                  <c:v>2005</c:v>
                </c:pt>
                <c:pt idx="1">
                  <c:v>2006</c:v>
                </c:pt>
                <c:pt idx="2">
                  <c:v>2007</c:v>
                </c:pt>
                <c:pt idx="3">
                  <c:v>2008</c:v>
                </c:pt>
                <c:pt idx="4">
                  <c:v>2009</c:v>
                </c:pt>
                <c:pt idx="5">
                  <c:v>2010 ж. 9 айы</c:v>
                </c:pt>
              </c:strCache>
            </c:strRef>
          </c:cat>
          <c:val>
            <c:numRef>
              <c:f>'5.2.1-кесте'!$C$5:$H$5</c:f>
              <c:numCache>
                <c:formatCode>0.0</c:formatCode>
                <c:ptCount val="6"/>
                <c:pt idx="0">
                  <c:v>201</c:v>
                </c:pt>
                <c:pt idx="1">
                  <c:v>372.6</c:v>
                </c:pt>
                <c:pt idx="2">
                  <c:v>564.59393215766738</c:v>
                </c:pt>
                <c:pt idx="3">
                  <c:v>560.47574442261748</c:v>
                </c:pt>
                <c:pt idx="4">
                  <c:v>630.53553316772388</c:v>
                </c:pt>
                <c:pt idx="5">
                  <c:v>739.89930914158288</c:v>
                </c:pt>
              </c:numCache>
            </c:numRef>
          </c:val>
          <c:extLst>
            <c:ext xmlns:c16="http://schemas.microsoft.com/office/drawing/2014/chart" uri="{C3380CC4-5D6E-409C-BE32-E72D297353CC}">
              <c16:uniqueId val="{00000000-F014-486D-9321-FAAAAE1FFEEC}"/>
            </c:ext>
          </c:extLst>
        </c:ser>
        <c:ser>
          <c:idx val="0"/>
          <c:order val="1"/>
          <c:tx>
            <c:strRef>
              <c:f>'5.2.1-кесте'!$B$6</c:f>
              <c:strCache>
                <c:ptCount val="1"/>
                <c:pt idx="0">
                  <c:v>Орташа алғанда кезеңдегі кіретін қалдық, млрд. теңге</c:v>
                </c:pt>
              </c:strCache>
            </c:strRef>
          </c:tx>
          <c:spPr>
            <a:solidFill>
              <a:srgbClr val="FFFF00"/>
            </a:solidFill>
            <a:ln w="12700">
              <a:solidFill>
                <a:srgbClr val="000000"/>
              </a:solidFill>
              <a:prstDash val="solid"/>
            </a:ln>
          </c:spPr>
          <c:invertIfNegative val="0"/>
          <c:cat>
            <c:strRef>
              <c:f>'5.2.1-кесте'!$C$4:$H$4</c:f>
              <c:strCache>
                <c:ptCount val="6"/>
                <c:pt idx="0">
                  <c:v>2005</c:v>
                </c:pt>
                <c:pt idx="1">
                  <c:v>2006</c:v>
                </c:pt>
                <c:pt idx="2">
                  <c:v>2007</c:v>
                </c:pt>
                <c:pt idx="3">
                  <c:v>2008</c:v>
                </c:pt>
                <c:pt idx="4">
                  <c:v>2009</c:v>
                </c:pt>
                <c:pt idx="5">
                  <c:v>2010 ж. 9 айы</c:v>
                </c:pt>
              </c:strCache>
            </c:strRef>
          </c:cat>
          <c:val>
            <c:numRef>
              <c:f>'5.2.1-кесте'!$C$6:$H$6</c:f>
              <c:numCache>
                <c:formatCode>0.0</c:formatCode>
                <c:ptCount val="6"/>
                <c:pt idx="0">
                  <c:v>143</c:v>
                </c:pt>
                <c:pt idx="1">
                  <c:v>350.5</c:v>
                </c:pt>
                <c:pt idx="2">
                  <c:v>580.28009431632006</c:v>
                </c:pt>
                <c:pt idx="3">
                  <c:v>531.86095116758577</c:v>
                </c:pt>
                <c:pt idx="4">
                  <c:v>578.28249256276183</c:v>
                </c:pt>
                <c:pt idx="5">
                  <c:v>712.3420350220722</c:v>
                </c:pt>
              </c:numCache>
            </c:numRef>
          </c:val>
          <c:extLst>
            <c:ext xmlns:c16="http://schemas.microsoft.com/office/drawing/2014/chart" uri="{C3380CC4-5D6E-409C-BE32-E72D297353CC}">
              <c16:uniqueId val="{00000001-F014-486D-9321-FAAAAE1FFEEC}"/>
            </c:ext>
          </c:extLst>
        </c:ser>
        <c:dLbls>
          <c:showLegendKey val="0"/>
          <c:showVal val="0"/>
          <c:showCatName val="0"/>
          <c:showSerName val="0"/>
          <c:showPercent val="0"/>
          <c:showBubbleSize val="0"/>
        </c:dLbls>
        <c:gapWidth val="150"/>
        <c:axId val="496916256"/>
        <c:axId val="1"/>
      </c:barChart>
      <c:lineChart>
        <c:grouping val="standard"/>
        <c:varyColors val="0"/>
        <c:ser>
          <c:idx val="2"/>
          <c:order val="2"/>
          <c:tx>
            <c:strRef>
              <c:f>'5.2.1-кесте'!$B$7</c:f>
              <c:strCache>
                <c:ptCount val="1"/>
                <c:pt idx="0">
                  <c:v>Орташа алғанда кезеңдегі АӨК (оң ось)</c:v>
                </c:pt>
              </c:strCache>
            </c:strRef>
          </c:tx>
          <c:spPr>
            <a:ln w="25400">
              <a:solidFill>
                <a:srgbClr val="FF6600"/>
              </a:solidFill>
              <a:prstDash val="solid"/>
            </a:ln>
          </c:spPr>
          <c:marker>
            <c:symbol val="diamond"/>
            <c:size val="7"/>
            <c:spPr>
              <a:solidFill>
                <a:srgbClr val="FF0000"/>
              </a:solidFill>
              <a:ln>
                <a:solidFill>
                  <a:srgbClr val="FF0000"/>
                </a:solidFill>
                <a:prstDash val="solid"/>
              </a:ln>
            </c:spPr>
          </c:marker>
          <c:cat>
            <c:strRef>
              <c:f>'5.2.1-кесте'!$C$4:$H$4</c:f>
              <c:strCache>
                <c:ptCount val="6"/>
                <c:pt idx="0">
                  <c:v>2005</c:v>
                </c:pt>
                <c:pt idx="1">
                  <c:v>2006</c:v>
                </c:pt>
                <c:pt idx="2">
                  <c:v>2007</c:v>
                </c:pt>
                <c:pt idx="3">
                  <c:v>2008</c:v>
                </c:pt>
                <c:pt idx="4">
                  <c:v>2009</c:v>
                </c:pt>
                <c:pt idx="5">
                  <c:v>2010 ж. 9 айы</c:v>
                </c:pt>
              </c:strCache>
            </c:strRef>
          </c:cat>
          <c:val>
            <c:numRef>
              <c:f>'5.2.1-кесте'!$C$7:$H$7</c:f>
              <c:numCache>
                <c:formatCode>0.00</c:formatCode>
                <c:ptCount val="6"/>
                <c:pt idx="0">
                  <c:v>0.78</c:v>
                </c:pt>
                <c:pt idx="1">
                  <c:v>1.04</c:v>
                </c:pt>
                <c:pt idx="2">
                  <c:v>1.1608768414184933</c:v>
                </c:pt>
                <c:pt idx="3">
                  <c:v>1.0355415222145865</c:v>
                </c:pt>
                <c:pt idx="4">
                  <c:v>1.0539234284918217</c:v>
                </c:pt>
                <c:pt idx="5">
                  <c:v>1.0932173795631097</c:v>
                </c:pt>
              </c:numCache>
            </c:numRef>
          </c:val>
          <c:smooth val="0"/>
          <c:extLst>
            <c:ext xmlns:c16="http://schemas.microsoft.com/office/drawing/2014/chart" uri="{C3380CC4-5D6E-409C-BE32-E72D297353CC}">
              <c16:uniqueId val="{00000002-F014-486D-9321-FAAAAE1FFEEC}"/>
            </c:ext>
          </c:extLst>
        </c:ser>
        <c:ser>
          <c:idx val="3"/>
          <c:order val="3"/>
          <c:tx>
            <c:strRef>
              <c:f>'5.2.1-кесте'!$B$8</c:f>
              <c:strCache>
                <c:ptCount val="1"/>
                <c:pt idx="0">
                  <c:v>Орташа алғанда кезеңдегі ААК (оң ось)</c:v>
                </c:pt>
              </c:strCache>
            </c:strRef>
          </c:tx>
          <c:spPr>
            <a:ln w="25400">
              <a:solidFill>
                <a:srgbClr val="0000FF"/>
              </a:solidFill>
              <a:prstDash val="solid"/>
            </a:ln>
          </c:spPr>
          <c:marker>
            <c:symbol val="x"/>
            <c:size val="5"/>
            <c:spPr>
              <a:solidFill>
                <a:srgbClr val="00FFFF"/>
              </a:solidFill>
              <a:ln>
                <a:solidFill>
                  <a:srgbClr val="0000FF"/>
                </a:solidFill>
                <a:prstDash val="solid"/>
              </a:ln>
            </c:spPr>
          </c:marker>
          <c:cat>
            <c:strRef>
              <c:f>'5.2.1-кесте'!$C$4:$H$4</c:f>
              <c:strCache>
                <c:ptCount val="6"/>
                <c:pt idx="0">
                  <c:v>2005</c:v>
                </c:pt>
                <c:pt idx="1">
                  <c:v>2006</c:v>
                </c:pt>
                <c:pt idx="2">
                  <c:v>2007</c:v>
                </c:pt>
                <c:pt idx="3">
                  <c:v>2008</c:v>
                </c:pt>
                <c:pt idx="4">
                  <c:v>2009</c:v>
                </c:pt>
                <c:pt idx="5">
                  <c:v>2010 ж. 9 айы</c:v>
                </c:pt>
              </c:strCache>
            </c:strRef>
          </c:cat>
          <c:val>
            <c:numRef>
              <c:f>'5.2.1-кесте'!$C$8:$H$8</c:f>
              <c:numCache>
                <c:formatCode>0.00</c:formatCode>
                <c:ptCount val="6"/>
                <c:pt idx="0">
                  <c:v>1.43</c:v>
                </c:pt>
                <c:pt idx="1">
                  <c:v>1.07</c:v>
                </c:pt>
                <c:pt idx="2">
                  <c:v>1.0445603634672649</c:v>
                </c:pt>
                <c:pt idx="3">
                  <c:v>1.0551450670407705</c:v>
                </c:pt>
                <c:pt idx="4">
                  <c:v>1.0948742203085007</c:v>
                </c:pt>
                <c:pt idx="5">
                  <c:v>1.0401844555241542</c:v>
                </c:pt>
              </c:numCache>
            </c:numRef>
          </c:val>
          <c:smooth val="0"/>
          <c:extLst>
            <c:ext xmlns:c16="http://schemas.microsoft.com/office/drawing/2014/chart" uri="{C3380CC4-5D6E-409C-BE32-E72D297353CC}">
              <c16:uniqueId val="{00000003-F014-486D-9321-FAAAAE1FFEEC}"/>
            </c:ext>
          </c:extLst>
        </c:ser>
        <c:dLbls>
          <c:showLegendKey val="0"/>
          <c:showVal val="0"/>
          <c:showCatName val="0"/>
          <c:showSerName val="0"/>
          <c:showPercent val="0"/>
          <c:showBubbleSize val="0"/>
        </c:dLbls>
        <c:marker val="1"/>
        <c:smooth val="0"/>
        <c:axId val="3"/>
        <c:axId val="4"/>
      </c:lineChart>
      <c:catAx>
        <c:axId val="49691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8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3.0690537084398978E-2"/>
              <c:y val="0.1601736146618036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496916256"/>
        <c:crosses val="autoZero"/>
        <c:crossBetween val="between"/>
        <c:majorUnit val="20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
          <c:min val="0.5"/>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бірлік</a:t>
                </a:r>
              </a:p>
            </c:rich>
          </c:tx>
          <c:layout>
            <c:manualLayout>
              <c:xMode val="edge"/>
              <c:yMode val="edge"/>
              <c:x val="0.9437350893798121"/>
              <c:y val="0.24675415573053369"/>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0.25"/>
      </c:valAx>
      <c:spPr>
        <a:noFill/>
        <a:ln w="25400">
          <a:noFill/>
        </a:ln>
      </c:spPr>
    </c:plotArea>
    <c:legend>
      <c:legendPos val="r"/>
      <c:legendEntry>
        <c:idx val="0"/>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8.0429059710460618E-2"/>
          <c:y val="0.76190798290374262"/>
          <c:w val="0.84450512695983648"/>
          <c:h val="0.2251091767670148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42857142857143"/>
          <c:y val="5.5336075176157934E-2"/>
          <c:w val="0.64"/>
          <c:h val="0.6363648645258162"/>
        </c:manualLayout>
      </c:layout>
      <c:barChart>
        <c:barDir val="col"/>
        <c:grouping val="stacked"/>
        <c:varyColors val="0"/>
        <c:ser>
          <c:idx val="1"/>
          <c:order val="0"/>
          <c:tx>
            <c:v>Кезекте тіркелген төлем құжаттарының сомасы, млрд. теңге</c:v>
          </c:tx>
          <c:spPr>
            <a:solidFill>
              <a:srgbClr val="00FF00"/>
            </a:solidFill>
            <a:ln w="12700">
              <a:solidFill>
                <a:srgbClr val="000000"/>
              </a:solidFill>
              <a:prstDash val="solid"/>
            </a:ln>
          </c:spPr>
          <c:invertIfNegative val="0"/>
          <c:cat>
            <c:strRef>
              <c:f>'5.2.2-график'!$C$4:$H$4</c:f>
              <c:strCache>
                <c:ptCount val="6"/>
                <c:pt idx="0">
                  <c:v>2005</c:v>
                </c:pt>
                <c:pt idx="1">
                  <c:v>2006</c:v>
                </c:pt>
                <c:pt idx="2">
                  <c:v>2007</c:v>
                </c:pt>
                <c:pt idx="3">
                  <c:v>2008</c:v>
                </c:pt>
                <c:pt idx="4">
                  <c:v>2009</c:v>
                </c:pt>
                <c:pt idx="5">
                  <c:v>2010 ж. 9 айы</c:v>
                </c:pt>
              </c:strCache>
            </c:strRef>
          </c:cat>
          <c:val>
            <c:numRef>
              <c:f>'5.2.2-график'!$C$6:$H$6</c:f>
              <c:numCache>
                <c:formatCode>#\ ##0.0</c:formatCode>
                <c:ptCount val="6"/>
                <c:pt idx="0">
                  <c:v>239.71467269727026</c:v>
                </c:pt>
                <c:pt idx="1">
                  <c:v>534.98837359298989</c:v>
                </c:pt>
                <c:pt idx="2">
                  <c:v>1574.274898948001</c:v>
                </c:pt>
                <c:pt idx="3">
                  <c:v>1163.0120192622403</c:v>
                </c:pt>
                <c:pt idx="4">
                  <c:v>557.9176002776818</c:v>
                </c:pt>
                <c:pt idx="5">
                  <c:v>555.53196426746024</c:v>
                </c:pt>
              </c:numCache>
            </c:numRef>
          </c:val>
          <c:extLst>
            <c:ext xmlns:c16="http://schemas.microsoft.com/office/drawing/2014/chart" uri="{C3380CC4-5D6E-409C-BE32-E72D297353CC}">
              <c16:uniqueId val="{00000000-607D-467D-9E6C-B71DF61F1981}"/>
            </c:ext>
          </c:extLst>
        </c:ser>
        <c:dLbls>
          <c:showLegendKey val="0"/>
          <c:showVal val="0"/>
          <c:showCatName val="0"/>
          <c:showSerName val="0"/>
          <c:showPercent val="0"/>
          <c:showBubbleSize val="0"/>
        </c:dLbls>
        <c:gapWidth val="150"/>
        <c:overlap val="100"/>
        <c:axId val="496916912"/>
        <c:axId val="1"/>
      </c:barChart>
      <c:lineChart>
        <c:grouping val="standard"/>
        <c:varyColors val="0"/>
        <c:ser>
          <c:idx val="0"/>
          <c:order val="1"/>
          <c:tx>
            <c:v>Кезекте тіркелген төлем құжаттарының саны, бірлікпен (оң ось)</c:v>
          </c:tx>
          <c:spPr>
            <a:ln w="25400">
              <a:solidFill>
                <a:srgbClr val="800000"/>
              </a:solidFill>
              <a:prstDash val="solid"/>
            </a:ln>
          </c:spPr>
          <c:marker>
            <c:symbol val="diamond"/>
            <c:size val="6"/>
            <c:spPr>
              <a:solidFill>
                <a:srgbClr val="800000"/>
              </a:solidFill>
              <a:ln>
                <a:solidFill>
                  <a:srgbClr val="800000"/>
                </a:solidFill>
                <a:prstDash val="solid"/>
              </a:ln>
              <a:effectLst>
                <a:outerShdw dist="35921" dir="2700000" algn="br">
                  <a:srgbClr val="000000"/>
                </a:outerShdw>
              </a:effectLst>
            </c:spPr>
          </c:marker>
          <c:val>
            <c:numRef>
              <c:f>'5.2.2-график'!$C$7:$H$7</c:f>
              <c:numCache>
                <c:formatCode>_-* #\ ##0_р_._-;\-* #\ ##0_р_._-;_-* "-"??_р_._-;_-@_-</c:formatCode>
                <c:ptCount val="6"/>
                <c:pt idx="0">
                  <c:v>10754</c:v>
                </c:pt>
                <c:pt idx="1">
                  <c:v>13139</c:v>
                </c:pt>
                <c:pt idx="2">
                  <c:v>37742</c:v>
                </c:pt>
                <c:pt idx="3">
                  <c:v>17266</c:v>
                </c:pt>
                <c:pt idx="4">
                  <c:v>16557</c:v>
                </c:pt>
                <c:pt idx="5">
                  <c:v>10196</c:v>
                </c:pt>
              </c:numCache>
            </c:numRef>
          </c:val>
          <c:smooth val="0"/>
          <c:extLst>
            <c:ext xmlns:c16="http://schemas.microsoft.com/office/drawing/2014/chart" uri="{C3380CC4-5D6E-409C-BE32-E72D297353CC}">
              <c16:uniqueId val="{00000001-607D-467D-9E6C-B71DF61F1981}"/>
            </c:ext>
          </c:extLst>
        </c:ser>
        <c:dLbls>
          <c:showLegendKey val="0"/>
          <c:showVal val="0"/>
          <c:showCatName val="0"/>
          <c:showSerName val="0"/>
          <c:showPercent val="0"/>
          <c:showBubbleSize val="0"/>
        </c:dLbls>
        <c:marker val="1"/>
        <c:smooth val="0"/>
        <c:axId val="3"/>
        <c:axId val="4"/>
      </c:lineChart>
      <c:catAx>
        <c:axId val="49691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20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5060240963855422E-2"/>
              <c:y val="0.2083343054340429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16912"/>
        <c:crosses val="autoZero"/>
        <c:crossBetween val="between"/>
        <c:majorUnit val="400"/>
        <c:minorUnit val="36"/>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бірлік</a:t>
                </a:r>
              </a:p>
            </c:rich>
          </c:tx>
          <c:layout>
            <c:manualLayout>
              <c:xMode val="edge"/>
              <c:yMode val="edge"/>
              <c:x val="0.93428571428571427"/>
              <c:y val="0.2766803758807896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000"/>
      </c:valAx>
      <c:spPr>
        <a:noFill/>
        <a:ln w="25400">
          <a:noFill/>
        </a:ln>
      </c:spPr>
    </c:plotArea>
    <c:legend>
      <c:legendPos val="r"/>
      <c:layout>
        <c:manualLayout>
          <c:xMode val="edge"/>
          <c:yMode val="edge"/>
          <c:x val="1.4285714285714285E-2"/>
          <c:y val="0.83794628123896298"/>
          <c:w val="0.99714285714285711"/>
          <c:h val="0.1501979183352858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49624573929748"/>
          <c:y val="5.982930951735075E-2"/>
          <c:w val="0.73829399721826905"/>
          <c:h val="0.59829309517350748"/>
        </c:manualLayout>
      </c:layout>
      <c:barChart>
        <c:barDir val="col"/>
        <c:grouping val="stacked"/>
        <c:varyColors val="0"/>
        <c:ser>
          <c:idx val="1"/>
          <c:order val="0"/>
          <c:tx>
            <c:v>Орындалмаған төлем құжаттарының сомасы, млрд. теңге</c:v>
          </c:tx>
          <c:spPr>
            <a:solidFill>
              <a:srgbClr val="FFFF00"/>
            </a:solidFill>
            <a:ln w="12700">
              <a:solidFill>
                <a:srgbClr val="000000"/>
              </a:solidFill>
              <a:prstDash val="solid"/>
            </a:ln>
          </c:spPr>
          <c:invertIfNegative val="0"/>
          <c:cat>
            <c:strRef>
              <c:f>'5.2.2-график'!$C$4:$H$4</c:f>
              <c:strCache>
                <c:ptCount val="6"/>
                <c:pt idx="0">
                  <c:v>2005</c:v>
                </c:pt>
                <c:pt idx="1">
                  <c:v>2006</c:v>
                </c:pt>
                <c:pt idx="2">
                  <c:v>2007</c:v>
                </c:pt>
                <c:pt idx="3">
                  <c:v>2008</c:v>
                </c:pt>
                <c:pt idx="4">
                  <c:v>2009</c:v>
                </c:pt>
                <c:pt idx="5">
                  <c:v>2010 ж. 9 айы</c:v>
                </c:pt>
              </c:strCache>
            </c:strRef>
          </c:cat>
          <c:val>
            <c:numRef>
              <c:f>'5.2.2-график'!$C$9:$H$9</c:f>
              <c:numCache>
                <c:formatCode>#\ ##0.0</c:formatCode>
                <c:ptCount val="6"/>
                <c:pt idx="0">
                  <c:v>0.71660000000000001</c:v>
                </c:pt>
                <c:pt idx="1">
                  <c:v>48.0886</c:v>
                </c:pt>
                <c:pt idx="2">
                  <c:v>224.9522</c:v>
                </c:pt>
                <c:pt idx="3">
                  <c:v>151.78156106863</c:v>
                </c:pt>
                <c:pt idx="4">
                  <c:v>7.9078286795999997</c:v>
                </c:pt>
                <c:pt idx="5">
                  <c:v>7.0650070850000004</c:v>
                </c:pt>
              </c:numCache>
            </c:numRef>
          </c:val>
          <c:extLst>
            <c:ext xmlns:c16="http://schemas.microsoft.com/office/drawing/2014/chart" uri="{C3380CC4-5D6E-409C-BE32-E72D297353CC}">
              <c16:uniqueId val="{00000000-3875-45FB-B593-457541233D27}"/>
            </c:ext>
          </c:extLst>
        </c:ser>
        <c:dLbls>
          <c:showLegendKey val="0"/>
          <c:showVal val="0"/>
          <c:showCatName val="0"/>
          <c:showSerName val="0"/>
          <c:showPercent val="0"/>
          <c:showBubbleSize val="0"/>
        </c:dLbls>
        <c:gapWidth val="150"/>
        <c:overlap val="100"/>
        <c:axId val="496919864"/>
        <c:axId val="1"/>
      </c:barChart>
      <c:lineChart>
        <c:grouping val="standard"/>
        <c:varyColors val="0"/>
        <c:ser>
          <c:idx val="0"/>
          <c:order val="1"/>
          <c:tx>
            <c:v>Орындалмаған төлем құжаттарының саны, бірлікпен (оң ось)</c:v>
          </c:tx>
          <c:spPr>
            <a:ln w="25400">
              <a:solidFill>
                <a:srgbClr val="FF00FF"/>
              </a:solidFill>
              <a:prstDash val="solid"/>
            </a:ln>
          </c:spPr>
          <c:marker>
            <c:symbol val="circle"/>
            <c:size val="6"/>
            <c:spPr>
              <a:solidFill>
                <a:srgbClr val="FF00FF"/>
              </a:solidFill>
              <a:ln>
                <a:solidFill>
                  <a:srgbClr val="FF00FF"/>
                </a:solidFill>
                <a:prstDash val="solid"/>
              </a:ln>
              <a:effectLst>
                <a:outerShdw dist="35921" dir="2700000" algn="br">
                  <a:srgbClr val="000000"/>
                </a:outerShdw>
              </a:effectLst>
            </c:spPr>
          </c:marker>
          <c:val>
            <c:numRef>
              <c:f>'5.2.2-график'!$C$10:$H$10</c:f>
              <c:numCache>
                <c:formatCode>#,##0</c:formatCode>
                <c:ptCount val="6"/>
                <c:pt idx="0">
                  <c:v>27</c:v>
                </c:pt>
                <c:pt idx="1">
                  <c:v>39</c:v>
                </c:pt>
                <c:pt idx="2">
                  <c:v>26</c:v>
                </c:pt>
                <c:pt idx="3">
                  <c:v>13</c:v>
                </c:pt>
                <c:pt idx="4">
                  <c:v>30</c:v>
                </c:pt>
                <c:pt idx="5">
                  <c:v>5</c:v>
                </c:pt>
              </c:numCache>
            </c:numRef>
          </c:val>
          <c:smooth val="0"/>
          <c:extLst>
            <c:ext xmlns:c16="http://schemas.microsoft.com/office/drawing/2014/chart" uri="{C3380CC4-5D6E-409C-BE32-E72D297353CC}">
              <c16:uniqueId val="{00000001-3875-45FB-B593-457541233D27}"/>
            </c:ext>
          </c:extLst>
        </c:ser>
        <c:dLbls>
          <c:showLegendKey val="0"/>
          <c:showVal val="0"/>
          <c:showCatName val="0"/>
          <c:showSerName val="0"/>
          <c:showPercent val="0"/>
          <c:showBubbleSize val="0"/>
        </c:dLbls>
        <c:marker val="1"/>
        <c:smooth val="0"/>
        <c:axId val="3"/>
        <c:axId val="4"/>
      </c:lineChart>
      <c:catAx>
        <c:axId val="496919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3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3774104683195593E-2"/>
              <c:y val="0.2179496152724499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19864"/>
        <c:crosses val="autoZero"/>
        <c:crossBetween val="between"/>
        <c:majorUnit val="60"/>
        <c:minorUnit val="36"/>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4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бірлік</a:t>
                </a:r>
              </a:p>
            </c:rich>
          </c:tx>
          <c:layout>
            <c:manualLayout>
              <c:xMode val="edge"/>
              <c:yMode val="edge"/>
              <c:x val="0.93939654237435199"/>
              <c:y val="0.28205262803687997"/>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
        <c:minorUnit val="1"/>
      </c:valAx>
      <c:spPr>
        <a:noFill/>
        <a:ln w="25400">
          <a:noFill/>
        </a:ln>
      </c:spPr>
    </c:plotArea>
    <c:legend>
      <c:legendPos val="r"/>
      <c:layout>
        <c:manualLayout>
          <c:xMode val="edge"/>
          <c:yMode val="edge"/>
          <c:x val="4.958691026092852E-2"/>
          <c:y val="0.8073786648682939"/>
          <c:w val="0.93388680991415374"/>
          <c:h val="0.1803282297167762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59192825112108"/>
          <c:y val="6.7729083665338641E-2"/>
          <c:w val="0.78251121076233188"/>
          <c:h val="0.56175298804780871"/>
        </c:manualLayout>
      </c:layout>
      <c:barChart>
        <c:barDir val="col"/>
        <c:grouping val="clustered"/>
        <c:varyColors val="0"/>
        <c:ser>
          <c:idx val="1"/>
          <c:order val="0"/>
          <c:tx>
            <c:strRef>
              <c:f>'5.2.3-график'!$B$5</c:f>
              <c:strCache>
                <c:ptCount val="1"/>
                <c:pt idx="0">
                  <c:v>Пайдаланушылардың орташа алғанда бір күнгі айналымдары, млрд.теңге</c:v>
                </c:pt>
              </c:strCache>
            </c:strRef>
          </c:tx>
          <c:spPr>
            <a:solidFill>
              <a:srgbClr val="CCFFFF"/>
            </a:solidFill>
            <a:ln w="12700">
              <a:solidFill>
                <a:srgbClr val="000000"/>
              </a:solidFill>
              <a:prstDash val="solid"/>
            </a:ln>
          </c:spPr>
          <c:invertIfNegative val="0"/>
          <c:cat>
            <c:strRef>
              <c:f>'5.2.3-график'!$C$4:$H$4</c:f>
              <c:strCache>
                <c:ptCount val="6"/>
                <c:pt idx="0">
                  <c:v>2005</c:v>
                </c:pt>
                <c:pt idx="1">
                  <c:v>2006</c:v>
                </c:pt>
                <c:pt idx="2">
                  <c:v>2007</c:v>
                </c:pt>
                <c:pt idx="3">
                  <c:v>2008</c:v>
                </c:pt>
                <c:pt idx="4">
                  <c:v>2009</c:v>
                </c:pt>
                <c:pt idx="5">
                  <c:v>2010 ж.     9 айы</c:v>
                </c:pt>
              </c:strCache>
            </c:strRef>
          </c:cat>
          <c:val>
            <c:numRef>
              <c:f>'5.2.3-график'!$C$5:$H$5</c:f>
              <c:numCache>
                <c:formatCode>General</c:formatCode>
                <c:ptCount val="6"/>
                <c:pt idx="0">
                  <c:v>5.8</c:v>
                </c:pt>
                <c:pt idx="1">
                  <c:v>7.8</c:v>
                </c:pt>
                <c:pt idx="2" formatCode="0.0">
                  <c:v>9.2236267509274796</c:v>
                </c:pt>
                <c:pt idx="3" formatCode="0.0">
                  <c:v>9.2161339767824604</c:v>
                </c:pt>
                <c:pt idx="4" formatCode="0.0">
                  <c:v>11.013090148118236</c:v>
                </c:pt>
                <c:pt idx="5" formatCode="0.0">
                  <c:v>12.681397307110112</c:v>
                </c:pt>
              </c:numCache>
            </c:numRef>
          </c:val>
          <c:extLst>
            <c:ext xmlns:c16="http://schemas.microsoft.com/office/drawing/2014/chart" uri="{C3380CC4-5D6E-409C-BE32-E72D297353CC}">
              <c16:uniqueId val="{00000000-A0C6-46DE-A9B3-73C404E8B423}"/>
            </c:ext>
          </c:extLst>
        </c:ser>
        <c:ser>
          <c:idx val="0"/>
          <c:order val="1"/>
          <c:tx>
            <c:strRef>
              <c:f>'5.2.3-график'!$B$6</c:f>
              <c:strCache>
                <c:ptCount val="1"/>
                <c:pt idx="0">
                  <c:v>Пайдаланушылардың таза позициясының орташа сомасы (АТПС), млрд. теңге</c:v>
                </c:pt>
              </c:strCache>
            </c:strRef>
          </c:tx>
          <c:spPr>
            <a:solidFill>
              <a:srgbClr val="FFFF00"/>
            </a:solidFill>
            <a:ln w="12700">
              <a:solidFill>
                <a:srgbClr val="000000"/>
              </a:solidFill>
              <a:prstDash val="solid"/>
            </a:ln>
          </c:spPr>
          <c:invertIfNegative val="0"/>
          <c:cat>
            <c:strRef>
              <c:f>'5.2.3-график'!$C$4:$H$4</c:f>
              <c:strCache>
                <c:ptCount val="6"/>
                <c:pt idx="0">
                  <c:v>2005</c:v>
                </c:pt>
                <c:pt idx="1">
                  <c:v>2006</c:v>
                </c:pt>
                <c:pt idx="2">
                  <c:v>2007</c:v>
                </c:pt>
                <c:pt idx="3">
                  <c:v>2008</c:v>
                </c:pt>
                <c:pt idx="4">
                  <c:v>2009</c:v>
                </c:pt>
                <c:pt idx="5">
                  <c:v>2010 ж.     9 айы</c:v>
                </c:pt>
              </c:strCache>
            </c:strRef>
          </c:cat>
          <c:val>
            <c:numRef>
              <c:f>'5.2.3-график'!$C$6:$H$6</c:f>
              <c:numCache>
                <c:formatCode>General</c:formatCode>
                <c:ptCount val="6"/>
                <c:pt idx="0">
                  <c:v>1.23</c:v>
                </c:pt>
                <c:pt idx="1">
                  <c:v>1.72</c:v>
                </c:pt>
                <c:pt idx="2" formatCode="0.00">
                  <c:v>2.2226044490469619</c:v>
                </c:pt>
                <c:pt idx="3" formatCode="0.00">
                  <c:v>2.5329901026954218</c:v>
                </c:pt>
                <c:pt idx="4" formatCode="0.00">
                  <c:v>2.2367385476134944</c:v>
                </c:pt>
                <c:pt idx="5" formatCode="0.00">
                  <c:v>2.5584230582296197</c:v>
                </c:pt>
              </c:numCache>
            </c:numRef>
          </c:val>
          <c:extLst>
            <c:ext xmlns:c16="http://schemas.microsoft.com/office/drawing/2014/chart" uri="{C3380CC4-5D6E-409C-BE32-E72D297353CC}">
              <c16:uniqueId val="{00000001-A0C6-46DE-A9B3-73C404E8B423}"/>
            </c:ext>
          </c:extLst>
        </c:ser>
        <c:dLbls>
          <c:showLegendKey val="0"/>
          <c:showVal val="0"/>
          <c:showCatName val="0"/>
          <c:showSerName val="0"/>
          <c:showPercent val="0"/>
          <c:showBubbleSize val="0"/>
        </c:dLbls>
        <c:gapWidth val="150"/>
        <c:axId val="496934296"/>
        <c:axId val="1"/>
      </c:barChart>
      <c:lineChart>
        <c:grouping val="standard"/>
        <c:varyColors val="0"/>
        <c:ser>
          <c:idx val="2"/>
          <c:order val="2"/>
          <c:tx>
            <c:strRef>
              <c:f>'5.2.3-график'!$B$7</c:f>
              <c:strCache>
                <c:ptCount val="1"/>
                <c:pt idx="0">
                  <c:v>БКЖ-ғы орташа алғанда кезеңдегі айналымдылылық коэффициенті (оң ось)</c:v>
                </c:pt>
              </c:strCache>
            </c:strRef>
          </c:tx>
          <c:spPr>
            <a:ln w="25400">
              <a:solidFill>
                <a:srgbClr val="FF6600"/>
              </a:solidFill>
              <a:prstDash val="solid"/>
            </a:ln>
          </c:spPr>
          <c:marker>
            <c:symbol val="diamond"/>
            <c:size val="7"/>
            <c:spPr>
              <a:solidFill>
                <a:srgbClr val="FF0000"/>
              </a:solidFill>
              <a:ln>
                <a:solidFill>
                  <a:srgbClr val="FF0000"/>
                </a:solidFill>
                <a:prstDash val="solid"/>
              </a:ln>
            </c:spPr>
          </c:marker>
          <c:cat>
            <c:strRef>
              <c:f>'5.2.3-график'!$C$4:$H$4</c:f>
              <c:strCache>
                <c:ptCount val="6"/>
                <c:pt idx="0">
                  <c:v>2005</c:v>
                </c:pt>
                <c:pt idx="1">
                  <c:v>2006</c:v>
                </c:pt>
                <c:pt idx="2">
                  <c:v>2007</c:v>
                </c:pt>
                <c:pt idx="3">
                  <c:v>2008</c:v>
                </c:pt>
                <c:pt idx="4">
                  <c:v>2009</c:v>
                </c:pt>
                <c:pt idx="5">
                  <c:v>2010 ж.     9 айы</c:v>
                </c:pt>
              </c:strCache>
            </c:strRef>
          </c:cat>
          <c:val>
            <c:numRef>
              <c:f>'5.2.3-график'!$C$7:$H$7</c:f>
              <c:numCache>
                <c:formatCode>0.00</c:formatCode>
                <c:ptCount val="6"/>
                <c:pt idx="0">
                  <c:v>5.0641289599240507</c:v>
                </c:pt>
                <c:pt idx="1">
                  <c:v>4.9014795593584282</c:v>
                </c:pt>
                <c:pt idx="2">
                  <c:v>4.5510470839571511</c:v>
                </c:pt>
                <c:pt idx="3">
                  <c:v>3.9453860304385251</c:v>
                </c:pt>
                <c:pt idx="4">
                  <c:v>5.2760949322164894</c:v>
                </c:pt>
                <c:pt idx="5">
                  <c:v>5.1818718810985143</c:v>
                </c:pt>
              </c:numCache>
            </c:numRef>
          </c:val>
          <c:smooth val="0"/>
          <c:extLst>
            <c:ext xmlns:c16="http://schemas.microsoft.com/office/drawing/2014/chart" uri="{C3380CC4-5D6E-409C-BE32-E72D297353CC}">
              <c16:uniqueId val="{00000002-A0C6-46DE-A9B3-73C404E8B423}"/>
            </c:ext>
          </c:extLst>
        </c:ser>
        <c:dLbls>
          <c:showLegendKey val="0"/>
          <c:showVal val="0"/>
          <c:showCatName val="0"/>
          <c:showSerName val="0"/>
          <c:showPercent val="0"/>
          <c:showBubbleSize val="0"/>
        </c:dLbls>
        <c:marker val="1"/>
        <c:smooth val="0"/>
        <c:axId val="3"/>
        <c:axId val="4"/>
      </c:lineChart>
      <c:catAx>
        <c:axId val="496934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5"/>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2.591792656587473E-2"/>
              <c:y val="0.1792828685258964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34296"/>
        <c:crosses val="autoZero"/>
        <c:crossBetween val="between"/>
        <c:majorUnit val="3"/>
        <c:minorUnit val="1"/>
      </c:valAx>
      <c:catAx>
        <c:axId val="3"/>
        <c:scaling>
          <c:orientation val="minMax"/>
        </c:scaling>
        <c:delete val="1"/>
        <c:axPos val="b"/>
        <c:numFmt formatCode="General" sourceLinked="1"/>
        <c:majorTickMark val="out"/>
        <c:minorTickMark val="none"/>
        <c:tickLblPos val="nextTo"/>
        <c:crossAx val="4"/>
        <c:crossesAt val="0"/>
        <c:auto val="0"/>
        <c:lblAlgn val="ctr"/>
        <c:lblOffset val="100"/>
        <c:noMultiLvlLbl val="0"/>
      </c:catAx>
      <c:valAx>
        <c:axId val="4"/>
        <c:scaling>
          <c:orientation val="minMax"/>
          <c:max val="6"/>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бірлік</a:t>
                </a:r>
              </a:p>
            </c:rich>
          </c:tx>
          <c:layout>
            <c:manualLayout>
              <c:xMode val="edge"/>
              <c:yMode val="edge"/>
              <c:x val="0.95032488109612645"/>
              <c:y val="0.2071713147410358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2"/>
        <c:minorUnit val="1"/>
      </c:valAx>
      <c:spPr>
        <a:noFill/>
        <a:ln w="25400">
          <a:noFill/>
        </a:ln>
      </c:spPr>
    </c:plotArea>
    <c:legend>
      <c:legendPos val="r"/>
      <c:layout>
        <c:manualLayout>
          <c:xMode val="edge"/>
          <c:yMode val="edge"/>
          <c:x val="1.1210762331838564E-2"/>
          <c:y val="0.77290836653386452"/>
          <c:w val="0.98654708520179368"/>
          <c:h val="0.215139442231075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77686587064087"/>
          <c:y val="0.15"/>
          <c:w val="0.75242807620514951"/>
          <c:h val="0.53"/>
        </c:manualLayout>
      </c:layout>
      <c:barChart>
        <c:barDir val="col"/>
        <c:grouping val="clustered"/>
        <c:varyColors val="0"/>
        <c:ser>
          <c:idx val="1"/>
          <c:order val="0"/>
          <c:tx>
            <c:strRef>
              <c:f>'2.1.14-график'!$D$5</c:f>
              <c:strCache>
                <c:ptCount val="1"/>
                <c:pt idx="0">
                  <c:v>Ұзақ мерзімді</c:v>
                </c:pt>
              </c:strCache>
            </c:strRef>
          </c:tx>
          <c:spPr>
            <a:solidFill>
              <a:srgbClr val="993366"/>
            </a:solidFill>
            <a:ln w="12700">
              <a:solidFill>
                <a:srgbClr val="000000"/>
              </a:solidFill>
              <a:prstDash val="solid"/>
            </a:ln>
          </c:spPr>
          <c:invertIfNegative val="0"/>
          <c:cat>
            <c:strRef>
              <c:f>'2.1.14-график'!$B$6:$B$11</c:f>
              <c:strCache>
                <c:ptCount val="6"/>
                <c:pt idx="0">
                  <c:v>нау.09</c:v>
                </c:pt>
                <c:pt idx="1">
                  <c:v>шіл.09</c:v>
                </c:pt>
                <c:pt idx="2">
                  <c:v>қыр.09</c:v>
                </c:pt>
                <c:pt idx="3">
                  <c:v>жел.09</c:v>
                </c:pt>
                <c:pt idx="4">
                  <c:v>нау.10</c:v>
                </c:pt>
                <c:pt idx="5">
                  <c:v>шіл.10</c:v>
                </c:pt>
              </c:strCache>
            </c:strRef>
          </c:cat>
          <c:val>
            <c:numRef>
              <c:f>'2.1.14-график'!$D$6:$D$11</c:f>
              <c:numCache>
                <c:formatCode>#,##0</c:formatCode>
                <c:ptCount val="6"/>
                <c:pt idx="0">
                  <c:v>31750.141677476593</c:v>
                </c:pt>
                <c:pt idx="1">
                  <c:v>29302.8572454024</c:v>
                </c:pt>
                <c:pt idx="2">
                  <c:v>28020.530495548282</c:v>
                </c:pt>
                <c:pt idx="3">
                  <c:v>26149.650715484568</c:v>
                </c:pt>
                <c:pt idx="4">
                  <c:v>22711.446757602836</c:v>
                </c:pt>
                <c:pt idx="5">
                  <c:v>19943.380780401716</c:v>
                </c:pt>
              </c:numCache>
            </c:numRef>
          </c:val>
          <c:extLst>
            <c:ext xmlns:c16="http://schemas.microsoft.com/office/drawing/2014/chart" uri="{C3380CC4-5D6E-409C-BE32-E72D297353CC}">
              <c16:uniqueId val="{00000000-6614-499E-BFE9-CFBFFC994BCB}"/>
            </c:ext>
          </c:extLst>
        </c:ser>
        <c:ser>
          <c:idx val="0"/>
          <c:order val="1"/>
          <c:tx>
            <c:strRef>
              <c:f>'2.1.14-график'!$C$5</c:f>
              <c:strCache>
                <c:ptCount val="1"/>
                <c:pt idx="0">
                  <c:v>Қысқа мерзімді</c:v>
                </c:pt>
              </c:strCache>
            </c:strRef>
          </c:tx>
          <c:spPr>
            <a:solidFill>
              <a:srgbClr val="9999FF"/>
            </a:solidFill>
            <a:ln w="12700">
              <a:solidFill>
                <a:srgbClr val="000000"/>
              </a:solidFill>
              <a:prstDash val="solid"/>
            </a:ln>
          </c:spPr>
          <c:invertIfNegative val="0"/>
          <c:cat>
            <c:strRef>
              <c:f>'2.1.14-график'!$B$6:$B$11</c:f>
              <c:strCache>
                <c:ptCount val="6"/>
                <c:pt idx="0">
                  <c:v>нау.09</c:v>
                </c:pt>
                <c:pt idx="1">
                  <c:v>шіл.09</c:v>
                </c:pt>
                <c:pt idx="2">
                  <c:v>қыр.09</c:v>
                </c:pt>
                <c:pt idx="3">
                  <c:v>жел.09</c:v>
                </c:pt>
                <c:pt idx="4">
                  <c:v>нау.10</c:v>
                </c:pt>
                <c:pt idx="5">
                  <c:v>шіл.10</c:v>
                </c:pt>
              </c:strCache>
            </c:strRef>
          </c:cat>
          <c:val>
            <c:numRef>
              <c:f>'2.1.14-график'!$C$6:$C$11</c:f>
              <c:numCache>
                <c:formatCode>#,##0</c:formatCode>
                <c:ptCount val="6"/>
                <c:pt idx="0">
                  <c:v>2292.7785600000002</c:v>
                </c:pt>
                <c:pt idx="1">
                  <c:v>2835.1593197128232</c:v>
                </c:pt>
                <c:pt idx="2">
                  <c:v>3259.8328002649887</c:v>
                </c:pt>
                <c:pt idx="3">
                  <c:v>3938.4298815929869</c:v>
                </c:pt>
                <c:pt idx="4">
                  <c:v>3488.43824</c:v>
                </c:pt>
                <c:pt idx="5">
                  <c:v>5136.924</c:v>
                </c:pt>
              </c:numCache>
            </c:numRef>
          </c:val>
          <c:extLst>
            <c:ext xmlns:c16="http://schemas.microsoft.com/office/drawing/2014/chart" uri="{C3380CC4-5D6E-409C-BE32-E72D297353CC}">
              <c16:uniqueId val="{00000001-6614-499E-BFE9-CFBFFC994BCB}"/>
            </c:ext>
          </c:extLst>
        </c:ser>
        <c:dLbls>
          <c:showLegendKey val="0"/>
          <c:showVal val="0"/>
          <c:showCatName val="0"/>
          <c:showSerName val="0"/>
          <c:showPercent val="0"/>
          <c:showBubbleSize val="0"/>
        </c:dLbls>
        <c:gapWidth val="260"/>
        <c:overlap val="40"/>
        <c:axId val="460856304"/>
        <c:axId val="1"/>
      </c:barChart>
      <c:catAx>
        <c:axId val="460856304"/>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460856304"/>
        <c:crosses val="autoZero"/>
        <c:crossBetween val="between"/>
      </c:valAx>
      <c:spPr>
        <a:noFill/>
        <a:ln w="25400">
          <a:noFill/>
        </a:ln>
      </c:spPr>
    </c:plotArea>
    <c:legend>
      <c:legendPos val="r"/>
      <c:layout>
        <c:manualLayout>
          <c:xMode val="edge"/>
          <c:yMode val="edge"/>
          <c:x val="0.30825279250985155"/>
          <c:y val="0.85"/>
          <c:w val="0.41504903558413087"/>
          <c:h val="0.1"/>
        </c:manualLayout>
      </c:layout>
      <c:overlay val="0"/>
      <c:spPr>
        <a:solidFill>
          <a:srgbClr val="FFFFFF"/>
        </a:solidFill>
        <a:ln w="25400">
          <a:noFill/>
        </a:ln>
      </c:spPr>
      <c:txPr>
        <a:bodyPr/>
        <a:lstStyle/>
        <a:p>
          <a:pPr>
            <a:defRPr sz="78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6169225813579"/>
          <c:y val="5.1470588235294115E-2"/>
          <c:w val="0.80038097112361417"/>
          <c:h val="0.69485294117647056"/>
        </c:manualLayout>
      </c:layout>
      <c:areaChart>
        <c:grouping val="standard"/>
        <c:varyColors val="0"/>
        <c:ser>
          <c:idx val="4"/>
          <c:order val="1"/>
          <c:tx>
            <c:strRef>
              <c:f>'6.1.1-график'!$B$12</c:f>
              <c:strCache>
                <c:ptCount val="1"/>
                <c:pt idx="0">
                  <c:v>ҚРҰБ таза сатып алуы</c:v>
                </c:pt>
              </c:strCache>
            </c:strRef>
          </c:tx>
          <c:spPr>
            <a:solidFill>
              <a:srgbClr val="00FF00"/>
            </a:solidFill>
            <a:ln w="12700">
              <a:solidFill>
                <a:srgbClr val="000000"/>
              </a:solidFill>
              <a:prstDash val="solid"/>
            </a:ln>
          </c:spPr>
          <c:cat>
            <c:strRef>
              <c:f>'6.1.1-график'!$C$4:$N$4</c:f>
              <c:strCache>
                <c:ptCount val="12"/>
                <c:pt idx="0">
                  <c:v>қаз.09</c:v>
                </c:pt>
                <c:pt idx="1">
                  <c:v>қар.09</c:v>
                </c:pt>
                <c:pt idx="2">
                  <c:v>жел.09</c:v>
                </c:pt>
                <c:pt idx="3">
                  <c:v>қаң.10</c:v>
                </c:pt>
                <c:pt idx="4">
                  <c:v>ақп.10</c:v>
                </c:pt>
                <c:pt idx="5">
                  <c:v>нау.10</c:v>
                </c:pt>
                <c:pt idx="6">
                  <c:v>сәу.10</c:v>
                </c:pt>
                <c:pt idx="7">
                  <c:v>мам.10</c:v>
                </c:pt>
                <c:pt idx="8">
                  <c:v>мау.10</c:v>
                </c:pt>
                <c:pt idx="9">
                  <c:v>шіл.10</c:v>
                </c:pt>
                <c:pt idx="10">
                  <c:v>там.10</c:v>
                </c:pt>
                <c:pt idx="11">
                  <c:v>қыр.10</c:v>
                </c:pt>
              </c:strCache>
            </c:strRef>
          </c:cat>
          <c:val>
            <c:numRef>
              <c:f>'6.1.1-график'!$C$12:$N$12</c:f>
              <c:numCache>
                <c:formatCode>#\ ##0.0</c:formatCode>
                <c:ptCount val="12"/>
                <c:pt idx="0">
                  <c:v>-0.35751499999999997</c:v>
                </c:pt>
                <c:pt idx="1">
                  <c:v>2.6578550000000001</c:v>
                </c:pt>
                <c:pt idx="2">
                  <c:v>0.41885000000000006</c:v>
                </c:pt>
                <c:pt idx="3">
                  <c:v>2.0078499999999999</c:v>
                </c:pt>
                <c:pt idx="4">
                  <c:v>1.7315550000000002</c:v>
                </c:pt>
                <c:pt idx="5">
                  <c:v>0.53310000000000002</c:v>
                </c:pt>
                <c:pt idx="6">
                  <c:v>0.85129999999999995</c:v>
                </c:pt>
                <c:pt idx="7">
                  <c:v>-0.62890000000000001</c:v>
                </c:pt>
                <c:pt idx="8">
                  <c:v>-1.3974500000000001</c:v>
                </c:pt>
                <c:pt idx="9">
                  <c:v>-0.70350000000000001</c:v>
                </c:pt>
                <c:pt idx="10">
                  <c:v>0.66930000000000001</c:v>
                </c:pt>
                <c:pt idx="11">
                  <c:v>4.4500000000000005E-2</c:v>
                </c:pt>
              </c:numCache>
            </c:numRef>
          </c:val>
          <c:extLst>
            <c:ext xmlns:c16="http://schemas.microsoft.com/office/drawing/2014/chart" uri="{C3380CC4-5D6E-409C-BE32-E72D297353CC}">
              <c16:uniqueId val="{00000000-75EC-4B8A-9CE3-1213C14857BB}"/>
            </c:ext>
          </c:extLst>
        </c:ser>
        <c:dLbls>
          <c:showLegendKey val="0"/>
          <c:showVal val="0"/>
          <c:showCatName val="0"/>
          <c:showSerName val="0"/>
          <c:showPercent val="0"/>
          <c:showBubbleSize val="0"/>
        </c:dLbls>
        <c:axId val="496929704"/>
        <c:axId val="1"/>
      </c:areaChart>
      <c:lineChart>
        <c:grouping val="standard"/>
        <c:varyColors val="0"/>
        <c:ser>
          <c:idx val="1"/>
          <c:order val="2"/>
          <c:tx>
            <c:strRef>
              <c:f>'6.1.1-график'!$B$10</c:f>
              <c:strCache>
                <c:ptCount val="1"/>
                <c:pt idx="0">
                  <c:v>ҚРҰБ сатуы</c:v>
                </c:pt>
              </c:strCache>
            </c:strRef>
          </c:tx>
          <c:spPr>
            <a:ln w="38100">
              <a:pattFill prst="pct50">
                <a:fgClr>
                  <a:srgbClr val="FF9900"/>
                </a:fgClr>
                <a:bgClr>
                  <a:srgbClr val="FFFFFF"/>
                </a:bgClr>
              </a:pattFill>
              <a:prstDash val="solid"/>
            </a:ln>
          </c:spPr>
          <c:marker>
            <c:symbol val="none"/>
          </c:marker>
          <c:cat>
            <c:strRef>
              <c:f>'6.1.1-график'!$C$4:$N$4</c:f>
              <c:strCache>
                <c:ptCount val="12"/>
                <c:pt idx="0">
                  <c:v>қаз.09</c:v>
                </c:pt>
                <c:pt idx="1">
                  <c:v>қар.09</c:v>
                </c:pt>
                <c:pt idx="2">
                  <c:v>жел.09</c:v>
                </c:pt>
                <c:pt idx="3">
                  <c:v>қаң.10</c:v>
                </c:pt>
                <c:pt idx="4">
                  <c:v>ақп.10</c:v>
                </c:pt>
                <c:pt idx="5">
                  <c:v>нау.10</c:v>
                </c:pt>
                <c:pt idx="6">
                  <c:v>сәу.10</c:v>
                </c:pt>
                <c:pt idx="7">
                  <c:v>мам.10</c:v>
                </c:pt>
                <c:pt idx="8">
                  <c:v>мау.10</c:v>
                </c:pt>
                <c:pt idx="9">
                  <c:v>шіл.10</c:v>
                </c:pt>
                <c:pt idx="10">
                  <c:v>там.10</c:v>
                </c:pt>
                <c:pt idx="11">
                  <c:v>қыр.10</c:v>
                </c:pt>
              </c:strCache>
            </c:strRef>
          </c:cat>
          <c:val>
            <c:numRef>
              <c:f>'6.1.1-график'!$C$10:$N$10</c:f>
              <c:numCache>
                <c:formatCode>#\ ##0.0</c:formatCode>
                <c:ptCount val="12"/>
                <c:pt idx="0">
                  <c:v>0.39681499999999997</c:v>
                </c:pt>
                <c:pt idx="1">
                  <c:v>0.36775999999999998</c:v>
                </c:pt>
                <c:pt idx="2">
                  <c:v>0.42754999999999999</c:v>
                </c:pt>
                <c:pt idx="3">
                  <c:v>0.24466499999999999</c:v>
                </c:pt>
                <c:pt idx="4">
                  <c:v>0.35099999999999998</c:v>
                </c:pt>
                <c:pt idx="5">
                  <c:v>9.1700000000000004E-2</c:v>
                </c:pt>
                <c:pt idx="6">
                  <c:v>0.23419999999999999</c:v>
                </c:pt>
                <c:pt idx="7">
                  <c:v>1.0748</c:v>
                </c:pt>
                <c:pt idx="8">
                  <c:v>1.3974500000000001</c:v>
                </c:pt>
                <c:pt idx="9">
                  <c:v>0.77249999999999996</c:v>
                </c:pt>
                <c:pt idx="10">
                  <c:v>7.9000000000000001E-2</c:v>
                </c:pt>
                <c:pt idx="11">
                  <c:v>6.0000000000000001E-3</c:v>
                </c:pt>
              </c:numCache>
            </c:numRef>
          </c:val>
          <c:smooth val="0"/>
          <c:extLst>
            <c:ext xmlns:c16="http://schemas.microsoft.com/office/drawing/2014/chart" uri="{C3380CC4-5D6E-409C-BE32-E72D297353CC}">
              <c16:uniqueId val="{00000001-75EC-4B8A-9CE3-1213C14857BB}"/>
            </c:ext>
          </c:extLst>
        </c:ser>
        <c:ser>
          <c:idx val="2"/>
          <c:order val="3"/>
          <c:tx>
            <c:strRef>
              <c:f>'6.1.1-график'!$B$11</c:f>
              <c:strCache>
                <c:ptCount val="1"/>
                <c:pt idx="0">
                  <c:v>ҚРҰБ сатып алуы</c:v>
                </c:pt>
              </c:strCache>
            </c:strRef>
          </c:tx>
          <c:spPr>
            <a:ln w="38100">
              <a:pattFill prst="pct50">
                <a:fgClr>
                  <a:srgbClr val="339966"/>
                </a:fgClr>
                <a:bgClr>
                  <a:srgbClr val="FFFFFF"/>
                </a:bgClr>
              </a:pattFill>
              <a:prstDash val="solid"/>
            </a:ln>
          </c:spPr>
          <c:marker>
            <c:symbol val="none"/>
          </c:marker>
          <c:cat>
            <c:strRef>
              <c:f>'6.1.1-график'!$C$4:$N$4</c:f>
              <c:strCache>
                <c:ptCount val="12"/>
                <c:pt idx="0">
                  <c:v>қаз.09</c:v>
                </c:pt>
                <c:pt idx="1">
                  <c:v>қар.09</c:v>
                </c:pt>
                <c:pt idx="2">
                  <c:v>жел.09</c:v>
                </c:pt>
                <c:pt idx="3">
                  <c:v>қаң.10</c:v>
                </c:pt>
                <c:pt idx="4">
                  <c:v>ақп.10</c:v>
                </c:pt>
                <c:pt idx="5">
                  <c:v>нау.10</c:v>
                </c:pt>
                <c:pt idx="6">
                  <c:v>сәу.10</c:v>
                </c:pt>
                <c:pt idx="7">
                  <c:v>мам.10</c:v>
                </c:pt>
                <c:pt idx="8">
                  <c:v>мау.10</c:v>
                </c:pt>
                <c:pt idx="9">
                  <c:v>шіл.10</c:v>
                </c:pt>
                <c:pt idx="10">
                  <c:v>там.10</c:v>
                </c:pt>
                <c:pt idx="11">
                  <c:v>қыр.10</c:v>
                </c:pt>
              </c:strCache>
            </c:strRef>
          </c:cat>
          <c:val>
            <c:numRef>
              <c:f>'6.1.1-график'!$C$11:$N$11</c:f>
              <c:numCache>
                <c:formatCode>#\ ##0.0</c:formatCode>
                <c:ptCount val="12"/>
                <c:pt idx="0">
                  <c:v>3.9300000000000002E-2</c:v>
                </c:pt>
                <c:pt idx="1">
                  <c:v>3.0256150000000002</c:v>
                </c:pt>
                <c:pt idx="2">
                  <c:v>0.84640000000000004</c:v>
                </c:pt>
                <c:pt idx="3">
                  <c:v>2.2525149999999998</c:v>
                </c:pt>
                <c:pt idx="4">
                  <c:v>2.0825550000000002</c:v>
                </c:pt>
                <c:pt idx="5">
                  <c:v>0.62480000000000002</c:v>
                </c:pt>
                <c:pt idx="6">
                  <c:v>1.0854999999999999</c:v>
                </c:pt>
                <c:pt idx="7">
                  <c:v>0.44590000000000002</c:v>
                </c:pt>
                <c:pt idx="8">
                  <c:v>0</c:v>
                </c:pt>
                <c:pt idx="9">
                  <c:v>6.9000000000000006E-2</c:v>
                </c:pt>
                <c:pt idx="10">
                  <c:v>0.74829999999999997</c:v>
                </c:pt>
                <c:pt idx="11">
                  <c:v>5.0500000000000003E-2</c:v>
                </c:pt>
              </c:numCache>
            </c:numRef>
          </c:val>
          <c:smooth val="0"/>
          <c:extLst>
            <c:ext xmlns:c16="http://schemas.microsoft.com/office/drawing/2014/chart" uri="{C3380CC4-5D6E-409C-BE32-E72D297353CC}">
              <c16:uniqueId val="{00000002-75EC-4B8A-9CE3-1213C14857BB}"/>
            </c:ext>
          </c:extLst>
        </c:ser>
        <c:dLbls>
          <c:showLegendKey val="0"/>
          <c:showVal val="0"/>
          <c:showCatName val="0"/>
          <c:showSerName val="0"/>
          <c:showPercent val="0"/>
          <c:showBubbleSize val="0"/>
        </c:dLbls>
        <c:marker val="1"/>
        <c:smooth val="0"/>
        <c:axId val="496929704"/>
        <c:axId val="1"/>
      </c:lineChart>
      <c:lineChart>
        <c:grouping val="standard"/>
        <c:varyColors val="0"/>
        <c:ser>
          <c:idx val="0"/>
          <c:order val="0"/>
          <c:tx>
            <c:strRef>
              <c:f>'6.1.1-график'!$B$9</c:f>
              <c:strCache>
                <c:ptCount val="1"/>
                <c:pt idx="0">
                  <c:v>Доллардың орташа айлық бағамы</c:v>
                </c:pt>
              </c:strCache>
            </c:strRef>
          </c:tx>
          <c:spPr>
            <a:ln w="38100">
              <a:pattFill prst="pct50">
                <a:fgClr>
                  <a:srgbClr val="3366FF"/>
                </a:fgClr>
                <a:bgClr>
                  <a:srgbClr val="FFFFFF"/>
                </a:bgClr>
              </a:pattFill>
              <a:prstDash val="solid"/>
            </a:ln>
          </c:spPr>
          <c:marker>
            <c:symbol val="none"/>
          </c:marker>
          <c:cat>
            <c:strRef>
              <c:f>'6.1.1-график'!$C$4:$N$4</c:f>
              <c:strCache>
                <c:ptCount val="12"/>
                <c:pt idx="0">
                  <c:v>қаз.09</c:v>
                </c:pt>
                <c:pt idx="1">
                  <c:v>қар.09</c:v>
                </c:pt>
                <c:pt idx="2">
                  <c:v>жел.09</c:v>
                </c:pt>
                <c:pt idx="3">
                  <c:v>қаң.10</c:v>
                </c:pt>
                <c:pt idx="4">
                  <c:v>ақп.10</c:v>
                </c:pt>
                <c:pt idx="5">
                  <c:v>нау.10</c:v>
                </c:pt>
                <c:pt idx="6">
                  <c:v>сәу.10</c:v>
                </c:pt>
                <c:pt idx="7">
                  <c:v>мам.10</c:v>
                </c:pt>
                <c:pt idx="8">
                  <c:v>мау.10</c:v>
                </c:pt>
                <c:pt idx="9">
                  <c:v>шіл.10</c:v>
                </c:pt>
                <c:pt idx="10">
                  <c:v>там.10</c:v>
                </c:pt>
                <c:pt idx="11">
                  <c:v>қыр.10</c:v>
                </c:pt>
              </c:strCache>
            </c:strRef>
          </c:cat>
          <c:val>
            <c:numRef>
              <c:f>'6.1.1-график'!$C$9:$N$9</c:f>
              <c:numCache>
                <c:formatCode>0.00</c:formatCode>
                <c:ptCount val="12"/>
                <c:pt idx="0">
                  <c:v>150.78204545454548</c:v>
                </c:pt>
                <c:pt idx="1">
                  <c:v>149.79450000000003</c:v>
                </c:pt>
                <c:pt idx="2">
                  <c:v>148.68023809523805</c:v>
                </c:pt>
                <c:pt idx="3">
                  <c:v>148.0658333333333</c:v>
                </c:pt>
                <c:pt idx="4">
                  <c:v>147.82</c:v>
                </c:pt>
                <c:pt idx="5">
                  <c:v>147.11894736842103</c:v>
                </c:pt>
                <c:pt idx="6">
                  <c:v>146.68318181818182</c:v>
                </c:pt>
                <c:pt idx="7">
                  <c:v>146.7273684210526</c:v>
                </c:pt>
                <c:pt idx="8">
                  <c:v>147.09795454545454</c:v>
                </c:pt>
                <c:pt idx="9">
                  <c:v>147.52928571428569</c:v>
                </c:pt>
                <c:pt idx="10">
                  <c:v>147.32833333333332</c:v>
                </c:pt>
                <c:pt idx="11">
                  <c:v>147.38204545454545</c:v>
                </c:pt>
              </c:numCache>
            </c:numRef>
          </c:val>
          <c:smooth val="0"/>
          <c:extLst>
            <c:ext xmlns:c16="http://schemas.microsoft.com/office/drawing/2014/chart" uri="{C3380CC4-5D6E-409C-BE32-E72D297353CC}">
              <c16:uniqueId val="{00000003-75EC-4B8A-9CE3-1213C14857BB}"/>
            </c:ext>
          </c:extLst>
        </c:ser>
        <c:dLbls>
          <c:showLegendKey val="0"/>
          <c:showVal val="0"/>
          <c:showCatName val="0"/>
          <c:showSerName val="0"/>
          <c:showPercent val="0"/>
          <c:showBubbleSize val="0"/>
        </c:dLbls>
        <c:marker val="1"/>
        <c:smooth val="0"/>
        <c:axId val="3"/>
        <c:axId val="4"/>
      </c:lineChart>
      <c:catAx>
        <c:axId val="49692970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АҚШ долл.</a:t>
                </a:r>
              </a:p>
            </c:rich>
          </c:tx>
          <c:layout>
            <c:manualLayout>
              <c:xMode val="edge"/>
              <c:yMode val="edge"/>
              <c:x val="2.0833278193167031E-2"/>
              <c:y val="0.3284024239617106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29704"/>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Теңге/долл.</a:t>
                </a:r>
              </a:p>
            </c:rich>
          </c:tx>
          <c:layout>
            <c:manualLayout>
              <c:xMode val="edge"/>
              <c:yMode val="edge"/>
              <c:x val="0.95703257681025167"/>
              <c:y val="0.3757395399104523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noFill/>
        <a:ln w="12700">
          <a:solidFill>
            <a:srgbClr val="808080"/>
          </a:solidFill>
          <a:prstDash val="solid"/>
        </a:ln>
      </c:spPr>
    </c:plotArea>
    <c:legend>
      <c:legendPos val="r"/>
      <c:layout>
        <c:manualLayout>
          <c:xMode val="edge"/>
          <c:yMode val="edge"/>
          <c:x val="0.16349825063332737"/>
          <c:y val="0.76102941176470584"/>
          <c:w val="0.65969642988098365"/>
          <c:h val="0.2279411764705882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6209963188175"/>
          <c:y val="4.5016077170418008E-2"/>
          <c:w val="0.83809679705505402"/>
          <c:h val="0.49839228295819937"/>
        </c:manualLayout>
      </c:layout>
      <c:areaChart>
        <c:grouping val="stacked"/>
        <c:varyColors val="0"/>
        <c:ser>
          <c:idx val="1"/>
          <c:order val="1"/>
          <c:tx>
            <c:strRef>
              <c:f>'6.1.2-график'!$D$4</c:f>
              <c:strCache>
                <c:ptCount val="1"/>
                <c:pt idx="0">
                  <c:v>Альянс Банкпен кері репо операциялары</c:v>
                </c:pt>
              </c:strCache>
            </c:strRef>
          </c:tx>
          <c:spPr>
            <a:solidFill>
              <a:srgbClr val="C0C0C0"/>
            </a:solidFill>
            <a:ln w="12700">
              <a:solidFill>
                <a:srgbClr val="000000"/>
              </a:solidFill>
              <a:prstDash val="solid"/>
            </a:ln>
          </c:spPr>
          <c:cat>
            <c:strRef>
              <c:f>'6.1.2-график'!$B$5:$B$25</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'6.1.2-график'!$D$5:$D$25</c:f>
              <c:numCache>
                <c:formatCode>0.0</c:formatCode>
                <c:ptCount val="21"/>
                <c:pt idx="0">
                  <c:v>106.35167387225</c:v>
                </c:pt>
                <c:pt idx="1">
                  <c:v>127.31914537124001</c:v>
                </c:pt>
                <c:pt idx="2">
                  <c:v>33.630900930519999</c:v>
                </c:pt>
                <c:pt idx="3">
                  <c:v>14.999549999999999</c:v>
                </c:pt>
                <c:pt idx="4">
                  <c:v>0</c:v>
                </c:pt>
                <c:pt idx="5">
                  <c:v>0</c:v>
                </c:pt>
                <c:pt idx="6">
                  <c:v>0</c:v>
                </c:pt>
                <c:pt idx="7">
                  <c:v>0</c:v>
                </c:pt>
                <c:pt idx="8">
                  <c:v>0</c:v>
                </c:pt>
                <c:pt idx="9">
                  <c:v>5.7</c:v>
                </c:pt>
                <c:pt idx="10">
                  <c:v>24.7</c:v>
                </c:pt>
                <c:pt idx="11">
                  <c:v>11.4</c:v>
                </c:pt>
                <c:pt idx="12">
                  <c:v>0</c:v>
                </c:pt>
                <c:pt idx="13">
                  <c:v>0</c:v>
                </c:pt>
                <c:pt idx="14">
                  <c:v>49.875</c:v>
                </c:pt>
                <c:pt idx="15">
                  <c:v>39.9</c:v>
                </c:pt>
                <c:pt idx="16">
                  <c:v>49.875</c:v>
                </c:pt>
                <c:pt idx="17">
                  <c:v>55.575000000000003</c:v>
                </c:pt>
                <c:pt idx="18">
                  <c:v>0</c:v>
                </c:pt>
                <c:pt idx="19">
                  <c:v>0</c:v>
                </c:pt>
                <c:pt idx="20">
                  <c:v>63.65</c:v>
                </c:pt>
              </c:numCache>
            </c:numRef>
          </c:val>
          <c:extLst>
            <c:ext xmlns:c16="http://schemas.microsoft.com/office/drawing/2014/chart" uri="{C3380CC4-5D6E-409C-BE32-E72D297353CC}">
              <c16:uniqueId val="{00000000-D551-43D0-961D-0FC8AAFD9AD0}"/>
            </c:ext>
          </c:extLst>
        </c:ser>
        <c:ser>
          <c:idx val="2"/>
          <c:order val="2"/>
          <c:tx>
            <c:strRef>
              <c:f>'6.1.2-график'!$E$4</c:f>
              <c:strCache>
                <c:ptCount val="1"/>
                <c:pt idx="0">
                  <c:v>БТА Банкпен кері репо операциялары</c:v>
                </c:pt>
              </c:strCache>
            </c:strRef>
          </c:tx>
          <c:spPr>
            <a:solidFill>
              <a:srgbClr val="33CCCC"/>
            </a:solidFill>
            <a:ln w="12700">
              <a:solidFill>
                <a:srgbClr val="000000"/>
              </a:solidFill>
              <a:prstDash val="solid"/>
            </a:ln>
          </c:spPr>
          <c:cat>
            <c:strRef>
              <c:f>'6.1.2-график'!$B$5:$B$25</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'6.1.2-график'!$E$5:$E$25</c:f>
              <c:numCache>
                <c:formatCode>0.0</c:formatCode>
                <c:ptCount val="21"/>
                <c:pt idx="0">
                  <c:v>14.95908</c:v>
                </c:pt>
                <c:pt idx="1">
                  <c:v>20.28142651832</c:v>
                </c:pt>
                <c:pt idx="2">
                  <c:v>541.82064509890006</c:v>
                </c:pt>
                <c:pt idx="3">
                  <c:v>324.89999999999998</c:v>
                </c:pt>
                <c:pt idx="4">
                  <c:v>354.92</c:v>
                </c:pt>
                <c:pt idx="5">
                  <c:v>355.01499999999999</c:v>
                </c:pt>
                <c:pt idx="6">
                  <c:v>380.11874999999998</c:v>
                </c:pt>
                <c:pt idx="7">
                  <c:v>404.93844999999999</c:v>
                </c:pt>
                <c:pt idx="8">
                  <c:v>414.93720000000002</c:v>
                </c:pt>
                <c:pt idx="9">
                  <c:v>0</c:v>
                </c:pt>
                <c:pt idx="10">
                  <c:v>409.97345000000001</c:v>
                </c:pt>
                <c:pt idx="11">
                  <c:v>745.48969999999997</c:v>
                </c:pt>
                <c:pt idx="12">
                  <c:v>404.93844999999999</c:v>
                </c:pt>
                <c:pt idx="13">
                  <c:v>404.93844999999999</c:v>
                </c:pt>
                <c:pt idx="14">
                  <c:v>454.2919</c:v>
                </c:pt>
                <c:pt idx="15">
                  <c:v>404.93844999999999</c:v>
                </c:pt>
                <c:pt idx="16">
                  <c:v>404.93844999999999</c:v>
                </c:pt>
                <c:pt idx="17">
                  <c:v>429.92345</c:v>
                </c:pt>
                <c:pt idx="18">
                  <c:v>316.75470000000001</c:v>
                </c:pt>
                <c:pt idx="19">
                  <c:v>466.85469999999998</c:v>
                </c:pt>
                <c:pt idx="20">
                  <c:v>447.52125000000001</c:v>
                </c:pt>
              </c:numCache>
            </c:numRef>
          </c:val>
          <c:extLst>
            <c:ext xmlns:c16="http://schemas.microsoft.com/office/drawing/2014/chart" uri="{C3380CC4-5D6E-409C-BE32-E72D297353CC}">
              <c16:uniqueId val="{00000001-D551-43D0-961D-0FC8AAFD9AD0}"/>
            </c:ext>
          </c:extLst>
        </c:ser>
        <c:dLbls>
          <c:showLegendKey val="0"/>
          <c:showVal val="0"/>
          <c:showCatName val="0"/>
          <c:showSerName val="0"/>
          <c:showPercent val="0"/>
          <c:showBubbleSize val="0"/>
        </c:dLbls>
        <c:axId val="496937248"/>
        <c:axId val="1"/>
      </c:areaChart>
      <c:lineChart>
        <c:grouping val="standard"/>
        <c:varyColors val="0"/>
        <c:ser>
          <c:idx val="0"/>
          <c:order val="0"/>
          <c:tx>
            <c:strRef>
              <c:f>'6.1.2-график'!$C$4</c:f>
              <c:strCache>
                <c:ptCount val="1"/>
                <c:pt idx="0">
                  <c:v>Биржалық және биржадан тыс операцияларды қоса алғанда, кезеңде ҚРҮБ жүргізген кері репо операцияларының сомасы</c:v>
                </c:pt>
              </c:strCache>
            </c:strRef>
          </c:tx>
          <c:spPr>
            <a:ln w="38100">
              <a:pattFill prst="pct75">
                <a:fgClr>
                  <a:srgbClr val="339966"/>
                </a:fgClr>
                <a:bgClr>
                  <a:srgbClr val="FFFFFF"/>
                </a:bgClr>
              </a:pattFill>
              <a:prstDash val="solid"/>
            </a:ln>
          </c:spPr>
          <c:marker>
            <c:symbol val="none"/>
          </c:marker>
          <c:cat>
            <c:strRef>
              <c:f>'6.1.2-график'!$B$5:$B$25</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'6.1.2-график'!$C$5:$C$25</c:f>
              <c:numCache>
                <c:formatCode>0.0</c:formatCode>
                <c:ptCount val="21"/>
                <c:pt idx="0">
                  <c:v>542.89553121978008</c:v>
                </c:pt>
                <c:pt idx="1">
                  <c:v>533.89185292768059</c:v>
                </c:pt>
                <c:pt idx="2">
                  <c:v>613.82989657158009</c:v>
                </c:pt>
                <c:pt idx="3">
                  <c:v>447.24955</c:v>
                </c:pt>
                <c:pt idx="4">
                  <c:v>489.82</c:v>
                </c:pt>
                <c:pt idx="5">
                  <c:v>406.315</c:v>
                </c:pt>
                <c:pt idx="6">
                  <c:v>794.31875000000002</c:v>
                </c:pt>
                <c:pt idx="7">
                  <c:v>625.33844999999997</c:v>
                </c:pt>
                <c:pt idx="8">
                  <c:v>622.03719999999998</c:v>
                </c:pt>
                <c:pt idx="9">
                  <c:v>615.83844999999997</c:v>
                </c:pt>
                <c:pt idx="10">
                  <c:v>795.67345</c:v>
                </c:pt>
                <c:pt idx="11">
                  <c:v>937.38969999999995</c:v>
                </c:pt>
                <c:pt idx="12">
                  <c:v>585.43844999999999</c:v>
                </c:pt>
                <c:pt idx="13">
                  <c:v>585.43844999999999</c:v>
                </c:pt>
                <c:pt idx="14">
                  <c:v>684.66690000000006</c:v>
                </c:pt>
                <c:pt idx="15">
                  <c:v>625.33844999999997</c:v>
                </c:pt>
                <c:pt idx="16">
                  <c:v>635.31344999999999</c:v>
                </c:pt>
                <c:pt idx="17">
                  <c:v>665.99845000000005</c:v>
                </c:pt>
                <c:pt idx="18">
                  <c:v>497.25470000000001</c:v>
                </c:pt>
                <c:pt idx="19">
                  <c:v>647.35469999999998</c:v>
                </c:pt>
                <c:pt idx="20">
                  <c:v>731.11726009711003</c:v>
                </c:pt>
              </c:numCache>
            </c:numRef>
          </c:val>
          <c:smooth val="0"/>
          <c:extLst>
            <c:ext xmlns:c16="http://schemas.microsoft.com/office/drawing/2014/chart" uri="{C3380CC4-5D6E-409C-BE32-E72D297353CC}">
              <c16:uniqueId val="{00000002-D551-43D0-961D-0FC8AAFD9AD0}"/>
            </c:ext>
          </c:extLst>
        </c:ser>
        <c:ser>
          <c:idx val="3"/>
          <c:order val="3"/>
          <c:tx>
            <c:strRef>
              <c:f>'6.1.2-график'!$F$4</c:f>
              <c:strCache>
                <c:ptCount val="1"/>
                <c:pt idx="0">
                  <c:v>ҚРҰБ айналыстағы ноталарының көлемі</c:v>
                </c:pt>
              </c:strCache>
            </c:strRef>
          </c:tx>
          <c:spPr>
            <a:ln w="38100">
              <a:solidFill>
                <a:srgbClr val="008000"/>
              </a:solidFill>
              <a:prstDash val="solid"/>
            </a:ln>
          </c:spPr>
          <c:marker>
            <c:symbol val="none"/>
          </c:marker>
          <c:cat>
            <c:strRef>
              <c:f>'6.1.2-график'!$B$5:$B$25</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'6.1.2-график'!$F$5:$F$25</c:f>
              <c:numCache>
                <c:formatCode>0.0</c:formatCode>
                <c:ptCount val="21"/>
                <c:pt idx="0">
                  <c:v>240.97200000000001</c:v>
                </c:pt>
                <c:pt idx="1">
                  <c:v>179.44499999999999</c:v>
                </c:pt>
                <c:pt idx="2">
                  <c:v>191.38900000000001</c:v>
                </c:pt>
                <c:pt idx="3">
                  <c:v>172.42599999999999</c:v>
                </c:pt>
                <c:pt idx="4">
                  <c:v>145.01300000000001</c:v>
                </c:pt>
                <c:pt idx="5">
                  <c:v>145.01300000000001</c:v>
                </c:pt>
                <c:pt idx="6">
                  <c:v>152.845</c:v>
                </c:pt>
                <c:pt idx="7">
                  <c:v>221.16800000000001</c:v>
                </c:pt>
                <c:pt idx="8">
                  <c:v>180.21299999999999</c:v>
                </c:pt>
                <c:pt idx="9">
                  <c:v>228.29932795800002</c:v>
                </c:pt>
                <c:pt idx="10">
                  <c:v>344.18537829299999</c:v>
                </c:pt>
                <c:pt idx="11">
                  <c:v>473.29205674000002</c:v>
                </c:pt>
                <c:pt idx="12">
                  <c:v>681.0212220599999</c:v>
                </c:pt>
                <c:pt idx="13">
                  <c:v>824.06601653252994</c:v>
                </c:pt>
                <c:pt idx="14">
                  <c:v>963.34584999999993</c:v>
                </c:pt>
                <c:pt idx="15">
                  <c:v>1110.4957231804101</c:v>
                </c:pt>
                <c:pt idx="16">
                  <c:v>1050.73177221981</c:v>
                </c:pt>
                <c:pt idx="17">
                  <c:v>990.25816617786006</c:v>
                </c:pt>
                <c:pt idx="18">
                  <c:v>963.73505372534999</c:v>
                </c:pt>
                <c:pt idx="19">
                  <c:v>971.80389333360006</c:v>
                </c:pt>
                <c:pt idx="20">
                  <c:v>1014.3783592196</c:v>
                </c:pt>
              </c:numCache>
            </c:numRef>
          </c:val>
          <c:smooth val="0"/>
          <c:extLst>
            <c:ext xmlns:c16="http://schemas.microsoft.com/office/drawing/2014/chart" uri="{C3380CC4-5D6E-409C-BE32-E72D297353CC}">
              <c16:uniqueId val="{00000003-D551-43D0-961D-0FC8AAFD9AD0}"/>
            </c:ext>
          </c:extLst>
        </c:ser>
        <c:dLbls>
          <c:showLegendKey val="0"/>
          <c:showVal val="0"/>
          <c:showCatName val="0"/>
          <c:showSerName val="0"/>
          <c:showPercent val="0"/>
          <c:showBubbleSize val="0"/>
        </c:dLbls>
        <c:marker val="1"/>
        <c:smooth val="0"/>
        <c:axId val="496937248"/>
        <c:axId val="1"/>
      </c:lineChart>
      <c:lineChart>
        <c:grouping val="standard"/>
        <c:varyColors val="0"/>
        <c:ser>
          <c:idx val="4"/>
          <c:order val="4"/>
          <c:tx>
            <c:strRef>
              <c:f>'6.1.2-график'!$H$4</c:f>
              <c:strCache>
                <c:ptCount val="1"/>
                <c:pt idx="0">
                  <c:v>ҚРҰБ ноталары бойынша ставкалар (оң ось)</c:v>
                </c:pt>
              </c:strCache>
            </c:strRef>
          </c:tx>
          <c:spPr>
            <a:ln w="38100">
              <a:pattFill prst="pct50">
                <a:fgClr>
                  <a:srgbClr val="FF00FF"/>
                </a:fgClr>
                <a:bgClr>
                  <a:srgbClr val="FFFFFF"/>
                </a:bgClr>
              </a:pattFill>
              <a:prstDash val="solid"/>
            </a:ln>
          </c:spPr>
          <c:marker>
            <c:symbol val="none"/>
          </c:marker>
          <c:cat>
            <c:strRef>
              <c:f>'6.1.2-график'!$B$5:$B$25</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'6.1.2-график'!$H$5:$H$25</c:f>
              <c:numCache>
                <c:formatCode>0.0%</c:formatCode>
                <c:ptCount val="21"/>
                <c:pt idx="0">
                  <c:v>6.5199999999999994E-2</c:v>
                </c:pt>
                <c:pt idx="1">
                  <c:v>6.4500000000000002E-2</c:v>
                </c:pt>
                <c:pt idx="2">
                  <c:v>6.4199999999999993E-2</c:v>
                </c:pt>
                <c:pt idx="3">
                  <c:v>6.3200000000000006E-2</c:v>
                </c:pt>
                <c:pt idx="4">
                  <c:v>6.13E-2</c:v>
                </c:pt>
                <c:pt idx="5">
                  <c:v>5.2999999999999999E-2</c:v>
                </c:pt>
                <c:pt idx="6">
                  <c:v>4.3099999999999999E-2</c:v>
                </c:pt>
                <c:pt idx="7">
                  <c:v>3.56E-2</c:v>
                </c:pt>
                <c:pt idx="8">
                  <c:v>2.5000000000000001E-2</c:v>
                </c:pt>
                <c:pt idx="9">
                  <c:v>2.52E-2</c:v>
                </c:pt>
                <c:pt idx="10">
                  <c:v>2.5399999999999999E-2</c:v>
                </c:pt>
                <c:pt idx="11">
                  <c:v>2.4E-2</c:v>
                </c:pt>
                <c:pt idx="12">
                  <c:v>2.23E-2</c:v>
                </c:pt>
                <c:pt idx="13">
                  <c:v>1.9588629142286325E-2</c:v>
                </c:pt>
                <c:pt idx="14">
                  <c:v>1.83E-2</c:v>
                </c:pt>
                <c:pt idx="15">
                  <c:v>1.6504620038223235E-2</c:v>
                </c:pt>
                <c:pt idx="16">
                  <c:v>1.505514E-2</c:v>
                </c:pt>
                <c:pt idx="17">
                  <c:v>1.485691040953079E-2</c:v>
                </c:pt>
                <c:pt idx="18">
                  <c:v>1.3093070516624063E-2</c:v>
                </c:pt>
                <c:pt idx="19">
                  <c:v>1.3447444775000211E-2</c:v>
                </c:pt>
                <c:pt idx="20">
                  <c:v>1.3045331937977101E-2</c:v>
                </c:pt>
              </c:numCache>
            </c:numRef>
          </c:val>
          <c:smooth val="0"/>
          <c:extLst>
            <c:ext xmlns:c16="http://schemas.microsoft.com/office/drawing/2014/chart" uri="{C3380CC4-5D6E-409C-BE32-E72D297353CC}">
              <c16:uniqueId val="{00000004-D551-43D0-961D-0FC8AAFD9AD0}"/>
            </c:ext>
          </c:extLst>
        </c:ser>
        <c:dLbls>
          <c:showLegendKey val="0"/>
          <c:showVal val="0"/>
          <c:showCatName val="0"/>
          <c:showSerName val="0"/>
          <c:showPercent val="0"/>
          <c:showBubbleSize val="0"/>
        </c:dLbls>
        <c:marker val="1"/>
        <c:smooth val="0"/>
        <c:axId val="3"/>
        <c:axId val="4"/>
      </c:lineChart>
      <c:catAx>
        <c:axId val="496937248"/>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2"/>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2.9007574053243348E-2"/>
              <c:y val="0.219089044737575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37248"/>
        <c:crosses val="autoZero"/>
        <c:crossBetween val="midCat"/>
        <c:majorUnit val="3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02"/>
      </c:valAx>
      <c:spPr>
        <a:noFill/>
        <a:ln w="12700">
          <a:solidFill>
            <a:srgbClr val="808080"/>
          </a:solidFill>
          <a:prstDash val="solid"/>
        </a:ln>
      </c:spPr>
    </c:plotArea>
    <c:legend>
      <c:legendPos val="b"/>
      <c:layout>
        <c:manualLayout>
          <c:xMode val="edge"/>
          <c:yMode val="edge"/>
          <c:x val="6.1508055687421889E-2"/>
          <c:y val="0.63022508038585212"/>
          <c:w val="0.89682713453918372"/>
          <c:h val="0.3601286173633440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47283028586145"/>
          <c:y val="4.9295774647887321E-2"/>
          <c:w val="0.78692145248519185"/>
          <c:h val="0.51056338028169013"/>
        </c:manualLayout>
      </c:layout>
      <c:areaChart>
        <c:grouping val="stacked"/>
        <c:varyColors val="0"/>
        <c:ser>
          <c:idx val="0"/>
          <c:order val="0"/>
          <c:tx>
            <c:strRef>
              <c:f>'6.1.3-график'!$B$6</c:f>
              <c:strCache>
                <c:ptCount val="1"/>
                <c:pt idx="0">
                  <c:v>Ең төменгі резервтік талаптар</c:v>
                </c:pt>
              </c:strCache>
            </c:strRef>
          </c:tx>
          <c:spPr>
            <a:solidFill>
              <a:srgbClr val="CCFFCC"/>
            </a:solidFill>
            <a:ln w="12700">
              <a:solidFill>
                <a:srgbClr val="000000"/>
              </a:solidFill>
              <a:prstDash val="solid"/>
            </a:ln>
          </c:spPr>
          <c:cat>
            <c:numRef>
              <c:f>'6.1.3-график'!$C$4:$AX$4</c:f>
              <c:numCache>
                <c:formatCode>dd/mm/yy;@</c:formatCode>
                <c:ptCount val="48"/>
                <c:pt idx="0">
                  <c:v>39818</c:v>
                </c:pt>
                <c:pt idx="1">
                  <c:v>39832</c:v>
                </c:pt>
                <c:pt idx="2">
                  <c:v>39846</c:v>
                </c:pt>
                <c:pt idx="3">
                  <c:v>39860</c:v>
                </c:pt>
                <c:pt idx="4">
                  <c:v>39874</c:v>
                </c:pt>
                <c:pt idx="5">
                  <c:v>39888</c:v>
                </c:pt>
                <c:pt idx="6">
                  <c:v>39902</c:v>
                </c:pt>
                <c:pt idx="7">
                  <c:v>39916</c:v>
                </c:pt>
                <c:pt idx="8">
                  <c:v>39930</c:v>
                </c:pt>
                <c:pt idx="9">
                  <c:v>39944</c:v>
                </c:pt>
                <c:pt idx="10">
                  <c:v>39958</c:v>
                </c:pt>
                <c:pt idx="11">
                  <c:v>39972</c:v>
                </c:pt>
                <c:pt idx="12">
                  <c:v>39986</c:v>
                </c:pt>
                <c:pt idx="13">
                  <c:v>40000</c:v>
                </c:pt>
                <c:pt idx="14">
                  <c:v>40014</c:v>
                </c:pt>
                <c:pt idx="15">
                  <c:v>40028</c:v>
                </c:pt>
                <c:pt idx="16">
                  <c:v>40042</c:v>
                </c:pt>
                <c:pt idx="17">
                  <c:v>40056</c:v>
                </c:pt>
                <c:pt idx="18">
                  <c:v>40070</c:v>
                </c:pt>
                <c:pt idx="19">
                  <c:v>40084</c:v>
                </c:pt>
                <c:pt idx="20">
                  <c:v>40098</c:v>
                </c:pt>
                <c:pt idx="21">
                  <c:v>40112</c:v>
                </c:pt>
                <c:pt idx="22">
                  <c:v>40126</c:v>
                </c:pt>
                <c:pt idx="23">
                  <c:v>40140</c:v>
                </c:pt>
                <c:pt idx="24">
                  <c:v>40154</c:v>
                </c:pt>
                <c:pt idx="25">
                  <c:v>40168</c:v>
                </c:pt>
                <c:pt idx="26">
                  <c:v>40182</c:v>
                </c:pt>
                <c:pt idx="27">
                  <c:v>40196</c:v>
                </c:pt>
                <c:pt idx="28">
                  <c:v>40210</c:v>
                </c:pt>
                <c:pt idx="29">
                  <c:v>40224</c:v>
                </c:pt>
                <c:pt idx="30">
                  <c:v>40238</c:v>
                </c:pt>
                <c:pt idx="31">
                  <c:v>40252</c:v>
                </c:pt>
                <c:pt idx="32">
                  <c:v>40266</c:v>
                </c:pt>
                <c:pt idx="33">
                  <c:v>40280</c:v>
                </c:pt>
                <c:pt idx="34">
                  <c:v>40294</c:v>
                </c:pt>
                <c:pt idx="35">
                  <c:v>40308</c:v>
                </c:pt>
                <c:pt idx="36">
                  <c:v>40322</c:v>
                </c:pt>
                <c:pt idx="37">
                  <c:v>40336</c:v>
                </c:pt>
                <c:pt idx="38">
                  <c:v>40350</c:v>
                </c:pt>
                <c:pt idx="39">
                  <c:v>40364</c:v>
                </c:pt>
                <c:pt idx="40">
                  <c:v>40378</c:v>
                </c:pt>
                <c:pt idx="41">
                  <c:v>40392</c:v>
                </c:pt>
                <c:pt idx="42">
                  <c:v>40406</c:v>
                </c:pt>
                <c:pt idx="43">
                  <c:v>40420</c:v>
                </c:pt>
                <c:pt idx="44">
                  <c:v>40434</c:v>
                </c:pt>
                <c:pt idx="45">
                  <c:v>40448</c:v>
                </c:pt>
                <c:pt idx="46">
                  <c:v>40462</c:v>
                </c:pt>
                <c:pt idx="47">
                  <c:v>40476</c:v>
                </c:pt>
              </c:numCache>
            </c:numRef>
          </c:cat>
          <c:val>
            <c:numRef>
              <c:f>'6.1.3-график'!$C$6:$AX$6</c:f>
              <c:numCache>
                <c:formatCode>#,##0</c:formatCode>
                <c:ptCount val="48"/>
                <c:pt idx="0">
                  <c:v>235.82856797285714</c:v>
                </c:pt>
                <c:pt idx="1">
                  <c:v>234.678097165</c:v>
                </c:pt>
                <c:pt idx="2">
                  <c:v>232.75327806785711</c:v>
                </c:pt>
                <c:pt idx="3">
                  <c:v>249.18289427071426</c:v>
                </c:pt>
                <c:pt idx="4">
                  <c:v>270.02276554571426</c:v>
                </c:pt>
                <c:pt idx="5">
                  <c:v>246.35968319071426</c:v>
                </c:pt>
                <c:pt idx="6">
                  <c:v>227.61459442142854</c:v>
                </c:pt>
                <c:pt idx="7">
                  <c:v>230.25330561428578</c:v>
                </c:pt>
                <c:pt idx="8">
                  <c:v>225.60640184142858</c:v>
                </c:pt>
                <c:pt idx="9">
                  <c:v>222.53936860107137</c:v>
                </c:pt>
                <c:pt idx="10">
                  <c:v>220.01414337428571</c:v>
                </c:pt>
                <c:pt idx="11">
                  <c:v>219.46413778928567</c:v>
                </c:pt>
                <c:pt idx="12">
                  <c:v>218.53454009892855</c:v>
                </c:pt>
                <c:pt idx="13">
                  <c:v>218.30956391535713</c:v>
                </c:pt>
                <c:pt idx="14">
                  <c:v>220.27720369035717</c:v>
                </c:pt>
                <c:pt idx="15">
                  <c:v>220.52508838571433</c:v>
                </c:pt>
                <c:pt idx="16">
                  <c:v>223.55482742571434</c:v>
                </c:pt>
                <c:pt idx="17">
                  <c:v>225.65265672142857</c:v>
                </c:pt>
                <c:pt idx="18">
                  <c:v>225.21400762785714</c:v>
                </c:pt>
                <c:pt idx="19">
                  <c:v>226.60075080285711</c:v>
                </c:pt>
                <c:pt idx="20">
                  <c:v>226.98379076607142</c:v>
                </c:pt>
                <c:pt idx="21">
                  <c:v>226.29619798857144</c:v>
                </c:pt>
                <c:pt idx="22">
                  <c:v>224.44632086535719</c:v>
                </c:pt>
                <c:pt idx="23" formatCode="0">
                  <c:v>222.83092498607144</c:v>
                </c:pt>
                <c:pt idx="24" formatCode="0">
                  <c:v>132.18738175464287</c:v>
                </c:pt>
                <c:pt idx="25" formatCode="0">
                  <c:v>128.31427366142856</c:v>
                </c:pt>
                <c:pt idx="26" formatCode="0">
                  <c:v>127.69252278107139</c:v>
                </c:pt>
                <c:pt idx="27" formatCode="0">
                  <c:v>127.11610177357143</c:v>
                </c:pt>
                <c:pt idx="28" formatCode="0">
                  <c:v>127.94747953928569</c:v>
                </c:pt>
                <c:pt idx="29" formatCode="0">
                  <c:v>128.76915780607141</c:v>
                </c:pt>
                <c:pt idx="30" formatCode="0">
                  <c:v>129.94351268499997</c:v>
                </c:pt>
                <c:pt idx="31" formatCode="0">
                  <c:v>129.25772829714288</c:v>
                </c:pt>
                <c:pt idx="32" formatCode="0">
                  <c:v>130.17531803321427</c:v>
                </c:pt>
                <c:pt idx="33" formatCode="0">
                  <c:v>132.38518486892858</c:v>
                </c:pt>
                <c:pt idx="34" formatCode="0">
                  <c:v>132.10740731178569</c:v>
                </c:pt>
                <c:pt idx="35" formatCode="0">
                  <c:v>132.74882838107143</c:v>
                </c:pt>
                <c:pt idx="36" formatCode="0">
                  <c:v>139.81124107928571</c:v>
                </c:pt>
                <c:pt idx="37" formatCode="0">
                  <c:v>138.32010516714288</c:v>
                </c:pt>
                <c:pt idx="38" formatCode="0">
                  <c:v>139.01843654785716</c:v>
                </c:pt>
                <c:pt idx="39" formatCode="0">
                  <c:v>140.23730254535712</c:v>
                </c:pt>
                <c:pt idx="40" formatCode="0">
                  <c:v>141.25519597928567</c:v>
                </c:pt>
                <c:pt idx="41" formatCode="0">
                  <c:v>140.5259598575</c:v>
                </c:pt>
                <c:pt idx="42" formatCode="0">
                  <c:v>141.44810697142859</c:v>
                </c:pt>
                <c:pt idx="43" formatCode="0">
                  <c:v>141.75829227678571</c:v>
                </c:pt>
                <c:pt idx="44" formatCode="0">
                  <c:v>139.68259572964288</c:v>
                </c:pt>
                <c:pt idx="45" formatCode="0">
                  <c:v>148.87693561821428</c:v>
                </c:pt>
                <c:pt idx="46" formatCode="0">
                  <c:v>163.18488613535717</c:v>
                </c:pt>
                <c:pt idx="47" formatCode="0">
                  <c:v>164.11052907357143</c:v>
                </c:pt>
              </c:numCache>
            </c:numRef>
          </c:val>
          <c:extLst>
            <c:ext xmlns:c16="http://schemas.microsoft.com/office/drawing/2014/chart" uri="{C3380CC4-5D6E-409C-BE32-E72D297353CC}">
              <c16:uniqueId val="{00000000-6599-4619-AAA1-8FFC49C06522}"/>
            </c:ext>
          </c:extLst>
        </c:ser>
        <c:ser>
          <c:idx val="1"/>
          <c:order val="1"/>
          <c:tx>
            <c:strRef>
              <c:f>'6.1.3-график'!$B$7</c:f>
              <c:strCache>
                <c:ptCount val="1"/>
                <c:pt idx="0">
                  <c:v>Резервтік активтердің ең төменгі резервтік талаптардан асып кетуі</c:v>
                </c:pt>
              </c:strCache>
            </c:strRef>
          </c:tx>
          <c:spPr>
            <a:solidFill>
              <a:srgbClr val="3366FF"/>
            </a:solidFill>
            <a:ln w="12700">
              <a:solidFill>
                <a:srgbClr val="000000"/>
              </a:solidFill>
              <a:prstDash val="solid"/>
            </a:ln>
          </c:spPr>
          <c:cat>
            <c:numRef>
              <c:f>'6.1.3-график'!$C$4:$AX$4</c:f>
              <c:numCache>
                <c:formatCode>dd/mm/yy;@</c:formatCode>
                <c:ptCount val="48"/>
                <c:pt idx="0">
                  <c:v>39818</c:v>
                </c:pt>
                <c:pt idx="1">
                  <c:v>39832</c:v>
                </c:pt>
                <c:pt idx="2">
                  <c:v>39846</c:v>
                </c:pt>
                <c:pt idx="3">
                  <c:v>39860</c:v>
                </c:pt>
                <c:pt idx="4">
                  <c:v>39874</c:v>
                </c:pt>
                <c:pt idx="5">
                  <c:v>39888</c:v>
                </c:pt>
                <c:pt idx="6">
                  <c:v>39902</c:v>
                </c:pt>
                <c:pt idx="7">
                  <c:v>39916</c:v>
                </c:pt>
                <c:pt idx="8">
                  <c:v>39930</c:v>
                </c:pt>
                <c:pt idx="9">
                  <c:v>39944</c:v>
                </c:pt>
                <c:pt idx="10">
                  <c:v>39958</c:v>
                </c:pt>
                <c:pt idx="11">
                  <c:v>39972</c:v>
                </c:pt>
                <c:pt idx="12">
                  <c:v>39986</c:v>
                </c:pt>
                <c:pt idx="13">
                  <c:v>40000</c:v>
                </c:pt>
                <c:pt idx="14">
                  <c:v>40014</c:v>
                </c:pt>
                <c:pt idx="15">
                  <c:v>40028</c:v>
                </c:pt>
                <c:pt idx="16">
                  <c:v>40042</c:v>
                </c:pt>
                <c:pt idx="17">
                  <c:v>40056</c:v>
                </c:pt>
                <c:pt idx="18">
                  <c:v>40070</c:v>
                </c:pt>
                <c:pt idx="19">
                  <c:v>40084</c:v>
                </c:pt>
                <c:pt idx="20">
                  <c:v>40098</c:v>
                </c:pt>
                <c:pt idx="21">
                  <c:v>40112</c:v>
                </c:pt>
                <c:pt idx="22">
                  <c:v>40126</c:v>
                </c:pt>
                <c:pt idx="23">
                  <c:v>40140</c:v>
                </c:pt>
                <c:pt idx="24">
                  <c:v>40154</c:v>
                </c:pt>
                <c:pt idx="25">
                  <c:v>40168</c:v>
                </c:pt>
                <c:pt idx="26">
                  <c:v>40182</c:v>
                </c:pt>
                <c:pt idx="27">
                  <c:v>40196</c:v>
                </c:pt>
                <c:pt idx="28">
                  <c:v>40210</c:v>
                </c:pt>
                <c:pt idx="29">
                  <c:v>40224</c:v>
                </c:pt>
                <c:pt idx="30">
                  <c:v>40238</c:v>
                </c:pt>
                <c:pt idx="31">
                  <c:v>40252</c:v>
                </c:pt>
                <c:pt idx="32">
                  <c:v>40266</c:v>
                </c:pt>
                <c:pt idx="33">
                  <c:v>40280</c:v>
                </c:pt>
                <c:pt idx="34">
                  <c:v>40294</c:v>
                </c:pt>
                <c:pt idx="35">
                  <c:v>40308</c:v>
                </c:pt>
                <c:pt idx="36">
                  <c:v>40322</c:v>
                </c:pt>
                <c:pt idx="37">
                  <c:v>40336</c:v>
                </c:pt>
                <c:pt idx="38">
                  <c:v>40350</c:v>
                </c:pt>
                <c:pt idx="39">
                  <c:v>40364</c:v>
                </c:pt>
                <c:pt idx="40">
                  <c:v>40378</c:v>
                </c:pt>
                <c:pt idx="41">
                  <c:v>40392</c:v>
                </c:pt>
                <c:pt idx="42">
                  <c:v>40406</c:v>
                </c:pt>
                <c:pt idx="43">
                  <c:v>40420</c:v>
                </c:pt>
                <c:pt idx="44">
                  <c:v>40434</c:v>
                </c:pt>
                <c:pt idx="45">
                  <c:v>40448</c:v>
                </c:pt>
                <c:pt idx="46">
                  <c:v>40462</c:v>
                </c:pt>
                <c:pt idx="47">
                  <c:v>40476</c:v>
                </c:pt>
              </c:numCache>
            </c:numRef>
          </c:cat>
          <c:val>
            <c:numRef>
              <c:f>'6.1.3-график'!$C$7:$AX$7</c:f>
              <c:numCache>
                <c:formatCode>#,##0</c:formatCode>
                <c:ptCount val="48"/>
                <c:pt idx="0">
                  <c:v>251.44838766999993</c:v>
                </c:pt>
                <c:pt idx="1">
                  <c:v>255.28144047785727</c:v>
                </c:pt>
                <c:pt idx="2">
                  <c:v>326.33287793214299</c:v>
                </c:pt>
                <c:pt idx="3">
                  <c:v>687.93472244357122</c:v>
                </c:pt>
                <c:pt idx="4">
                  <c:v>743.92588995428559</c:v>
                </c:pt>
                <c:pt idx="5">
                  <c:v>668.5515825235716</c:v>
                </c:pt>
                <c:pt idx="6">
                  <c:v>760.23771336428558</c:v>
                </c:pt>
                <c:pt idx="7">
                  <c:v>574.63253088571435</c:v>
                </c:pt>
                <c:pt idx="8">
                  <c:v>673.90354287285732</c:v>
                </c:pt>
                <c:pt idx="9">
                  <c:v>534.46153747035726</c:v>
                </c:pt>
                <c:pt idx="10">
                  <c:v>559.88849005428574</c:v>
                </c:pt>
                <c:pt idx="11">
                  <c:v>578.67792956785718</c:v>
                </c:pt>
                <c:pt idx="12">
                  <c:v>491.03781911535714</c:v>
                </c:pt>
                <c:pt idx="13">
                  <c:v>471.47646265607142</c:v>
                </c:pt>
                <c:pt idx="14">
                  <c:v>441.39094638107156</c:v>
                </c:pt>
                <c:pt idx="15">
                  <c:v>462.20109732857134</c:v>
                </c:pt>
                <c:pt idx="16">
                  <c:v>559.56588514571422</c:v>
                </c:pt>
                <c:pt idx="17">
                  <c:v>600.65243192142839</c:v>
                </c:pt>
                <c:pt idx="18">
                  <c:v>619.17822158642844</c:v>
                </c:pt>
                <c:pt idx="19">
                  <c:v>630.13021826857164</c:v>
                </c:pt>
                <c:pt idx="20">
                  <c:v>670.30766094821433</c:v>
                </c:pt>
                <c:pt idx="21">
                  <c:v>665.34572058285721</c:v>
                </c:pt>
                <c:pt idx="22">
                  <c:v>656.55482592035708</c:v>
                </c:pt>
                <c:pt idx="23" formatCode="0">
                  <c:v>687.22264279964293</c:v>
                </c:pt>
                <c:pt idx="24" formatCode="0">
                  <c:v>686.18102353107156</c:v>
                </c:pt>
                <c:pt idx="25" formatCode="0">
                  <c:v>513.40733733857155</c:v>
                </c:pt>
                <c:pt idx="26" formatCode="0">
                  <c:v>545.5322895046429</c:v>
                </c:pt>
                <c:pt idx="27" formatCode="0">
                  <c:v>564.17363901214264</c:v>
                </c:pt>
                <c:pt idx="28" formatCode="0">
                  <c:v>580.3949851750001</c:v>
                </c:pt>
                <c:pt idx="29" formatCode="0">
                  <c:v>588.05011269392844</c:v>
                </c:pt>
                <c:pt idx="30" formatCode="0">
                  <c:v>565.74261817214278</c:v>
                </c:pt>
                <c:pt idx="31" formatCode="0">
                  <c:v>556.49775591714297</c:v>
                </c:pt>
                <c:pt idx="32" formatCode="0">
                  <c:v>509.5267674667856</c:v>
                </c:pt>
                <c:pt idx="33" formatCode="0">
                  <c:v>615.47280427392866</c:v>
                </c:pt>
                <c:pt idx="34" formatCode="0">
                  <c:v>563.72526775964297</c:v>
                </c:pt>
                <c:pt idx="35" formatCode="0">
                  <c:v>555.3967861189285</c:v>
                </c:pt>
                <c:pt idx="36" formatCode="0">
                  <c:v>544.1873302778572</c:v>
                </c:pt>
                <c:pt idx="37" formatCode="0">
                  <c:v>553.27837804714284</c:v>
                </c:pt>
                <c:pt idx="38" formatCode="0">
                  <c:v>536.01923480928576</c:v>
                </c:pt>
                <c:pt idx="39" formatCode="0">
                  <c:v>654.41448116892877</c:v>
                </c:pt>
                <c:pt idx="40" formatCode="0">
                  <c:v>600.29271909214287</c:v>
                </c:pt>
                <c:pt idx="41" formatCode="0">
                  <c:v>505.30109292821453</c:v>
                </c:pt>
                <c:pt idx="42" formatCode="0">
                  <c:v>464.2093733142857</c:v>
                </c:pt>
                <c:pt idx="43" formatCode="0">
                  <c:v>451.48460186607144</c:v>
                </c:pt>
                <c:pt idx="44" formatCode="0">
                  <c:v>489.18960427035711</c:v>
                </c:pt>
                <c:pt idx="45" formatCode="0">
                  <c:v>509.22552802464293</c:v>
                </c:pt>
                <c:pt idx="46" formatCode="0">
                  <c:v>536.82112907892872</c:v>
                </c:pt>
                <c:pt idx="47" formatCode="0">
                  <c:v>457.83861935499999</c:v>
                </c:pt>
              </c:numCache>
            </c:numRef>
          </c:val>
          <c:extLst>
            <c:ext xmlns:c16="http://schemas.microsoft.com/office/drawing/2014/chart" uri="{C3380CC4-5D6E-409C-BE32-E72D297353CC}">
              <c16:uniqueId val="{00000001-6599-4619-AAA1-8FFC49C06522}"/>
            </c:ext>
          </c:extLst>
        </c:ser>
        <c:dLbls>
          <c:showLegendKey val="0"/>
          <c:showVal val="0"/>
          <c:showCatName val="0"/>
          <c:showSerName val="0"/>
          <c:showPercent val="0"/>
          <c:showBubbleSize val="0"/>
        </c:dLbls>
        <c:axId val="496942824"/>
        <c:axId val="1"/>
      </c:areaChart>
      <c:lineChart>
        <c:grouping val="standard"/>
        <c:varyColors val="0"/>
        <c:ser>
          <c:idx val="2"/>
          <c:order val="2"/>
          <c:tx>
            <c:strRef>
              <c:f>'6.1.3-график'!$B$8</c:f>
              <c:strCache>
                <c:ptCount val="1"/>
                <c:pt idx="0">
                  <c:v>Резервтік активтер/ЕТРТ (оң ось)</c:v>
                </c:pt>
              </c:strCache>
            </c:strRef>
          </c:tx>
          <c:spPr>
            <a:ln w="38100">
              <a:pattFill prst="pct75">
                <a:fgClr>
                  <a:srgbClr val="666699"/>
                </a:fgClr>
                <a:bgClr>
                  <a:srgbClr val="FFFFFF"/>
                </a:bgClr>
              </a:pattFill>
              <a:prstDash val="solid"/>
            </a:ln>
          </c:spPr>
          <c:marker>
            <c:symbol val="none"/>
          </c:marker>
          <c:cat>
            <c:numRef>
              <c:f>'6.1.3-график'!$C$4:$AX$4</c:f>
              <c:numCache>
                <c:formatCode>dd/mm/yy;@</c:formatCode>
                <c:ptCount val="48"/>
                <c:pt idx="0">
                  <c:v>39818</c:v>
                </c:pt>
                <c:pt idx="1">
                  <c:v>39832</c:v>
                </c:pt>
                <c:pt idx="2">
                  <c:v>39846</c:v>
                </c:pt>
                <c:pt idx="3">
                  <c:v>39860</c:v>
                </c:pt>
                <c:pt idx="4">
                  <c:v>39874</c:v>
                </c:pt>
                <c:pt idx="5">
                  <c:v>39888</c:v>
                </c:pt>
                <c:pt idx="6">
                  <c:v>39902</c:v>
                </c:pt>
                <c:pt idx="7">
                  <c:v>39916</c:v>
                </c:pt>
                <c:pt idx="8">
                  <c:v>39930</c:v>
                </c:pt>
                <c:pt idx="9">
                  <c:v>39944</c:v>
                </c:pt>
                <c:pt idx="10">
                  <c:v>39958</c:v>
                </c:pt>
                <c:pt idx="11">
                  <c:v>39972</c:v>
                </c:pt>
                <c:pt idx="12">
                  <c:v>39986</c:v>
                </c:pt>
                <c:pt idx="13">
                  <c:v>40000</c:v>
                </c:pt>
                <c:pt idx="14">
                  <c:v>40014</c:v>
                </c:pt>
                <c:pt idx="15">
                  <c:v>40028</c:v>
                </c:pt>
                <c:pt idx="16">
                  <c:v>40042</c:v>
                </c:pt>
                <c:pt idx="17">
                  <c:v>40056</c:v>
                </c:pt>
                <c:pt idx="18">
                  <c:v>40070</c:v>
                </c:pt>
                <c:pt idx="19">
                  <c:v>40084</c:v>
                </c:pt>
                <c:pt idx="20">
                  <c:v>40098</c:v>
                </c:pt>
                <c:pt idx="21">
                  <c:v>40112</c:v>
                </c:pt>
                <c:pt idx="22">
                  <c:v>40126</c:v>
                </c:pt>
                <c:pt idx="23">
                  <c:v>40140</c:v>
                </c:pt>
                <c:pt idx="24">
                  <c:v>40154</c:v>
                </c:pt>
                <c:pt idx="25">
                  <c:v>40168</c:v>
                </c:pt>
                <c:pt idx="26">
                  <c:v>40182</c:v>
                </c:pt>
                <c:pt idx="27">
                  <c:v>40196</c:v>
                </c:pt>
                <c:pt idx="28">
                  <c:v>40210</c:v>
                </c:pt>
                <c:pt idx="29">
                  <c:v>40224</c:v>
                </c:pt>
                <c:pt idx="30">
                  <c:v>40238</c:v>
                </c:pt>
                <c:pt idx="31">
                  <c:v>40252</c:v>
                </c:pt>
                <c:pt idx="32">
                  <c:v>40266</c:v>
                </c:pt>
                <c:pt idx="33">
                  <c:v>40280</c:v>
                </c:pt>
                <c:pt idx="34">
                  <c:v>40294</c:v>
                </c:pt>
                <c:pt idx="35">
                  <c:v>40308</c:v>
                </c:pt>
                <c:pt idx="36">
                  <c:v>40322</c:v>
                </c:pt>
                <c:pt idx="37">
                  <c:v>40336</c:v>
                </c:pt>
                <c:pt idx="38">
                  <c:v>40350</c:v>
                </c:pt>
                <c:pt idx="39">
                  <c:v>40364</c:v>
                </c:pt>
                <c:pt idx="40">
                  <c:v>40378</c:v>
                </c:pt>
                <c:pt idx="41">
                  <c:v>40392</c:v>
                </c:pt>
                <c:pt idx="42">
                  <c:v>40406</c:v>
                </c:pt>
                <c:pt idx="43">
                  <c:v>40420</c:v>
                </c:pt>
                <c:pt idx="44">
                  <c:v>40434</c:v>
                </c:pt>
                <c:pt idx="45">
                  <c:v>40448</c:v>
                </c:pt>
                <c:pt idx="46">
                  <c:v>40462</c:v>
                </c:pt>
                <c:pt idx="47">
                  <c:v>40476</c:v>
                </c:pt>
              </c:numCache>
            </c:numRef>
          </c:cat>
          <c:val>
            <c:numRef>
              <c:f>'6.1.3-график'!$C$8:$AX$8</c:f>
              <c:numCache>
                <c:formatCode>0.00%</c:formatCode>
                <c:ptCount val="48"/>
                <c:pt idx="0">
                  <c:v>2.0662337893640625</c:v>
                </c:pt>
                <c:pt idx="1">
                  <c:v>2.0877940615752104</c:v>
                </c:pt>
                <c:pt idx="2">
                  <c:v>2.402054916867824</c:v>
                </c:pt>
                <c:pt idx="3">
                  <c:v>3.7607622283100763</c:v>
                </c:pt>
                <c:pt idx="4">
                  <c:v>3.7550487769089251</c:v>
                </c:pt>
                <c:pt idx="5">
                  <c:v>3.7137215548618245</c:v>
                </c:pt>
                <c:pt idx="6">
                  <c:v>4.340021826354004</c:v>
                </c:pt>
                <c:pt idx="7">
                  <c:v>3.4956537729292081</c:v>
                </c:pt>
                <c:pt idx="8">
                  <c:v>3.9870763301589394</c:v>
                </c:pt>
                <c:pt idx="9">
                  <c:v>3.4016493837925994</c:v>
                </c:pt>
                <c:pt idx="10">
                  <c:v>3.544784082820573</c:v>
                </c:pt>
                <c:pt idx="11">
                  <c:v>3.6367767207755088</c:v>
                </c:pt>
                <c:pt idx="12">
                  <c:v>3.2469574781774493</c:v>
                </c:pt>
                <c:pt idx="13">
                  <c:v>3.1596692980380467</c:v>
                </c:pt>
                <c:pt idx="14">
                  <c:v>3.0037976648801714</c:v>
                </c:pt>
                <c:pt idx="15">
                  <c:v>3.0959116294294287</c:v>
                </c:pt>
                <c:pt idx="16">
                  <c:v>3.5030364657710371</c:v>
                </c:pt>
                <c:pt idx="17">
                  <c:v>3.6618451590532013</c:v>
                </c:pt>
                <c:pt idx="18">
                  <c:v>3.749288235257358</c:v>
                </c:pt>
                <c:pt idx="19">
                  <c:v>3.7807949269187793</c:v>
                </c:pt>
                <c:pt idx="20">
                  <c:v>3.9531080553634363</c:v>
                </c:pt>
                <c:pt idx="21">
                  <c:v>3.9401542160087857</c:v>
                </c:pt>
                <c:pt idx="22">
                  <c:v>3.92521981821309</c:v>
                </c:pt>
                <c:pt idx="23">
                  <c:v>4.0840541672687456</c:v>
                </c:pt>
                <c:pt idx="24">
                  <c:v>6.1909721973668681</c:v>
                </c:pt>
                <c:pt idx="25">
                  <c:v>5.0011708961799037</c:v>
                </c:pt>
                <c:pt idx="26">
                  <c:v>5.2722336251430875</c:v>
                </c:pt>
                <c:pt idx="27">
                  <c:v>5.4382547225770841</c:v>
                </c:pt>
                <c:pt idx="28">
                  <c:v>5.5361970963780687</c:v>
                </c:pt>
                <c:pt idx="29">
                  <c:v>5.5666999979882004</c:v>
                </c:pt>
                <c:pt idx="30">
                  <c:v>5.3537580790475987</c:v>
                </c:pt>
                <c:pt idx="31">
                  <c:v>5.3053344913956986</c:v>
                </c:pt>
                <c:pt idx="32">
                  <c:v>4.9141580382909433</c:v>
                </c:pt>
                <c:pt idx="33">
                  <c:v>5.64910635493914</c:v>
                </c:pt>
                <c:pt idx="34">
                  <c:v>5.2671738037307723</c:v>
                </c:pt>
                <c:pt idx="35">
                  <c:v>5.1838168584403279</c:v>
                </c:pt>
                <c:pt idx="36">
                  <c:v>4.8923002619600053</c:v>
                </c:pt>
                <c:pt idx="37">
                  <c:v>4.9999852326498289</c:v>
                </c:pt>
                <c:pt idx="38">
                  <c:v>4.8557420736404335</c:v>
                </c:pt>
                <c:pt idx="39">
                  <c:v>5.6664793838092447</c:v>
                </c:pt>
                <c:pt idx="40">
                  <c:v>5.2497036298768975</c:v>
                </c:pt>
                <c:pt idx="41">
                  <c:v>4.5957846752344818</c:v>
                </c:pt>
                <c:pt idx="42">
                  <c:v>4.2818351779571886</c:v>
                </c:pt>
                <c:pt idx="43">
                  <c:v>4.1848902425019299</c:v>
                </c:pt>
                <c:pt idx="44">
                  <c:v>4.5021514435283603</c:v>
                </c:pt>
                <c:pt idx="45">
                  <c:v>4.4204460611045917</c:v>
                </c:pt>
                <c:pt idx="46">
                  <c:v>4.2896498063776018</c:v>
                </c:pt>
                <c:pt idx="47">
                  <c:v>3.789818678542856</c:v>
                </c:pt>
              </c:numCache>
            </c:numRef>
          </c:val>
          <c:smooth val="0"/>
          <c:extLst>
            <c:ext xmlns:c16="http://schemas.microsoft.com/office/drawing/2014/chart" uri="{C3380CC4-5D6E-409C-BE32-E72D297353CC}">
              <c16:uniqueId val="{00000002-6599-4619-AAA1-8FFC49C06522}"/>
            </c:ext>
          </c:extLst>
        </c:ser>
        <c:dLbls>
          <c:showLegendKey val="0"/>
          <c:showVal val="0"/>
          <c:showCatName val="0"/>
          <c:showSerName val="0"/>
          <c:showPercent val="0"/>
          <c:showBubbleSize val="0"/>
        </c:dLbls>
        <c:marker val="1"/>
        <c:smooth val="0"/>
        <c:axId val="3"/>
        <c:axId val="4"/>
      </c:lineChart>
      <c:dateAx>
        <c:axId val="496942824"/>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2.1947794500370998E-2"/>
              <c:y val="0.247934641972570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42824"/>
        <c:crosses val="autoZero"/>
        <c:crossBetween val="midCat"/>
        <c:majorUnit val="300"/>
      </c:valAx>
      <c:dateAx>
        <c:axId val="3"/>
        <c:scaling>
          <c:orientation val="minMax"/>
        </c:scaling>
        <c:delete val="1"/>
        <c:axPos val="b"/>
        <c:numFmt formatCode="dd/mm/yy;@" sourceLinked="1"/>
        <c:majorTickMark val="out"/>
        <c:minorTickMark val="none"/>
        <c:tickLblPos val="nextTo"/>
        <c:crossAx val="4"/>
        <c:crosses val="autoZero"/>
        <c:auto val="1"/>
        <c:lblOffset val="100"/>
        <c:baseTimeUnit val="days"/>
      </c:date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2"/>
      </c:valAx>
      <c:spPr>
        <a:noFill/>
        <a:ln w="3175">
          <a:solidFill>
            <a:srgbClr val="000000"/>
          </a:solidFill>
          <a:prstDash val="solid"/>
        </a:ln>
      </c:spPr>
    </c:plotArea>
    <c:legend>
      <c:legendPos val="r"/>
      <c:layout>
        <c:manualLayout>
          <c:xMode val="edge"/>
          <c:yMode val="edge"/>
          <c:wMode val="edge"/>
          <c:hMode val="edge"/>
          <c:x val="6.9620474655857897E-2"/>
          <c:y val="0.78521126760563376"/>
          <c:w val="0.97257583308415552"/>
          <c:h val="0.9894366197183097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32946635730858"/>
          <c:y val="3.733343055580874E-2"/>
          <c:w val="0.79814385150812062"/>
          <c:h val="0.51733468055906395"/>
        </c:manualLayout>
      </c:layout>
      <c:barChart>
        <c:barDir val="col"/>
        <c:grouping val="stacked"/>
        <c:varyColors val="0"/>
        <c:ser>
          <c:idx val="0"/>
          <c:order val="0"/>
          <c:tx>
            <c:strRef>
              <c:f>'6.2.1-график'!$B$5</c:f>
              <c:strCache>
                <c:ptCount val="1"/>
                <c:pt idx="0">
                  <c:v>Капиталға қатысу </c:v>
                </c:pt>
              </c:strCache>
            </c:strRef>
          </c:tx>
          <c:spPr>
            <a:solidFill>
              <a:srgbClr val="008000"/>
            </a:solidFill>
            <a:ln w="12700">
              <a:solidFill>
                <a:srgbClr val="000000"/>
              </a:solidFill>
              <a:prstDash val="solid"/>
            </a:ln>
          </c:spPr>
          <c:invertIfNegative val="0"/>
          <c:cat>
            <c:strRef>
              <c:f>'6.2.1-график'!$C$4:$F$4</c:f>
              <c:strCache>
                <c:ptCount val="4"/>
                <c:pt idx="0">
                  <c:v>4 тоқ. 2009</c:v>
                </c:pt>
                <c:pt idx="1">
                  <c:v>1 тоқ. 2010</c:v>
                </c:pt>
                <c:pt idx="2">
                  <c:v>2 тоқ. 2010</c:v>
                </c:pt>
                <c:pt idx="3">
                  <c:v>3 тоқ. 2010</c:v>
                </c:pt>
              </c:strCache>
            </c:strRef>
          </c:cat>
          <c:val>
            <c:numRef>
              <c:f>'6.2.1-график'!$C$5:$F$5</c:f>
              <c:numCache>
                <c:formatCode>0.000</c:formatCode>
                <c:ptCount val="4"/>
                <c:pt idx="0">
                  <c:v>308.094527427</c:v>
                </c:pt>
                <c:pt idx="1">
                  <c:v>449.43781042699999</c:v>
                </c:pt>
                <c:pt idx="2">
                  <c:v>449.43781042699999</c:v>
                </c:pt>
                <c:pt idx="3">
                  <c:v>449.43781042699999</c:v>
                </c:pt>
              </c:numCache>
            </c:numRef>
          </c:val>
          <c:extLst>
            <c:ext xmlns:c16="http://schemas.microsoft.com/office/drawing/2014/chart" uri="{C3380CC4-5D6E-409C-BE32-E72D297353CC}">
              <c16:uniqueId val="{00000000-00BC-4A24-BEF4-CAD0A224C075}"/>
            </c:ext>
          </c:extLst>
        </c:ser>
        <c:ser>
          <c:idx val="3"/>
          <c:order val="1"/>
          <c:tx>
            <c:strRef>
              <c:f>'6.2.1-график'!$B$6</c:f>
              <c:strCache>
                <c:ptCount val="1"/>
                <c:pt idx="0">
                  <c:v>Басым салаларды қолдау жөніндегі мемлекеттік бағдарламалар шеңберінде орналастырлған қаражат көлемі</c:v>
                </c:pt>
              </c:strCache>
            </c:strRef>
          </c:tx>
          <c:spPr>
            <a:solidFill>
              <a:srgbClr val="CCFFCC"/>
            </a:solidFill>
            <a:ln w="12700">
              <a:solidFill>
                <a:srgbClr val="000000"/>
              </a:solidFill>
              <a:prstDash val="solid"/>
            </a:ln>
          </c:spPr>
          <c:invertIfNegative val="0"/>
          <c:cat>
            <c:strRef>
              <c:f>'6.2.1-график'!$C$4:$F$4</c:f>
              <c:strCache>
                <c:ptCount val="4"/>
                <c:pt idx="0">
                  <c:v>4 тоқ. 2009</c:v>
                </c:pt>
                <c:pt idx="1">
                  <c:v>1 тоқ. 2010</c:v>
                </c:pt>
                <c:pt idx="2">
                  <c:v>2 тоқ. 2010</c:v>
                </c:pt>
                <c:pt idx="3">
                  <c:v>3 тоқ. 2010</c:v>
                </c:pt>
              </c:strCache>
            </c:strRef>
          </c:cat>
          <c:val>
            <c:numRef>
              <c:f>'6.2.1-график'!$C$6:$F$6</c:f>
              <c:numCache>
                <c:formatCode>0.000</c:formatCode>
                <c:ptCount val="4"/>
                <c:pt idx="0">
                  <c:v>367.35299037200002</c:v>
                </c:pt>
                <c:pt idx="1">
                  <c:v>367.62709239200001</c:v>
                </c:pt>
                <c:pt idx="2">
                  <c:v>307.62709239200001</c:v>
                </c:pt>
                <c:pt idx="3">
                  <c:v>314.27496418599998</c:v>
                </c:pt>
              </c:numCache>
            </c:numRef>
          </c:val>
          <c:extLst>
            <c:ext xmlns:c16="http://schemas.microsoft.com/office/drawing/2014/chart" uri="{C3380CC4-5D6E-409C-BE32-E72D297353CC}">
              <c16:uniqueId val="{00000001-00BC-4A24-BEF4-CAD0A224C075}"/>
            </c:ext>
          </c:extLst>
        </c:ser>
        <c:ser>
          <c:idx val="1"/>
          <c:order val="4"/>
          <c:tx>
            <c:strRef>
              <c:f>'6.2.1-график'!$B$7</c:f>
              <c:strCache>
                <c:ptCount val="1"/>
                <c:pt idx="0">
                  <c:v>"Стресс активтер қоры" АҚ қоса алғанда ҰӘҚ еншілес ұйымдары депозиттерінің көлемі</c:v>
                </c:pt>
              </c:strCache>
            </c:strRef>
          </c:tx>
          <c:spPr>
            <a:solidFill>
              <a:srgbClr val="993366"/>
            </a:solidFill>
            <a:ln w="12700">
              <a:solidFill>
                <a:srgbClr val="000000"/>
              </a:solidFill>
              <a:prstDash val="solid"/>
            </a:ln>
          </c:spPr>
          <c:invertIfNegative val="0"/>
          <c:val>
            <c:numRef>
              <c:f>'6.2.1-график'!$C$7:$F$7</c:f>
              <c:numCache>
                <c:formatCode>0.000</c:formatCode>
                <c:ptCount val="4"/>
                <c:pt idx="0">
                  <c:v>272.51661024999999</c:v>
                </c:pt>
                <c:pt idx="1">
                  <c:v>262.49988340446004</c:v>
                </c:pt>
                <c:pt idx="2">
                  <c:v>257.34350952674998</c:v>
                </c:pt>
                <c:pt idx="3">
                  <c:v>228.87785030910999</c:v>
                </c:pt>
              </c:numCache>
            </c:numRef>
          </c:val>
          <c:extLst>
            <c:ext xmlns:c16="http://schemas.microsoft.com/office/drawing/2014/chart" uri="{C3380CC4-5D6E-409C-BE32-E72D297353CC}">
              <c16:uniqueId val="{00000002-00BC-4A24-BEF4-CAD0A224C075}"/>
            </c:ext>
          </c:extLst>
        </c:ser>
        <c:dLbls>
          <c:showLegendKey val="0"/>
          <c:showVal val="0"/>
          <c:showCatName val="0"/>
          <c:showSerName val="0"/>
          <c:showPercent val="0"/>
          <c:showBubbleSize val="0"/>
        </c:dLbls>
        <c:gapWidth val="150"/>
        <c:overlap val="100"/>
        <c:axId val="496935608"/>
        <c:axId val="1"/>
      </c:barChart>
      <c:lineChart>
        <c:grouping val="standard"/>
        <c:varyColors val="0"/>
        <c:ser>
          <c:idx val="4"/>
          <c:order val="2"/>
          <c:tx>
            <c:strRef>
              <c:f>'6.2.1-график'!$B$12</c:f>
              <c:strCache>
                <c:ptCount val="1"/>
                <c:pt idx="0">
                  <c:v>Мемлекеттік қолдау көрсету көлемінің тұрақтандыру шараларын жүзеге асыруға қатысатын банктердің активтеріне қатынасы</c:v>
                </c:pt>
              </c:strCache>
            </c:strRef>
          </c:tx>
          <c:spPr>
            <a:ln w="38100">
              <a:pattFill prst="pct50">
                <a:fgClr>
                  <a:srgbClr val="0000FF"/>
                </a:fgClr>
                <a:bgClr>
                  <a:srgbClr val="FFFFFF"/>
                </a:bgClr>
              </a:pattFill>
              <a:prstDash val="solid"/>
            </a:ln>
          </c:spPr>
          <c:marker>
            <c:symbol val="diamond"/>
            <c:size val="9"/>
            <c:spPr>
              <a:solidFill>
                <a:srgbClr val="9999FF"/>
              </a:solidFill>
              <a:ln>
                <a:solidFill>
                  <a:srgbClr val="800080"/>
                </a:solidFill>
                <a:prstDash val="solid"/>
              </a:ln>
            </c:spPr>
          </c:marker>
          <c:cat>
            <c:strRef>
              <c:f>'6.2.1-график'!$C$4:$F$4</c:f>
              <c:strCache>
                <c:ptCount val="4"/>
                <c:pt idx="0">
                  <c:v>4 тоқ. 2009</c:v>
                </c:pt>
                <c:pt idx="1">
                  <c:v>1 тоқ. 2010</c:v>
                </c:pt>
                <c:pt idx="2">
                  <c:v>2 тоқ. 2010</c:v>
                </c:pt>
                <c:pt idx="3">
                  <c:v>3 тоқ. 2010</c:v>
                </c:pt>
              </c:strCache>
            </c:strRef>
          </c:cat>
          <c:val>
            <c:numRef>
              <c:f>'6.2.1-график'!$C$12:$F$12</c:f>
              <c:numCache>
                <c:formatCode>0.0%</c:formatCode>
                <c:ptCount val="4"/>
                <c:pt idx="0">
                  <c:v>8.9586052328318927E-2</c:v>
                </c:pt>
                <c:pt idx="1">
                  <c:v>0.10024455157250295</c:v>
                </c:pt>
                <c:pt idx="2">
                  <c:v>9.3105989327147948E-2</c:v>
                </c:pt>
                <c:pt idx="3">
                  <c:v>9.1313888340871743E-2</c:v>
                </c:pt>
              </c:numCache>
            </c:numRef>
          </c:val>
          <c:smooth val="0"/>
          <c:extLst>
            <c:ext xmlns:c16="http://schemas.microsoft.com/office/drawing/2014/chart" uri="{C3380CC4-5D6E-409C-BE32-E72D297353CC}">
              <c16:uniqueId val="{00000003-00BC-4A24-BEF4-CAD0A224C075}"/>
            </c:ext>
          </c:extLst>
        </c:ser>
        <c:ser>
          <c:idx val="5"/>
          <c:order val="3"/>
          <c:tx>
            <c:strRef>
              <c:f>'6.2.1-график'!$B$13</c:f>
              <c:strCache>
                <c:ptCount val="1"/>
                <c:pt idx="0">
                  <c:v>Мемлекеттік қолдау көлемінің активтерге қатынасы (провизиялар шегерілген)</c:v>
                </c:pt>
              </c:strCache>
            </c:strRef>
          </c:tx>
          <c:spPr>
            <a:ln w="38100">
              <a:pattFill prst="pct50">
                <a:fgClr>
                  <a:srgbClr val="000000"/>
                </a:fgClr>
                <a:bgClr>
                  <a:srgbClr val="FFFFFF"/>
                </a:bgClr>
              </a:pattFill>
              <a:prstDash val="solid"/>
            </a:ln>
          </c:spPr>
          <c:marker>
            <c:symbol val="circle"/>
            <c:size val="7"/>
            <c:spPr>
              <a:solidFill>
                <a:srgbClr val="808080"/>
              </a:solidFill>
              <a:ln>
                <a:solidFill>
                  <a:srgbClr val="000000"/>
                </a:solidFill>
                <a:prstDash val="solid"/>
              </a:ln>
            </c:spPr>
          </c:marker>
          <c:cat>
            <c:strRef>
              <c:f>'6.2.1-график'!$C$4:$F$4</c:f>
              <c:strCache>
                <c:ptCount val="4"/>
                <c:pt idx="0">
                  <c:v>4 тоқ. 2009</c:v>
                </c:pt>
                <c:pt idx="1">
                  <c:v>1 тоқ. 2010</c:v>
                </c:pt>
                <c:pt idx="2">
                  <c:v>2 тоқ. 2010</c:v>
                </c:pt>
                <c:pt idx="3">
                  <c:v>3 тоқ. 2010</c:v>
                </c:pt>
              </c:strCache>
            </c:strRef>
          </c:cat>
          <c:val>
            <c:numRef>
              <c:f>'6.2.1-график'!$C$13:$F$13</c:f>
              <c:numCache>
                <c:formatCode>0.0%</c:formatCode>
                <c:ptCount val="4"/>
                <c:pt idx="0">
                  <c:v>8.2022832369012574E-2</c:v>
                </c:pt>
                <c:pt idx="1">
                  <c:v>9.0372367511160817E-2</c:v>
                </c:pt>
                <c:pt idx="2">
                  <c:v>8.4800685035264861E-2</c:v>
                </c:pt>
                <c:pt idx="3">
                  <c:v>8.322129716236526E-2</c:v>
                </c:pt>
              </c:numCache>
            </c:numRef>
          </c:val>
          <c:smooth val="0"/>
          <c:extLst>
            <c:ext xmlns:c16="http://schemas.microsoft.com/office/drawing/2014/chart" uri="{C3380CC4-5D6E-409C-BE32-E72D297353CC}">
              <c16:uniqueId val="{00000004-00BC-4A24-BEF4-CAD0A224C075}"/>
            </c:ext>
          </c:extLst>
        </c:ser>
        <c:dLbls>
          <c:showLegendKey val="0"/>
          <c:showVal val="0"/>
          <c:showCatName val="0"/>
          <c:showSerName val="0"/>
          <c:showPercent val="0"/>
          <c:showBubbleSize val="0"/>
        </c:dLbls>
        <c:marker val="1"/>
        <c:smooth val="0"/>
        <c:axId val="3"/>
        <c:axId val="4"/>
      </c:lineChart>
      <c:catAx>
        <c:axId val="496935608"/>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1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3.6544689454421443E-2"/>
              <c:y val="0.238397200349956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356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1"/>
          <c:min val="0"/>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02"/>
      </c:valAx>
      <c:spPr>
        <a:noFill/>
        <a:ln w="3175">
          <a:solidFill>
            <a:srgbClr val="000000"/>
          </a:solidFill>
          <a:prstDash val="solid"/>
        </a:ln>
      </c:spPr>
    </c:plotArea>
    <c:legend>
      <c:legendPos val="b"/>
      <c:layout>
        <c:manualLayout>
          <c:xMode val="edge"/>
          <c:yMode val="edge"/>
          <c:wMode val="edge"/>
          <c:hMode val="edge"/>
          <c:x val="1.1600928074245939E-2"/>
          <c:y val="0.6240016797900263"/>
          <c:w val="0.98375870069605564"/>
          <c:h val="0.9893358530183727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085943555543902E-2"/>
          <c:y val="2.88659793814433E-2"/>
          <c:w val="0.87270004006605284"/>
          <c:h val="0.57113402061855667"/>
        </c:manualLayout>
      </c:layout>
      <c:barChart>
        <c:barDir val="col"/>
        <c:grouping val="stacked"/>
        <c:varyColors val="0"/>
        <c:ser>
          <c:idx val="0"/>
          <c:order val="0"/>
          <c:tx>
            <c:strRef>
              <c:f>'6.2.2-график'!$B$5</c:f>
              <c:strCache>
                <c:ptCount val="1"/>
                <c:pt idx="0">
                  <c:v>Капиталға қатысу</c:v>
                </c:pt>
              </c:strCache>
            </c:strRef>
          </c:tx>
          <c:spPr>
            <a:solidFill>
              <a:srgbClr val="008000"/>
            </a:solidFill>
            <a:ln w="12700">
              <a:solidFill>
                <a:srgbClr val="000000"/>
              </a:solidFill>
              <a:prstDash val="solid"/>
            </a:ln>
          </c:spPr>
          <c:invertIfNegative val="0"/>
          <c:cat>
            <c:strRef>
              <c:f>'6.2.2-график'!$C$4:$Q$4</c:f>
              <c:strCache>
                <c:ptCount val="15"/>
                <c:pt idx="0">
                  <c:v>Альянс банкі</c:v>
                </c:pt>
                <c:pt idx="1">
                  <c:v>АТФ Банкі</c:v>
                </c:pt>
                <c:pt idx="2">
                  <c:v>Каспий банкі</c:v>
                </c:pt>
                <c:pt idx="3">
                  <c:v>Центр Кредит Банкі</c:v>
                </c:pt>
                <c:pt idx="4">
                  <c:v>БТА Банкі</c:v>
                </c:pt>
                <c:pt idx="5">
                  <c:v>Еуразиялық Банк</c:v>
                </c:pt>
                <c:pt idx="6">
                  <c:v>Қазкоммерцбанк</c:v>
                </c:pt>
                <c:pt idx="7">
                  <c:v>Халық Банкі</c:v>
                </c:pt>
                <c:pt idx="8">
                  <c:v>Нұрбанк</c:v>
                </c:pt>
                <c:pt idx="9">
                  <c:v>Темірбанк</c:v>
                </c:pt>
                <c:pt idx="10">
                  <c:v>Цесна Банк</c:v>
                </c:pt>
                <c:pt idx="11">
                  <c:v>Астана Финанс Банкі</c:v>
                </c:pt>
                <c:pt idx="12">
                  <c:v>Қазақстан Жинақ банкі</c:v>
                </c:pt>
                <c:pt idx="13">
                  <c:v>Дельта банк</c:v>
                </c:pt>
                <c:pt idx="14">
                  <c:v>Данабанк</c:v>
                </c:pt>
              </c:strCache>
            </c:strRef>
          </c:cat>
          <c:val>
            <c:numRef>
              <c:f>'6.2.2-график'!$C$5:$Q$5</c:f>
              <c:numCache>
                <c:formatCode>0</c:formatCode>
                <c:ptCount val="15"/>
                <c:pt idx="0">
                  <c:v>141.343283001</c:v>
                </c:pt>
                <c:pt idx="1">
                  <c:v>0</c:v>
                </c:pt>
                <c:pt idx="2">
                  <c:v>0</c:v>
                </c:pt>
                <c:pt idx="3">
                  <c:v>0</c:v>
                </c:pt>
                <c:pt idx="4">
                  <c:v>212.094527543</c:v>
                </c:pt>
                <c:pt idx="5">
                  <c:v>0</c:v>
                </c:pt>
                <c:pt idx="6">
                  <c:v>35.999999918</c:v>
                </c:pt>
                <c:pt idx="7">
                  <c:v>59.999999965000001</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EB25-4F5A-BC9C-3C3E9A5D465E}"/>
            </c:ext>
          </c:extLst>
        </c:ser>
        <c:ser>
          <c:idx val="3"/>
          <c:order val="1"/>
          <c:tx>
            <c:strRef>
              <c:f>'6.2.2-график'!$B$8</c:f>
              <c:strCache>
                <c:ptCount val="1"/>
                <c:pt idx="0">
                  <c:v>Экономиканың басым салаларын қолдау бойынша кешенді шаралар шеңберінде қаражат орналастыру</c:v>
                </c:pt>
              </c:strCache>
            </c:strRef>
          </c:tx>
          <c:spPr>
            <a:solidFill>
              <a:srgbClr val="CCFFCC"/>
            </a:solidFill>
            <a:ln w="12700">
              <a:solidFill>
                <a:srgbClr val="000000"/>
              </a:solidFill>
              <a:prstDash val="solid"/>
            </a:ln>
          </c:spPr>
          <c:invertIfNegative val="0"/>
          <c:cat>
            <c:strRef>
              <c:f>'6.2.2-график'!$C$4:$Q$4</c:f>
              <c:strCache>
                <c:ptCount val="15"/>
                <c:pt idx="0">
                  <c:v>Альянс банкі</c:v>
                </c:pt>
                <c:pt idx="1">
                  <c:v>АТФ Банкі</c:v>
                </c:pt>
                <c:pt idx="2">
                  <c:v>Каспий банкі</c:v>
                </c:pt>
                <c:pt idx="3">
                  <c:v>Центр Кредит Банкі</c:v>
                </c:pt>
                <c:pt idx="4">
                  <c:v>БТА Банкі</c:v>
                </c:pt>
                <c:pt idx="5">
                  <c:v>Еуразиялық Банк</c:v>
                </c:pt>
                <c:pt idx="6">
                  <c:v>Қазкоммерцбанк</c:v>
                </c:pt>
                <c:pt idx="7">
                  <c:v>Халық Банкі</c:v>
                </c:pt>
                <c:pt idx="8">
                  <c:v>Нұрбанк</c:v>
                </c:pt>
                <c:pt idx="9">
                  <c:v>Темірбанк</c:v>
                </c:pt>
                <c:pt idx="10">
                  <c:v>Цесна Банк</c:v>
                </c:pt>
                <c:pt idx="11">
                  <c:v>Астана Финанс Банкі</c:v>
                </c:pt>
                <c:pt idx="12">
                  <c:v>Қазақстан Жинақ банкі</c:v>
                </c:pt>
                <c:pt idx="13">
                  <c:v>Дельта банк</c:v>
                </c:pt>
                <c:pt idx="14">
                  <c:v>Данабанк</c:v>
                </c:pt>
              </c:strCache>
            </c:strRef>
          </c:cat>
          <c:val>
            <c:numRef>
              <c:f>'6.2.2-график'!$C$8:$Q$8</c:f>
              <c:numCache>
                <c:formatCode>0</c:formatCode>
                <c:ptCount val="15"/>
                <c:pt idx="0">
                  <c:v>12.155223919999999</c:v>
                </c:pt>
                <c:pt idx="1">
                  <c:v>4.4310792120000002</c:v>
                </c:pt>
                <c:pt idx="2">
                  <c:v>4.3</c:v>
                </c:pt>
                <c:pt idx="3">
                  <c:v>11.904921330000001</c:v>
                </c:pt>
                <c:pt idx="4">
                  <c:v>64.411782009999996</c:v>
                </c:pt>
                <c:pt idx="5">
                  <c:v>10.774760369999999</c:v>
                </c:pt>
                <c:pt idx="6">
                  <c:v>164.53871100999999</c:v>
                </c:pt>
                <c:pt idx="7">
                  <c:v>20.5</c:v>
                </c:pt>
                <c:pt idx="8">
                  <c:v>5.0996840380000004</c:v>
                </c:pt>
                <c:pt idx="9">
                  <c:v>11.699980249999999</c:v>
                </c:pt>
                <c:pt idx="10">
                  <c:v>4.4588220459999999</c:v>
                </c:pt>
                <c:pt idx="11">
                  <c:v>0</c:v>
                </c:pt>
                <c:pt idx="12">
                  <c:v>0</c:v>
                </c:pt>
                <c:pt idx="13">
                  <c:v>0</c:v>
                </c:pt>
                <c:pt idx="14">
                  <c:v>0</c:v>
                </c:pt>
              </c:numCache>
            </c:numRef>
          </c:val>
          <c:extLst>
            <c:ext xmlns:c16="http://schemas.microsoft.com/office/drawing/2014/chart" uri="{C3380CC4-5D6E-409C-BE32-E72D297353CC}">
              <c16:uniqueId val="{00000001-EB25-4F5A-BC9C-3C3E9A5D465E}"/>
            </c:ext>
          </c:extLst>
        </c:ser>
        <c:ser>
          <c:idx val="1"/>
          <c:order val="4"/>
          <c:tx>
            <c:strRef>
              <c:f>'6.2.2-график'!$B$9</c:f>
              <c:strCache>
                <c:ptCount val="1"/>
                <c:pt idx="0">
                  <c:v>"Стресс активтер қоры" АҚ қоса алғанда ҰӘҚ еншілес ұйымдары депозиттерінің көлемі</c:v>
                </c:pt>
              </c:strCache>
            </c:strRef>
          </c:tx>
          <c:spPr>
            <a:solidFill>
              <a:srgbClr val="993366"/>
            </a:solidFill>
            <a:ln w="12700">
              <a:solidFill>
                <a:srgbClr val="000000"/>
              </a:solidFill>
              <a:prstDash val="solid"/>
            </a:ln>
          </c:spPr>
          <c:invertIfNegative val="0"/>
          <c:val>
            <c:numRef>
              <c:f>'6.2.2-график'!$C$9:$Q$9</c:f>
              <c:numCache>
                <c:formatCode>0</c:formatCode>
                <c:ptCount val="15"/>
                <c:pt idx="0">
                  <c:v>19.79313741</c:v>
                </c:pt>
                <c:pt idx="1">
                  <c:v>25.546138800000001</c:v>
                </c:pt>
                <c:pt idx="2">
                  <c:v>8.5704971430000008</c:v>
                </c:pt>
                <c:pt idx="3">
                  <c:v>26.342774761009998</c:v>
                </c:pt>
                <c:pt idx="4">
                  <c:v>43.645849228110002</c:v>
                </c:pt>
                <c:pt idx="5">
                  <c:v>22.38042096053</c:v>
                </c:pt>
                <c:pt idx="6">
                  <c:v>39.63300699346</c:v>
                </c:pt>
                <c:pt idx="7">
                  <c:v>11.9</c:v>
                </c:pt>
                <c:pt idx="8">
                  <c:v>11.948123410000001</c:v>
                </c:pt>
                <c:pt idx="9">
                  <c:v>2.8013479999999999</c:v>
                </c:pt>
                <c:pt idx="10">
                  <c:v>9.2416073900000004</c:v>
                </c:pt>
                <c:pt idx="11">
                  <c:v>1.358680018</c:v>
                </c:pt>
                <c:pt idx="12">
                  <c:v>5.3624230759999998</c:v>
                </c:pt>
                <c:pt idx="13">
                  <c:v>0.2</c:v>
                </c:pt>
                <c:pt idx="14">
                  <c:v>0.153843119</c:v>
                </c:pt>
              </c:numCache>
            </c:numRef>
          </c:val>
          <c:extLst>
            <c:ext xmlns:c16="http://schemas.microsoft.com/office/drawing/2014/chart" uri="{C3380CC4-5D6E-409C-BE32-E72D297353CC}">
              <c16:uniqueId val="{00000002-EB25-4F5A-BC9C-3C3E9A5D465E}"/>
            </c:ext>
          </c:extLst>
        </c:ser>
        <c:dLbls>
          <c:showLegendKey val="0"/>
          <c:showVal val="0"/>
          <c:showCatName val="0"/>
          <c:showSerName val="0"/>
          <c:showPercent val="0"/>
          <c:showBubbleSize val="0"/>
        </c:dLbls>
        <c:gapWidth val="150"/>
        <c:overlap val="100"/>
        <c:axId val="496949384"/>
        <c:axId val="1"/>
      </c:barChart>
      <c:lineChart>
        <c:grouping val="standard"/>
        <c:varyColors val="0"/>
        <c:ser>
          <c:idx val="4"/>
          <c:order val="2"/>
          <c:tx>
            <c:strRef>
              <c:f>'6.2.2-график'!$B$13</c:f>
              <c:strCache>
                <c:ptCount val="1"/>
                <c:pt idx="0">
                  <c:v>Мемлекеттік қолдау көрсету көлемінің активтерге қатынасы (провизиялар шегерілген)</c:v>
                </c:pt>
              </c:strCache>
            </c:strRef>
          </c:tx>
          <c:spPr>
            <a:ln w="38100">
              <a:pattFill prst="pct75">
                <a:fgClr>
                  <a:srgbClr val="800080"/>
                </a:fgClr>
                <a:bgClr>
                  <a:srgbClr val="FFFFFF"/>
                </a:bgClr>
              </a:pattFill>
              <a:prstDash val="solid"/>
            </a:ln>
          </c:spPr>
          <c:marker>
            <c:symbol val="none"/>
          </c:marker>
          <c:cat>
            <c:strRef>
              <c:f>'6.2.2-график'!$C$4:$Q$4</c:f>
              <c:strCache>
                <c:ptCount val="15"/>
                <c:pt idx="0">
                  <c:v>Альянс банкі</c:v>
                </c:pt>
                <c:pt idx="1">
                  <c:v>АТФ Банкі</c:v>
                </c:pt>
                <c:pt idx="2">
                  <c:v>Каспий банкі</c:v>
                </c:pt>
                <c:pt idx="3">
                  <c:v>Центр Кредит Банкі</c:v>
                </c:pt>
                <c:pt idx="4">
                  <c:v>БТА Банкі</c:v>
                </c:pt>
                <c:pt idx="5">
                  <c:v>Еуразиялық Банк</c:v>
                </c:pt>
                <c:pt idx="6">
                  <c:v>Қазкоммерцбанк</c:v>
                </c:pt>
                <c:pt idx="7">
                  <c:v>Халық Банкі</c:v>
                </c:pt>
                <c:pt idx="8">
                  <c:v>Нұрбанк</c:v>
                </c:pt>
                <c:pt idx="9">
                  <c:v>Темірбанк</c:v>
                </c:pt>
                <c:pt idx="10">
                  <c:v>Цесна Банк</c:v>
                </c:pt>
                <c:pt idx="11">
                  <c:v>Астана Финанс Банкі</c:v>
                </c:pt>
                <c:pt idx="12">
                  <c:v>Қазақстан Жинақ банкі</c:v>
                </c:pt>
                <c:pt idx="13">
                  <c:v>Дельта банк</c:v>
                </c:pt>
                <c:pt idx="14">
                  <c:v>Данабанк</c:v>
                </c:pt>
              </c:strCache>
            </c:strRef>
          </c:cat>
          <c:val>
            <c:numRef>
              <c:f>'6.2.2-график'!$C$13:$Q$13</c:f>
              <c:numCache>
                <c:formatCode>0.00%</c:formatCode>
                <c:ptCount val="15"/>
                <c:pt idx="0">
                  <c:v>0.377766680774342</c:v>
                </c:pt>
                <c:pt idx="1">
                  <c:v>2.8987528397347782E-2</c:v>
                </c:pt>
                <c:pt idx="2">
                  <c:v>3.9329625815372575E-2</c:v>
                </c:pt>
                <c:pt idx="3">
                  <c:v>2.9161281901719405E-2</c:v>
                </c:pt>
                <c:pt idx="4">
                  <c:v>0.16420188019958687</c:v>
                </c:pt>
                <c:pt idx="5">
                  <c:v>9.8818725627718859E-2</c:v>
                </c:pt>
                <c:pt idx="6">
                  <c:v>9.8406828493242018E-2</c:v>
                </c:pt>
                <c:pt idx="7">
                  <c:v>4.6342341806114226E-2</c:v>
                </c:pt>
                <c:pt idx="8">
                  <c:v>5.3443598201738038E-2</c:v>
                </c:pt>
                <c:pt idx="9">
                  <c:v>7.6191363394539108E-2</c:v>
                </c:pt>
                <c:pt idx="10">
                  <c:v>6.5188076317390334E-2</c:v>
                </c:pt>
                <c:pt idx="11">
                  <c:v>7.9591324318474252E-2</c:v>
                </c:pt>
                <c:pt idx="12">
                  <c:v>2.2269305265657645E-2</c:v>
                </c:pt>
                <c:pt idx="13">
                  <c:v>5.2515940228982632E-3</c:v>
                </c:pt>
                <c:pt idx="14">
                  <c:v>4.7590477457314366E-2</c:v>
                </c:pt>
              </c:numCache>
            </c:numRef>
          </c:val>
          <c:smooth val="0"/>
          <c:extLst>
            <c:ext xmlns:c16="http://schemas.microsoft.com/office/drawing/2014/chart" uri="{C3380CC4-5D6E-409C-BE32-E72D297353CC}">
              <c16:uniqueId val="{00000003-EB25-4F5A-BC9C-3C3E9A5D465E}"/>
            </c:ext>
          </c:extLst>
        </c:ser>
        <c:ser>
          <c:idx val="5"/>
          <c:order val="3"/>
          <c:tx>
            <c:strRef>
              <c:f>'6.2.2-график'!$B$14</c:f>
              <c:strCache>
                <c:ptCount val="1"/>
                <c:pt idx="0">
                  <c:v>Мемлекеттік қолдау көрсету көлемінің жиынтық кредиттік портфельге қатынасы (провизиялар шегерілгенге дейін)</c:v>
                </c:pt>
              </c:strCache>
            </c:strRef>
          </c:tx>
          <c:spPr>
            <a:ln w="38100">
              <a:pattFill prst="pct75">
                <a:fgClr>
                  <a:srgbClr val="993300"/>
                </a:fgClr>
                <a:bgClr>
                  <a:srgbClr val="FFFFFF"/>
                </a:bgClr>
              </a:pattFill>
              <a:prstDash val="solid"/>
            </a:ln>
          </c:spPr>
          <c:marker>
            <c:symbol val="none"/>
          </c:marker>
          <c:cat>
            <c:strRef>
              <c:f>'6.2.2-график'!$C$4:$Q$4</c:f>
              <c:strCache>
                <c:ptCount val="15"/>
                <c:pt idx="0">
                  <c:v>Альянс банкі</c:v>
                </c:pt>
                <c:pt idx="1">
                  <c:v>АТФ Банкі</c:v>
                </c:pt>
                <c:pt idx="2">
                  <c:v>Каспий банкі</c:v>
                </c:pt>
                <c:pt idx="3">
                  <c:v>Центр Кредит Банкі</c:v>
                </c:pt>
                <c:pt idx="4">
                  <c:v>БТА Банкі</c:v>
                </c:pt>
                <c:pt idx="5">
                  <c:v>Еуразиялық Банк</c:v>
                </c:pt>
                <c:pt idx="6">
                  <c:v>Қазкоммерцбанк</c:v>
                </c:pt>
                <c:pt idx="7">
                  <c:v>Халық Банкі</c:v>
                </c:pt>
                <c:pt idx="8">
                  <c:v>Нұрбанк</c:v>
                </c:pt>
                <c:pt idx="9">
                  <c:v>Темірбанк</c:v>
                </c:pt>
                <c:pt idx="10">
                  <c:v>Цесна Банк</c:v>
                </c:pt>
                <c:pt idx="11">
                  <c:v>Астана Финанс Банкі</c:v>
                </c:pt>
                <c:pt idx="12">
                  <c:v>Қазақстан Жинақ банкі</c:v>
                </c:pt>
                <c:pt idx="13">
                  <c:v>Дельта банк</c:v>
                </c:pt>
                <c:pt idx="14">
                  <c:v>Данабанк</c:v>
                </c:pt>
              </c:strCache>
            </c:strRef>
          </c:cat>
          <c:val>
            <c:numRef>
              <c:f>'6.2.2-график'!$C$14:$Q$14</c:f>
              <c:numCache>
                <c:formatCode>0.00%</c:formatCode>
                <c:ptCount val="15"/>
                <c:pt idx="0">
                  <c:v>0.32269969138086912</c:v>
                </c:pt>
                <c:pt idx="1">
                  <c:v>3.4871477069564859E-2</c:v>
                </c:pt>
                <c:pt idx="2">
                  <c:v>4.7391069557928697E-2</c:v>
                </c:pt>
                <c:pt idx="3">
                  <c:v>5.3917925099690241E-2</c:v>
                </c:pt>
                <c:pt idx="4">
                  <c:v>0.16622617699053635</c:v>
                </c:pt>
                <c:pt idx="5">
                  <c:v>0.16939497870726214</c:v>
                </c:pt>
                <c:pt idx="6">
                  <c:v>0.10244926671731787</c:v>
                </c:pt>
                <c:pt idx="7">
                  <c:v>7.5686927956263111E-2</c:v>
                </c:pt>
                <c:pt idx="8">
                  <c:v>7.5721837733082525E-2</c:v>
                </c:pt>
                <c:pt idx="9">
                  <c:v>6.0085630630618878E-2</c:v>
                </c:pt>
                <c:pt idx="10">
                  <c:v>0.10235374434121068</c:v>
                </c:pt>
                <c:pt idx="11">
                  <c:v>0.14980201608893123</c:v>
                </c:pt>
                <c:pt idx="12">
                  <c:v>3.7856987697492059E-2</c:v>
                </c:pt>
                <c:pt idx="13">
                  <c:v>6.6681612238689769E-3</c:v>
                </c:pt>
                <c:pt idx="14">
                  <c:v>0.21010648375135721</c:v>
                </c:pt>
              </c:numCache>
            </c:numRef>
          </c:val>
          <c:smooth val="0"/>
          <c:extLst>
            <c:ext xmlns:c16="http://schemas.microsoft.com/office/drawing/2014/chart" uri="{C3380CC4-5D6E-409C-BE32-E72D297353CC}">
              <c16:uniqueId val="{00000004-EB25-4F5A-BC9C-3C3E9A5D465E}"/>
            </c:ext>
          </c:extLst>
        </c:ser>
        <c:dLbls>
          <c:showLegendKey val="0"/>
          <c:showVal val="0"/>
          <c:showCatName val="0"/>
          <c:showSerName val="0"/>
          <c:showPercent val="0"/>
          <c:showBubbleSize val="0"/>
        </c:dLbls>
        <c:marker val="1"/>
        <c:smooth val="0"/>
        <c:axId val="3"/>
        <c:axId val="4"/>
      </c:lineChart>
      <c:catAx>
        <c:axId val="496949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
        <c:auto val="1"/>
        <c:lblAlgn val="ctr"/>
        <c:lblOffset val="100"/>
        <c:tickLblSkip val="1"/>
        <c:tickMarkSkip val="1"/>
        <c:noMultiLvlLbl val="0"/>
      </c:catAx>
      <c:valAx>
        <c:axId val="1"/>
        <c:scaling>
          <c:orientation val="minMax"/>
          <c:max val="33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7.484984622320983E-3"/>
              <c:y val="0.1990847741970397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6949384"/>
        <c:crosses val="autoZero"/>
        <c:crossBetween val="between"/>
        <c:majorUnit val="5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4"/>
          <c:min val="0"/>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spPr>
        <a:noFill/>
        <a:ln w="25400">
          <a:noFill/>
        </a:ln>
      </c:spPr>
    </c:plotArea>
    <c:legend>
      <c:legendPos val="r"/>
      <c:layout>
        <c:manualLayout>
          <c:xMode val="edge"/>
          <c:yMode val="edge"/>
          <c:x val="7.7279752704791345E-3"/>
          <c:y val="0.80824742268041239"/>
          <c:w val="0.99381761978361671"/>
          <c:h val="0.1855670103092783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88461538461539"/>
          <c:y val="0.11059932720542735"/>
          <c:w val="0.78846153846153844"/>
          <c:h val="0.4700471406230663"/>
        </c:manualLayout>
      </c:layout>
      <c:lineChart>
        <c:grouping val="standard"/>
        <c:varyColors val="0"/>
        <c:ser>
          <c:idx val="0"/>
          <c:order val="0"/>
          <c:tx>
            <c:strRef>
              <c:f>'2.1.15-график'!$C$4</c:f>
              <c:strCache>
                <c:ptCount val="1"/>
                <c:pt idx="0">
                  <c:v>Brent</c:v>
                </c:pt>
              </c:strCache>
            </c:strRef>
          </c:tx>
          <c:spPr>
            <a:ln w="25400">
              <a:solidFill>
                <a:srgbClr val="333399"/>
              </a:solidFill>
              <a:prstDash val="solid"/>
            </a:ln>
          </c:spPr>
          <c:marker>
            <c:symbol val="none"/>
          </c:marker>
          <c:cat>
            <c:strRef>
              <c:f>'2.1.15-график'!$B$5:$B$50</c:f>
              <c:strCache>
                <c:ptCount val="46"/>
                <c:pt idx="0">
                  <c:v>қан.07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strCache>
            </c:strRef>
          </c:cat>
          <c:val>
            <c:numRef>
              <c:f>'2.1.15-график'!$C$5:$C$50</c:f>
              <c:numCache>
                <c:formatCode>0.000</c:formatCode>
                <c:ptCount val="46"/>
                <c:pt idx="0" formatCode="General">
                  <c:v>100</c:v>
                </c:pt>
                <c:pt idx="1">
                  <c:v>96.41655450874832</c:v>
                </c:pt>
                <c:pt idx="2">
                  <c:v>103.39838492597576</c:v>
                </c:pt>
                <c:pt idx="3">
                  <c:v>115.91520861372811</c:v>
                </c:pt>
                <c:pt idx="4">
                  <c:v>114.75437415881558</c:v>
                </c:pt>
                <c:pt idx="5">
                  <c:v>114.77119784656796</c:v>
                </c:pt>
                <c:pt idx="6">
                  <c:v>120.02018842530282</c:v>
                </c:pt>
                <c:pt idx="7">
                  <c:v>130.09757738896366</c:v>
                </c:pt>
                <c:pt idx="8">
                  <c:v>123.25033647375506</c:v>
                </c:pt>
                <c:pt idx="9">
                  <c:v>131.46029609690444</c:v>
                </c:pt>
                <c:pt idx="10">
                  <c:v>152.59084791386272</c:v>
                </c:pt>
                <c:pt idx="11">
                  <c:v>148.31763122476445</c:v>
                </c:pt>
                <c:pt idx="12">
                  <c:v>157.83983849259758</c:v>
                </c:pt>
                <c:pt idx="13">
                  <c:v>153.02826379542395</c:v>
                </c:pt>
                <c:pt idx="14">
                  <c:v>171.26514131897713</c:v>
                </c:pt>
                <c:pt idx="15">
                  <c:v>168.62382234185736</c:v>
                </c:pt>
                <c:pt idx="16">
                  <c:v>183.664199192463</c:v>
                </c:pt>
                <c:pt idx="17">
                  <c:v>215.88156123822341</c:v>
                </c:pt>
                <c:pt idx="18">
                  <c:v>237.83647375504711</c:v>
                </c:pt>
                <c:pt idx="19">
                  <c:v>208.5800807537012</c:v>
                </c:pt>
                <c:pt idx="20">
                  <c:v>181.40982503364737</c:v>
                </c:pt>
                <c:pt idx="21">
                  <c:v>155.66958277254375</c:v>
                </c:pt>
                <c:pt idx="22">
                  <c:v>100.58882907133244</c:v>
                </c:pt>
                <c:pt idx="23">
                  <c:v>77.641318977119781</c:v>
                </c:pt>
                <c:pt idx="24">
                  <c:v>60.969044414535666</c:v>
                </c:pt>
                <c:pt idx="25">
                  <c:v>71.870794078061905</c:v>
                </c:pt>
                <c:pt idx="26">
                  <c:v>70.878196500672956</c:v>
                </c:pt>
                <c:pt idx="27">
                  <c:v>77.843203230148063</c:v>
                </c:pt>
                <c:pt idx="28">
                  <c:v>86.288694481830419</c:v>
                </c:pt>
                <c:pt idx="29">
                  <c:v>111.89434724091522</c:v>
                </c:pt>
                <c:pt idx="30">
                  <c:v>115.02355316285332</c:v>
                </c:pt>
                <c:pt idx="31">
                  <c:v>123.18304172274564</c:v>
                </c:pt>
                <c:pt idx="32">
                  <c:v>114.85531628532976</c:v>
                </c:pt>
                <c:pt idx="33">
                  <c:v>113.10565275908482</c:v>
                </c:pt>
                <c:pt idx="34">
                  <c:v>127.70861372812922</c:v>
                </c:pt>
                <c:pt idx="35">
                  <c:v>132.55383580080758</c:v>
                </c:pt>
                <c:pt idx="36">
                  <c:v>130.21534320323019</c:v>
                </c:pt>
                <c:pt idx="37">
                  <c:v>120.50807537012115</c:v>
                </c:pt>
                <c:pt idx="38">
                  <c:v>129.92934051144013</c:v>
                </c:pt>
                <c:pt idx="39">
                  <c:v>139.51884253028268</c:v>
                </c:pt>
                <c:pt idx="40">
                  <c:v>148.30080753701216</c:v>
                </c:pt>
                <c:pt idx="41">
                  <c:v>122.99798115746974</c:v>
                </c:pt>
                <c:pt idx="42">
                  <c:v>120.30619111709291</c:v>
                </c:pt>
                <c:pt idx="43">
                  <c:v>136.32234185733515</c:v>
                </c:pt>
                <c:pt idx="44">
                  <c:v>126.74966352624497</c:v>
                </c:pt>
                <c:pt idx="45">
                  <c:v>139.51884253028265</c:v>
                </c:pt>
              </c:numCache>
            </c:numRef>
          </c:val>
          <c:smooth val="0"/>
          <c:extLst>
            <c:ext xmlns:c16="http://schemas.microsoft.com/office/drawing/2014/chart" uri="{C3380CC4-5D6E-409C-BE32-E72D297353CC}">
              <c16:uniqueId val="{00000000-9C27-4764-ADE0-EBC47E791759}"/>
            </c:ext>
          </c:extLst>
        </c:ser>
        <c:ser>
          <c:idx val="1"/>
          <c:order val="1"/>
          <c:tx>
            <c:strRef>
              <c:f>'2.1.15-график'!$D$4</c:f>
              <c:strCache>
                <c:ptCount val="1"/>
                <c:pt idx="0">
                  <c:v>Мыс</c:v>
                </c:pt>
              </c:strCache>
            </c:strRef>
          </c:tx>
          <c:spPr>
            <a:ln w="25400">
              <a:solidFill>
                <a:srgbClr val="003300"/>
              </a:solidFill>
              <a:prstDash val="solid"/>
            </a:ln>
          </c:spPr>
          <c:marker>
            <c:symbol val="none"/>
          </c:marker>
          <c:cat>
            <c:strRef>
              <c:f>'2.1.15-график'!$B$5:$B$50</c:f>
              <c:strCache>
                <c:ptCount val="46"/>
                <c:pt idx="0">
                  <c:v>қан.07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strCache>
            </c:strRef>
          </c:cat>
          <c:val>
            <c:numRef>
              <c:f>'2.1.15-график'!$D$5:$D$50</c:f>
              <c:numCache>
                <c:formatCode>0.000</c:formatCode>
                <c:ptCount val="46"/>
                <c:pt idx="0" formatCode="General">
                  <c:v>100</c:v>
                </c:pt>
                <c:pt idx="1">
                  <c:v>88.157894736842096</c:v>
                </c:pt>
                <c:pt idx="2">
                  <c:v>96.512365250475568</c:v>
                </c:pt>
                <c:pt idx="3">
                  <c:v>111.60431198478121</c:v>
                </c:pt>
                <c:pt idx="4">
                  <c:v>127.80596068484462</c:v>
                </c:pt>
                <c:pt idx="5">
                  <c:v>119.5307545973367</c:v>
                </c:pt>
                <c:pt idx="6">
                  <c:v>124.28662016486997</c:v>
                </c:pt>
                <c:pt idx="7">
                  <c:v>126.66455294863663</c:v>
                </c:pt>
                <c:pt idx="8">
                  <c:v>118.21496512365248</c:v>
                </c:pt>
                <c:pt idx="9">
                  <c:v>129.78757133798351</c:v>
                </c:pt>
                <c:pt idx="10">
                  <c:v>118.99175649968294</c:v>
                </c:pt>
                <c:pt idx="11">
                  <c:v>107.05453392517437</c:v>
                </c:pt>
                <c:pt idx="12">
                  <c:v>105.28693722257449</c:v>
                </c:pt>
                <c:pt idx="13">
                  <c:v>114.78281547241596</c:v>
                </c:pt>
                <c:pt idx="14">
                  <c:v>137.4445149017121</c:v>
                </c:pt>
                <c:pt idx="15">
                  <c:v>134.33734939759034</c:v>
                </c:pt>
                <c:pt idx="16">
                  <c:v>132.65694356372859</c:v>
                </c:pt>
                <c:pt idx="17">
                  <c:v>127.7742549143944</c:v>
                </c:pt>
                <c:pt idx="18">
                  <c:v>139.40234622701328</c:v>
                </c:pt>
                <c:pt idx="19">
                  <c:v>127.98034242232083</c:v>
                </c:pt>
                <c:pt idx="20">
                  <c:v>116.20164870006337</c:v>
                </c:pt>
                <c:pt idx="21">
                  <c:v>97.970830691185768</c:v>
                </c:pt>
                <c:pt idx="22">
                  <c:v>64.854153455928966</c:v>
                </c:pt>
                <c:pt idx="23">
                  <c:v>56.610653138871264</c:v>
                </c:pt>
                <c:pt idx="24">
                  <c:v>48.220513633481289</c:v>
                </c:pt>
                <c:pt idx="25">
                  <c:v>49.805802155992389</c:v>
                </c:pt>
                <c:pt idx="26">
                  <c:v>53.237951807228917</c:v>
                </c:pt>
                <c:pt idx="27">
                  <c:v>63.811826252377934</c:v>
                </c:pt>
                <c:pt idx="28">
                  <c:v>72.994610019023455</c:v>
                </c:pt>
                <c:pt idx="29">
                  <c:v>80.219562460367769</c:v>
                </c:pt>
                <c:pt idx="30">
                  <c:v>80.42168674698793</c:v>
                </c:pt>
                <c:pt idx="31">
                  <c:v>95.125237793278359</c:v>
                </c:pt>
                <c:pt idx="32">
                  <c:v>98.073874445149002</c:v>
                </c:pt>
                <c:pt idx="33">
                  <c:v>94.6020925808497</c:v>
                </c:pt>
                <c:pt idx="34">
                  <c:v>103.52726696258718</c:v>
                </c:pt>
                <c:pt idx="35">
                  <c:v>111.73113506658211</c:v>
                </c:pt>
                <c:pt idx="36">
                  <c:v>116.39188332276474</c:v>
                </c:pt>
                <c:pt idx="37">
                  <c:v>107.29232720355105</c:v>
                </c:pt>
                <c:pt idx="38">
                  <c:v>116.81991122384275</c:v>
                </c:pt>
                <c:pt idx="39">
                  <c:v>124.52441344324667</c:v>
                </c:pt>
                <c:pt idx="40">
                  <c:v>117.25586556753329</c:v>
                </c:pt>
                <c:pt idx="41">
                  <c:v>106.51553582752061</c:v>
                </c:pt>
                <c:pt idx="42">
                  <c:v>99.865250475586564</c:v>
                </c:pt>
                <c:pt idx="43">
                  <c:v>118.65884590995562</c:v>
                </c:pt>
                <c:pt idx="44">
                  <c:v>120.37492073557388</c:v>
                </c:pt>
                <c:pt idx="45">
                  <c:v>128.21813570069753</c:v>
                </c:pt>
              </c:numCache>
            </c:numRef>
          </c:val>
          <c:smooth val="0"/>
          <c:extLst>
            <c:ext xmlns:c16="http://schemas.microsoft.com/office/drawing/2014/chart" uri="{C3380CC4-5D6E-409C-BE32-E72D297353CC}">
              <c16:uniqueId val="{00000001-9C27-4764-ADE0-EBC47E791759}"/>
            </c:ext>
          </c:extLst>
        </c:ser>
        <c:ser>
          <c:idx val="2"/>
          <c:order val="2"/>
          <c:tx>
            <c:strRef>
              <c:f>'2.1.15-график'!$E$4</c:f>
              <c:strCache>
                <c:ptCount val="1"/>
                <c:pt idx="0">
                  <c:v>Алюминий</c:v>
                </c:pt>
              </c:strCache>
            </c:strRef>
          </c:tx>
          <c:spPr>
            <a:ln w="25400">
              <a:solidFill>
                <a:srgbClr val="FF6600"/>
              </a:solidFill>
              <a:prstDash val="solid"/>
            </a:ln>
          </c:spPr>
          <c:marker>
            <c:symbol val="none"/>
          </c:marker>
          <c:cat>
            <c:strRef>
              <c:f>'2.1.15-график'!$B$5:$B$50</c:f>
              <c:strCache>
                <c:ptCount val="46"/>
                <c:pt idx="0">
                  <c:v>қан.07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strCache>
            </c:strRef>
          </c:cat>
          <c:val>
            <c:numRef>
              <c:f>'2.1.15-график'!$E$5:$E$50</c:f>
              <c:numCache>
                <c:formatCode>0.000</c:formatCode>
                <c:ptCount val="46"/>
                <c:pt idx="0" formatCode="General">
                  <c:v>100</c:v>
                </c:pt>
                <c:pt idx="1">
                  <c:v>101.27163546450018</c:v>
                </c:pt>
                <c:pt idx="2">
                  <c:v>100</c:v>
                </c:pt>
                <c:pt idx="3">
                  <c:v>96.820911338749553</c:v>
                </c:pt>
                <c:pt idx="4">
                  <c:v>99.576121511833264</c:v>
                </c:pt>
                <c:pt idx="5">
                  <c:v>97.112327799364166</c:v>
                </c:pt>
                <c:pt idx="6">
                  <c:v>95.761215118332728</c:v>
                </c:pt>
                <c:pt idx="7">
                  <c:v>94.613210879547836</c:v>
                </c:pt>
                <c:pt idx="8">
                  <c:v>85.499823383963232</c:v>
                </c:pt>
                <c:pt idx="9">
                  <c:v>87.239491345814173</c:v>
                </c:pt>
                <c:pt idx="10">
                  <c:v>87.981278700105946</c:v>
                </c:pt>
                <c:pt idx="11">
                  <c:v>84.916990462733992</c:v>
                </c:pt>
                <c:pt idx="12">
                  <c:v>83.300953726598351</c:v>
                </c:pt>
                <c:pt idx="13">
                  <c:v>92.308371600141271</c:v>
                </c:pt>
                <c:pt idx="14">
                  <c:v>109.4224655598728</c:v>
                </c:pt>
                <c:pt idx="15">
                  <c:v>102.78170257859411</c:v>
                </c:pt>
                <c:pt idx="16">
                  <c:v>98.746026139173409</c:v>
                </c:pt>
                <c:pt idx="17">
                  <c:v>101.8809607912398</c:v>
                </c:pt>
                <c:pt idx="18">
                  <c:v>109.72271282232421</c:v>
                </c:pt>
                <c:pt idx="19">
                  <c:v>101.88802543270923</c:v>
                </c:pt>
                <c:pt idx="20">
                  <c:v>93.774284705051159</c:v>
                </c:pt>
                <c:pt idx="21">
                  <c:v>83.636524196396977</c:v>
                </c:pt>
                <c:pt idx="22">
                  <c:v>70.487460261391689</c:v>
                </c:pt>
                <c:pt idx="23">
                  <c:v>59.62557400211935</c:v>
                </c:pt>
                <c:pt idx="24">
                  <c:v>53.258565877781663</c:v>
                </c:pt>
                <c:pt idx="25">
                  <c:v>47.915930766513569</c:v>
                </c:pt>
                <c:pt idx="26">
                  <c:v>45.275521017308343</c:v>
                </c:pt>
                <c:pt idx="27">
                  <c:v>47.606852702225332</c:v>
                </c:pt>
                <c:pt idx="28">
                  <c:v>53.126103850229562</c:v>
                </c:pt>
                <c:pt idx="29">
                  <c:v>50.82126457082299</c:v>
                </c:pt>
                <c:pt idx="30">
                  <c:v>57.638643588837823</c:v>
                </c:pt>
                <c:pt idx="31">
                  <c:v>68.703638290356722</c:v>
                </c:pt>
                <c:pt idx="32">
                  <c:v>63.943836100317874</c:v>
                </c:pt>
                <c:pt idx="33">
                  <c:v>64.429530201342246</c:v>
                </c:pt>
                <c:pt idx="34">
                  <c:v>66.487107029318224</c:v>
                </c:pt>
                <c:pt idx="35">
                  <c:v>73.233839632638606</c:v>
                </c:pt>
                <c:pt idx="36">
                  <c:v>77.605086541857958</c:v>
                </c:pt>
                <c:pt idx="37">
                  <c:v>72.500883080183641</c:v>
                </c:pt>
                <c:pt idx="38">
                  <c:v>74.549629106322811</c:v>
                </c:pt>
                <c:pt idx="39">
                  <c:v>82.04344754503704</c:v>
                </c:pt>
                <c:pt idx="40">
                  <c:v>78.594136347580317</c:v>
                </c:pt>
                <c:pt idx="41">
                  <c:v>69.1893323913811</c:v>
                </c:pt>
                <c:pt idx="42">
                  <c:v>67.14058636524193</c:v>
                </c:pt>
                <c:pt idx="43">
                  <c:v>77.958318615330228</c:v>
                </c:pt>
                <c:pt idx="44">
                  <c:v>73.640056517131711</c:v>
                </c:pt>
                <c:pt idx="45">
                  <c:v>82.258919109855128</c:v>
                </c:pt>
              </c:numCache>
            </c:numRef>
          </c:val>
          <c:smooth val="0"/>
          <c:extLst>
            <c:ext xmlns:c16="http://schemas.microsoft.com/office/drawing/2014/chart" uri="{C3380CC4-5D6E-409C-BE32-E72D297353CC}">
              <c16:uniqueId val="{00000002-9C27-4764-ADE0-EBC47E791759}"/>
            </c:ext>
          </c:extLst>
        </c:ser>
        <c:ser>
          <c:idx val="3"/>
          <c:order val="3"/>
          <c:tx>
            <c:strRef>
              <c:f>'2.1.15-график'!$F$4</c:f>
              <c:strCache>
                <c:ptCount val="1"/>
                <c:pt idx="0">
                  <c:v>Алтын</c:v>
                </c:pt>
              </c:strCache>
            </c:strRef>
          </c:tx>
          <c:spPr>
            <a:ln w="25400">
              <a:solidFill>
                <a:srgbClr val="FF0000"/>
              </a:solidFill>
              <a:prstDash val="solid"/>
            </a:ln>
          </c:spPr>
          <c:marker>
            <c:symbol val="none"/>
          </c:marker>
          <c:cat>
            <c:strRef>
              <c:f>'2.1.15-график'!$B$5:$B$50</c:f>
              <c:strCache>
                <c:ptCount val="46"/>
                <c:pt idx="0">
                  <c:v>қан.07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strCache>
            </c:strRef>
          </c:cat>
          <c:val>
            <c:numRef>
              <c:f>'2.1.15-график'!$F$5:$F$50</c:f>
              <c:numCache>
                <c:formatCode>0.000</c:formatCode>
                <c:ptCount val="46"/>
                <c:pt idx="0" formatCode="General">
                  <c:v>100</c:v>
                </c:pt>
                <c:pt idx="1">
                  <c:v>103.63278171788809</c:v>
                </c:pt>
                <c:pt idx="2">
                  <c:v>105.44838455476756</c:v>
                </c:pt>
                <c:pt idx="3">
                  <c:v>103.82978723404257</c:v>
                </c:pt>
                <c:pt idx="4">
                  <c:v>106.20173364854219</c:v>
                </c:pt>
                <c:pt idx="5">
                  <c:v>105.33490937746261</c:v>
                </c:pt>
                <c:pt idx="6">
                  <c:v>103.52245862884165</c:v>
                </c:pt>
                <c:pt idx="7">
                  <c:v>104.76753349093778</c:v>
                </c:pt>
                <c:pt idx="8">
                  <c:v>105.94168636721831</c:v>
                </c:pt>
                <c:pt idx="9">
                  <c:v>117.7777777777778</c:v>
                </c:pt>
                <c:pt idx="10">
                  <c:v>124.74389282899924</c:v>
                </c:pt>
                <c:pt idx="11">
                  <c:v>124.12135539795116</c:v>
                </c:pt>
                <c:pt idx="12">
                  <c:v>131.78092986603627</c:v>
                </c:pt>
                <c:pt idx="13">
                  <c:v>143.49093774625692</c:v>
                </c:pt>
                <c:pt idx="14">
                  <c:v>154.66509062253743</c:v>
                </c:pt>
                <c:pt idx="15">
                  <c:v>138.62096138691882</c:v>
                </c:pt>
                <c:pt idx="16">
                  <c:v>133.9873916469661</c:v>
                </c:pt>
                <c:pt idx="17">
                  <c:v>141.32387706855792</c:v>
                </c:pt>
                <c:pt idx="18">
                  <c:v>148.60520094562645</c:v>
                </c:pt>
                <c:pt idx="19">
                  <c:v>144.11347517730493</c:v>
                </c:pt>
                <c:pt idx="20">
                  <c:v>128.9125295508274</c:v>
                </c:pt>
                <c:pt idx="21">
                  <c:v>138.39243498817964</c:v>
                </c:pt>
                <c:pt idx="22">
                  <c:v>114.69661150512212</c:v>
                </c:pt>
                <c:pt idx="23">
                  <c:v>121.93065405831361</c:v>
                </c:pt>
                <c:pt idx="24">
                  <c:v>135.88652482269501</c:v>
                </c:pt>
                <c:pt idx="25">
                  <c:v>144.29472025216702</c:v>
                </c:pt>
                <c:pt idx="26">
                  <c:v>146.99763593380612</c:v>
                </c:pt>
                <c:pt idx="27">
                  <c:v>145.50039401103228</c:v>
                </c:pt>
                <c:pt idx="28">
                  <c:v>140.17336485421589</c:v>
                </c:pt>
                <c:pt idx="29">
                  <c:v>154.24743892828997</c:v>
                </c:pt>
                <c:pt idx="30">
                  <c:v>146.05988967691093</c:v>
                </c:pt>
                <c:pt idx="31">
                  <c:v>150.49645390070918</c:v>
                </c:pt>
                <c:pt idx="32">
                  <c:v>149.90543735224583</c:v>
                </c:pt>
                <c:pt idx="33">
                  <c:v>158.81796690307326</c:v>
                </c:pt>
                <c:pt idx="34">
                  <c:v>164.68085106382975</c:v>
                </c:pt>
                <c:pt idx="35">
                  <c:v>185.89440504334115</c:v>
                </c:pt>
                <c:pt idx="36">
                  <c:v>172.73443656422373</c:v>
                </c:pt>
                <c:pt idx="37">
                  <c:v>172.52955082742309</c:v>
                </c:pt>
                <c:pt idx="38">
                  <c:v>176.31205673758859</c:v>
                </c:pt>
                <c:pt idx="39">
                  <c:v>177.3443656422379</c:v>
                </c:pt>
                <c:pt idx="40">
                  <c:v>185.94956658786435</c:v>
                </c:pt>
                <c:pt idx="41">
                  <c:v>193.33333333333323</c:v>
                </c:pt>
                <c:pt idx="42">
                  <c:v>191.93065405831354</c:v>
                </c:pt>
                <c:pt idx="43">
                  <c:v>186.70606776989749</c:v>
                </c:pt>
                <c:pt idx="44">
                  <c:v>196.11505122143407</c:v>
                </c:pt>
                <c:pt idx="45">
                  <c:v>207.8219070133963</c:v>
                </c:pt>
              </c:numCache>
            </c:numRef>
          </c:val>
          <c:smooth val="0"/>
          <c:extLst>
            <c:ext xmlns:c16="http://schemas.microsoft.com/office/drawing/2014/chart" uri="{C3380CC4-5D6E-409C-BE32-E72D297353CC}">
              <c16:uniqueId val="{00000003-9C27-4764-ADE0-EBC47E791759}"/>
            </c:ext>
          </c:extLst>
        </c:ser>
        <c:ser>
          <c:idx val="4"/>
          <c:order val="4"/>
          <c:tx>
            <c:strRef>
              <c:f>'2.1.15-график'!$G$4</c:f>
              <c:strCache>
                <c:ptCount val="1"/>
                <c:pt idx="0">
                  <c:v>Бидай</c:v>
                </c:pt>
              </c:strCache>
            </c:strRef>
          </c:tx>
          <c:spPr>
            <a:ln w="25400">
              <a:solidFill>
                <a:srgbClr val="800000"/>
              </a:solidFill>
              <a:prstDash val="solid"/>
            </a:ln>
          </c:spPr>
          <c:marker>
            <c:symbol val="none"/>
          </c:marker>
          <c:cat>
            <c:strRef>
              <c:f>'2.1.15-график'!$B$5:$B$50</c:f>
              <c:strCache>
                <c:ptCount val="46"/>
                <c:pt idx="0">
                  <c:v>қан.07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strCache>
            </c:strRef>
          </c:cat>
          <c:val>
            <c:numRef>
              <c:f>'2.1.15-график'!$G$5:$G$50</c:f>
              <c:numCache>
                <c:formatCode>0.000</c:formatCode>
                <c:ptCount val="46"/>
                <c:pt idx="0" formatCode="General">
                  <c:v>100</c:v>
                </c:pt>
                <c:pt idx="1">
                  <c:v>97.738809413936323</c:v>
                </c:pt>
                <c:pt idx="2">
                  <c:v>100.13844023996307</c:v>
                </c:pt>
                <c:pt idx="3">
                  <c:v>92.293493308721722</c:v>
                </c:pt>
                <c:pt idx="4">
                  <c:v>104.38394093216426</c:v>
                </c:pt>
                <c:pt idx="5">
                  <c:v>106.50669127826487</c:v>
                </c:pt>
                <c:pt idx="6">
                  <c:v>111.49053991693584</c:v>
                </c:pt>
                <c:pt idx="7">
                  <c:v>118.0433779418551</c:v>
                </c:pt>
                <c:pt idx="8">
                  <c:v>134.84079372404244</c:v>
                </c:pt>
                <c:pt idx="9">
                  <c:v>172.91185971389015</c:v>
                </c:pt>
                <c:pt idx="10">
                  <c:v>152.4688509460083</c:v>
                </c:pt>
                <c:pt idx="11">
                  <c:v>168.5279187817259</c:v>
                </c:pt>
                <c:pt idx="12">
                  <c:v>168.25103830179972</c:v>
                </c:pt>
                <c:pt idx="13">
                  <c:v>184.0793724042455</c:v>
                </c:pt>
                <c:pt idx="14">
                  <c:v>229.81079833871712</c:v>
                </c:pt>
                <c:pt idx="15">
                  <c:v>183.57175819104754</c:v>
                </c:pt>
                <c:pt idx="16">
                  <c:v>171.57360406091371</c:v>
                </c:pt>
                <c:pt idx="17">
                  <c:v>161.60590678357175</c:v>
                </c:pt>
                <c:pt idx="18">
                  <c:v>163.54407014305491</c:v>
                </c:pt>
                <c:pt idx="19">
                  <c:v>151.77664974619287</c:v>
                </c:pt>
                <c:pt idx="20">
                  <c:v>150.8075680664513</c:v>
                </c:pt>
                <c:pt idx="21">
                  <c:v>126.62667281956621</c:v>
                </c:pt>
                <c:pt idx="22">
                  <c:v>117.72035071527456</c:v>
                </c:pt>
                <c:pt idx="23">
                  <c:v>103.50715274573142</c:v>
                </c:pt>
                <c:pt idx="24">
                  <c:v>121.27365020766035</c:v>
                </c:pt>
                <c:pt idx="25">
                  <c:v>114.44393170281494</c:v>
                </c:pt>
                <c:pt idx="26">
                  <c:v>105.53760959852329</c:v>
                </c:pt>
                <c:pt idx="27">
                  <c:v>109.09090909090907</c:v>
                </c:pt>
                <c:pt idx="28">
                  <c:v>114.02861098292568</c:v>
                </c:pt>
                <c:pt idx="29">
                  <c:v>134.56391324411626</c:v>
                </c:pt>
                <c:pt idx="30">
                  <c:v>100.73834794646976</c:v>
                </c:pt>
                <c:pt idx="31">
                  <c:v>105.39916935856021</c:v>
                </c:pt>
                <c:pt idx="32">
                  <c:v>85.879095523765571</c:v>
                </c:pt>
                <c:pt idx="33">
                  <c:v>80.572219658514072</c:v>
                </c:pt>
                <c:pt idx="34">
                  <c:v>93.031841255191495</c:v>
                </c:pt>
                <c:pt idx="35">
                  <c:v>100.73834794646976</c:v>
                </c:pt>
                <c:pt idx="36">
                  <c:v>94.185509921550519</c:v>
                </c:pt>
                <c:pt idx="37">
                  <c:v>86.479003230272255</c:v>
                </c:pt>
                <c:pt idx="38">
                  <c:v>88.324873096446694</c:v>
                </c:pt>
                <c:pt idx="39">
                  <c:v>82.879556991232107</c:v>
                </c:pt>
                <c:pt idx="40">
                  <c:v>86.017535763728645</c:v>
                </c:pt>
                <c:pt idx="41">
                  <c:v>79.372404245500675</c:v>
                </c:pt>
                <c:pt idx="42">
                  <c:v>86.386709736963525</c:v>
                </c:pt>
                <c:pt idx="43">
                  <c:v>114.90539916935853</c:v>
                </c:pt>
                <c:pt idx="44">
                  <c:v>121.68897092754958</c:v>
                </c:pt>
                <c:pt idx="45">
                  <c:v>115.59760036917393</c:v>
                </c:pt>
              </c:numCache>
            </c:numRef>
          </c:val>
          <c:smooth val="0"/>
          <c:extLst>
            <c:ext xmlns:c16="http://schemas.microsoft.com/office/drawing/2014/chart" uri="{C3380CC4-5D6E-409C-BE32-E72D297353CC}">
              <c16:uniqueId val="{00000004-9C27-4764-ADE0-EBC47E791759}"/>
            </c:ext>
          </c:extLst>
        </c:ser>
        <c:dLbls>
          <c:showLegendKey val="0"/>
          <c:showVal val="0"/>
          <c:showCatName val="0"/>
          <c:showSerName val="0"/>
          <c:showPercent val="0"/>
          <c:showBubbleSize val="0"/>
        </c:dLbls>
        <c:smooth val="0"/>
        <c:axId val="469643520"/>
        <c:axId val="1"/>
      </c:lineChart>
      <c:catAx>
        <c:axId val="4696435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6"/>
        <c:tickMarkSkip val="6"/>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қаң.2007=100</a:t>
                </a:r>
              </a:p>
            </c:rich>
          </c:tx>
          <c:layout>
            <c:manualLayout>
              <c:xMode val="edge"/>
              <c:yMode val="edge"/>
              <c:x val="3.3653846153846152E-2"/>
              <c:y val="0.179723986114638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643520"/>
        <c:crosses val="autoZero"/>
        <c:crossBetween val="between"/>
      </c:valAx>
      <c:spPr>
        <a:solidFill>
          <a:srgbClr val="FFFFFF"/>
        </a:solidFill>
        <a:ln w="25400">
          <a:noFill/>
        </a:ln>
      </c:spPr>
    </c:plotArea>
    <c:legend>
      <c:legendPos val="b"/>
      <c:layout>
        <c:manualLayout>
          <c:xMode val="edge"/>
          <c:yMode val="edge"/>
          <c:x val="8.8942307692307696E-2"/>
          <c:y val="0.83870967741935487"/>
          <c:w val="0.86538461538461542"/>
          <c:h val="0.1474654377880184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923252028818903E-2"/>
          <c:y val="5.2434648710530454E-2"/>
          <c:w val="0.91375499379687908"/>
          <c:h val="0.5393278153083132"/>
        </c:manualLayout>
      </c:layout>
      <c:lineChart>
        <c:grouping val="standard"/>
        <c:varyColors val="0"/>
        <c:ser>
          <c:idx val="0"/>
          <c:order val="0"/>
          <c:tx>
            <c:strRef>
              <c:f>'2.1.16-график'!$C$4</c:f>
              <c:strCache>
                <c:ptCount val="1"/>
                <c:pt idx="0">
                  <c:v>Қытай</c:v>
                </c:pt>
              </c:strCache>
            </c:strRef>
          </c:tx>
          <c:spPr>
            <a:ln w="25400">
              <a:solidFill>
                <a:srgbClr val="CC99FF"/>
              </a:solidFill>
              <a:prstDash val="solid"/>
            </a:ln>
          </c:spPr>
          <c:marker>
            <c:symbol val="none"/>
          </c:marker>
          <c:cat>
            <c:strRef>
              <c:f>'2.1.16-график'!$B$5:$B$49</c:f>
              <c:strCache>
                <c:ptCount val="45"/>
                <c:pt idx="0">
                  <c:v>қан.07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strCache>
            </c:strRef>
          </c:cat>
          <c:val>
            <c:numRef>
              <c:f>'2.1.16-график'!$C$5:$C$49</c:f>
              <c:numCache>
                <c:formatCode>0.000</c:formatCode>
                <c:ptCount val="45"/>
                <c:pt idx="0">
                  <c:v>106.89109999999999</c:v>
                </c:pt>
                <c:pt idx="1">
                  <c:v>106.1644</c:v>
                </c:pt>
                <c:pt idx="2">
                  <c:v>106.2504</c:v>
                </c:pt>
                <c:pt idx="3">
                  <c:v>107.47620000000001</c:v>
                </c:pt>
                <c:pt idx="4">
                  <c:v>107.7283</c:v>
                </c:pt>
                <c:pt idx="5">
                  <c:v>107.8942</c:v>
                </c:pt>
                <c:pt idx="6">
                  <c:v>108.6067</c:v>
                </c:pt>
                <c:pt idx="7">
                  <c:v>107.14060000000001</c:v>
                </c:pt>
                <c:pt idx="8">
                  <c:v>108.28270000000001</c:v>
                </c:pt>
                <c:pt idx="9">
                  <c:v>107.62050000000001</c:v>
                </c:pt>
                <c:pt idx="10">
                  <c:v>106.941</c:v>
                </c:pt>
                <c:pt idx="11">
                  <c:v>109.89660000000001</c:v>
                </c:pt>
                <c:pt idx="12">
                  <c:v>111.42230000000001</c:v>
                </c:pt>
                <c:pt idx="13">
                  <c:v>111.13249999999999</c:v>
                </c:pt>
                <c:pt idx="14">
                  <c:v>111.88120000000001</c:v>
                </c:pt>
                <c:pt idx="15">
                  <c:v>114.5728</c:v>
                </c:pt>
                <c:pt idx="16">
                  <c:v>115.0964</c:v>
                </c:pt>
                <c:pt idx="17">
                  <c:v>116.0702</c:v>
                </c:pt>
                <c:pt idx="18">
                  <c:v>118.01779999999999</c:v>
                </c:pt>
                <c:pt idx="19">
                  <c:v>119.9888</c:v>
                </c:pt>
                <c:pt idx="20">
                  <c:v>123.0744</c:v>
                </c:pt>
                <c:pt idx="21">
                  <c:v>124.34990000000001</c:v>
                </c:pt>
                <c:pt idx="22">
                  <c:v>122.6237</c:v>
                </c:pt>
                <c:pt idx="23">
                  <c:v>117.8105</c:v>
                </c:pt>
                <c:pt idx="24">
                  <c:v>118.0005</c:v>
                </c:pt>
                <c:pt idx="25">
                  <c:v>119.0643</c:v>
                </c:pt>
                <c:pt idx="26">
                  <c:v>121.70610000000001</c:v>
                </c:pt>
                <c:pt idx="27">
                  <c:v>122.1759</c:v>
                </c:pt>
                <c:pt idx="28">
                  <c:v>118.4941</c:v>
                </c:pt>
                <c:pt idx="29">
                  <c:v>116.18510000000001</c:v>
                </c:pt>
                <c:pt idx="30">
                  <c:v>117.24760000000001</c:v>
                </c:pt>
                <c:pt idx="31">
                  <c:v>115.5706</c:v>
                </c:pt>
                <c:pt idx="32">
                  <c:v>115.4885</c:v>
                </c:pt>
                <c:pt idx="33">
                  <c:v>113.6506</c:v>
                </c:pt>
                <c:pt idx="34">
                  <c:v>112.39709999999999</c:v>
                </c:pt>
                <c:pt idx="35">
                  <c:v>115.3772</c:v>
                </c:pt>
                <c:pt idx="36">
                  <c:v>117.1301</c:v>
                </c:pt>
                <c:pt idx="37">
                  <c:v>117.3805</c:v>
                </c:pt>
                <c:pt idx="38">
                  <c:v>118.63290000000001</c:v>
                </c:pt>
                <c:pt idx="39">
                  <c:v>121.4083</c:v>
                </c:pt>
                <c:pt idx="40">
                  <c:v>122.4885</c:v>
                </c:pt>
                <c:pt idx="41">
                  <c:v>121.69370000000001</c:v>
                </c:pt>
                <c:pt idx="42">
                  <c:v>120.0856</c:v>
                </c:pt>
                <c:pt idx="43">
                  <c:v>117.08450000000001</c:v>
                </c:pt>
                <c:pt idx="44">
                  <c:v>119.2859</c:v>
                </c:pt>
              </c:numCache>
            </c:numRef>
          </c:val>
          <c:smooth val="0"/>
          <c:extLst>
            <c:ext xmlns:c16="http://schemas.microsoft.com/office/drawing/2014/chart" uri="{C3380CC4-5D6E-409C-BE32-E72D297353CC}">
              <c16:uniqueId val="{00000000-A63F-467A-B743-9E60133B2DDD}"/>
            </c:ext>
          </c:extLst>
        </c:ser>
        <c:ser>
          <c:idx val="1"/>
          <c:order val="1"/>
          <c:tx>
            <c:strRef>
              <c:f>'2.1.16-график'!$D$4</c:f>
              <c:strCache>
                <c:ptCount val="1"/>
                <c:pt idx="0">
                  <c:v>Ұлыбритания</c:v>
                </c:pt>
              </c:strCache>
            </c:strRef>
          </c:tx>
          <c:spPr>
            <a:ln w="25400">
              <a:solidFill>
                <a:srgbClr val="99CC00"/>
              </a:solidFill>
              <a:prstDash val="lgDash"/>
            </a:ln>
          </c:spPr>
          <c:marker>
            <c:symbol val="none"/>
          </c:marker>
          <c:cat>
            <c:strRef>
              <c:f>'2.1.16-график'!$B$5:$B$49</c:f>
              <c:strCache>
                <c:ptCount val="45"/>
                <c:pt idx="0">
                  <c:v>қан.07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strCache>
            </c:strRef>
          </c:cat>
          <c:val>
            <c:numRef>
              <c:f>'2.1.16-график'!$D$5:$D$49</c:f>
              <c:numCache>
                <c:formatCode>0.000</c:formatCode>
                <c:ptCount val="45"/>
                <c:pt idx="0">
                  <c:v>107.08620000000001</c:v>
                </c:pt>
                <c:pt idx="1">
                  <c:v>106.6482</c:v>
                </c:pt>
                <c:pt idx="2">
                  <c:v>105.0827</c:v>
                </c:pt>
                <c:pt idx="3">
                  <c:v>105.83410000000001</c:v>
                </c:pt>
                <c:pt idx="4">
                  <c:v>105.4914</c:v>
                </c:pt>
                <c:pt idx="5">
                  <c:v>106.14709999999999</c:v>
                </c:pt>
                <c:pt idx="6">
                  <c:v>106.9943</c:v>
                </c:pt>
                <c:pt idx="7">
                  <c:v>106.1897</c:v>
                </c:pt>
                <c:pt idx="8">
                  <c:v>104.9209</c:v>
                </c:pt>
                <c:pt idx="9">
                  <c:v>104.46380000000001</c:v>
                </c:pt>
                <c:pt idx="10">
                  <c:v>103.578</c:v>
                </c:pt>
                <c:pt idx="11">
                  <c:v>101.5243</c:v>
                </c:pt>
                <c:pt idx="12">
                  <c:v>98.121030000000005</c:v>
                </c:pt>
                <c:pt idx="13">
                  <c:v>97.540499999999994</c:v>
                </c:pt>
                <c:pt idx="14">
                  <c:v>96.071610000000007</c:v>
                </c:pt>
                <c:pt idx="15">
                  <c:v>94.369029999999995</c:v>
                </c:pt>
                <c:pt idx="16">
                  <c:v>94.43329</c:v>
                </c:pt>
                <c:pt idx="17">
                  <c:v>94.653700000000001</c:v>
                </c:pt>
                <c:pt idx="18">
                  <c:v>94.868380000000002</c:v>
                </c:pt>
                <c:pt idx="19">
                  <c:v>93.215440000000001</c:v>
                </c:pt>
                <c:pt idx="20">
                  <c:v>91.438389999999998</c:v>
                </c:pt>
                <c:pt idx="21">
                  <c:v>90.70702</c:v>
                </c:pt>
                <c:pt idx="22">
                  <c:v>84.746809999999996</c:v>
                </c:pt>
                <c:pt idx="23">
                  <c:v>79.320790000000002</c:v>
                </c:pt>
                <c:pt idx="24">
                  <c:v>78.147829999999999</c:v>
                </c:pt>
                <c:pt idx="25">
                  <c:v>80.102620000000002</c:v>
                </c:pt>
                <c:pt idx="26">
                  <c:v>78.212710000000001</c:v>
                </c:pt>
                <c:pt idx="27">
                  <c:v>80.099490000000003</c:v>
                </c:pt>
                <c:pt idx="28">
                  <c:v>81.643879999999996</c:v>
                </c:pt>
                <c:pt idx="29">
                  <c:v>85.274249999999995</c:v>
                </c:pt>
                <c:pt idx="30">
                  <c:v>84.853089999999995</c:v>
                </c:pt>
                <c:pt idx="31">
                  <c:v>84.78331</c:v>
                </c:pt>
                <c:pt idx="32">
                  <c:v>82.301450000000003</c:v>
                </c:pt>
                <c:pt idx="33">
                  <c:v>80.652590000000004</c:v>
                </c:pt>
                <c:pt idx="34">
                  <c:v>82.204610000000002</c:v>
                </c:pt>
                <c:pt idx="35">
                  <c:v>81.469970000000004</c:v>
                </c:pt>
                <c:pt idx="36">
                  <c:v>81.948909999999998</c:v>
                </c:pt>
                <c:pt idx="37">
                  <c:v>81.209400000000002</c:v>
                </c:pt>
                <c:pt idx="38">
                  <c:v>78.364959999999996</c:v>
                </c:pt>
                <c:pt idx="39">
                  <c:v>80.192779999999999</c:v>
                </c:pt>
                <c:pt idx="40">
                  <c:v>79.96078</c:v>
                </c:pt>
                <c:pt idx="41">
                  <c:v>81.788380000000004</c:v>
                </c:pt>
                <c:pt idx="42">
                  <c:v>82.139300000000006</c:v>
                </c:pt>
                <c:pt idx="43">
                  <c:v>83.37012</c:v>
                </c:pt>
                <c:pt idx="44">
                  <c:v>81.919039999999995</c:v>
                </c:pt>
              </c:numCache>
            </c:numRef>
          </c:val>
          <c:smooth val="0"/>
          <c:extLst>
            <c:ext xmlns:c16="http://schemas.microsoft.com/office/drawing/2014/chart" uri="{C3380CC4-5D6E-409C-BE32-E72D297353CC}">
              <c16:uniqueId val="{00000001-A63F-467A-B743-9E60133B2DDD}"/>
            </c:ext>
          </c:extLst>
        </c:ser>
        <c:ser>
          <c:idx val="2"/>
          <c:order val="2"/>
          <c:tx>
            <c:strRef>
              <c:f>'2.1.16-график'!$E$4</c:f>
              <c:strCache>
                <c:ptCount val="1"/>
                <c:pt idx="0">
                  <c:v>Жапония</c:v>
                </c:pt>
              </c:strCache>
            </c:strRef>
          </c:tx>
          <c:spPr>
            <a:ln w="25400">
              <a:solidFill>
                <a:srgbClr val="FF6600"/>
              </a:solidFill>
              <a:prstDash val="solid"/>
            </a:ln>
          </c:spPr>
          <c:marker>
            <c:symbol val="none"/>
          </c:marker>
          <c:cat>
            <c:strRef>
              <c:f>'2.1.16-график'!$B$5:$B$49</c:f>
              <c:strCache>
                <c:ptCount val="45"/>
                <c:pt idx="0">
                  <c:v>қан.07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strCache>
            </c:strRef>
          </c:cat>
          <c:val>
            <c:numRef>
              <c:f>'2.1.16-график'!$E$5:$E$49</c:f>
              <c:numCache>
                <c:formatCode>0.000</c:formatCode>
                <c:ptCount val="45"/>
                <c:pt idx="0">
                  <c:v>81.244889999999998</c:v>
                </c:pt>
                <c:pt idx="1">
                  <c:v>81.030749999999998</c:v>
                </c:pt>
                <c:pt idx="2">
                  <c:v>83.066479999999999</c:v>
                </c:pt>
                <c:pt idx="3">
                  <c:v>81.153019999999998</c:v>
                </c:pt>
                <c:pt idx="4">
                  <c:v>79.613299999999995</c:v>
                </c:pt>
                <c:pt idx="5">
                  <c:v>78.355609999999999</c:v>
                </c:pt>
                <c:pt idx="6">
                  <c:v>78.401399999999995</c:v>
                </c:pt>
                <c:pt idx="7">
                  <c:v>82.135180000000005</c:v>
                </c:pt>
                <c:pt idx="8">
                  <c:v>82.716949999999997</c:v>
                </c:pt>
                <c:pt idx="9">
                  <c:v>81.030550000000005</c:v>
                </c:pt>
                <c:pt idx="10">
                  <c:v>83.610140000000001</c:v>
                </c:pt>
                <c:pt idx="11">
                  <c:v>82.951139999999995</c:v>
                </c:pt>
                <c:pt idx="12">
                  <c:v>86.03604</c:v>
                </c:pt>
                <c:pt idx="13">
                  <c:v>86.163380000000004</c:v>
                </c:pt>
                <c:pt idx="14">
                  <c:v>90.305629999999994</c:v>
                </c:pt>
                <c:pt idx="15">
                  <c:v>88.191209999999998</c:v>
                </c:pt>
                <c:pt idx="16">
                  <c:v>87.388570000000001</c:v>
                </c:pt>
                <c:pt idx="17">
                  <c:v>85.309910000000002</c:v>
                </c:pt>
                <c:pt idx="18">
                  <c:v>84.870639999999995</c:v>
                </c:pt>
                <c:pt idx="19">
                  <c:v>84.641570000000002</c:v>
                </c:pt>
                <c:pt idx="20">
                  <c:v>88.936390000000003</c:v>
                </c:pt>
                <c:pt idx="21">
                  <c:v>99.009429999999995</c:v>
                </c:pt>
                <c:pt idx="22">
                  <c:v>104.6071</c:v>
                </c:pt>
                <c:pt idx="23">
                  <c:v>109.8222</c:v>
                </c:pt>
                <c:pt idx="24">
                  <c:v>111.711</c:v>
                </c:pt>
                <c:pt idx="25">
                  <c:v>110.4181</c:v>
                </c:pt>
                <c:pt idx="26">
                  <c:v>104.79519999999999</c:v>
                </c:pt>
                <c:pt idx="27">
                  <c:v>101.8053</c:v>
                </c:pt>
                <c:pt idx="28">
                  <c:v>101.93219999999999</c:v>
                </c:pt>
                <c:pt idx="29">
                  <c:v>101.0641</c:v>
                </c:pt>
                <c:pt idx="30">
                  <c:v>103.39830000000001</c:v>
                </c:pt>
                <c:pt idx="31">
                  <c:v>102.0181</c:v>
                </c:pt>
                <c:pt idx="32">
                  <c:v>105.2373</c:v>
                </c:pt>
                <c:pt idx="33">
                  <c:v>105.151</c:v>
                </c:pt>
                <c:pt idx="34">
                  <c:v>106.1148</c:v>
                </c:pt>
                <c:pt idx="35">
                  <c:v>105.8514</c:v>
                </c:pt>
                <c:pt idx="36">
                  <c:v>104.5484</c:v>
                </c:pt>
                <c:pt idx="37">
                  <c:v>107.02800000000001</c:v>
                </c:pt>
                <c:pt idx="38">
                  <c:v>105.9187</c:v>
                </c:pt>
                <c:pt idx="39">
                  <c:v>102.29770000000001</c:v>
                </c:pt>
                <c:pt idx="40">
                  <c:v>106.36</c:v>
                </c:pt>
                <c:pt idx="41">
                  <c:v>108.6564</c:v>
                </c:pt>
                <c:pt idx="42">
                  <c:v>111.2517</c:v>
                </c:pt>
                <c:pt idx="43">
                  <c:v>113.2159</c:v>
                </c:pt>
                <c:pt idx="44">
                  <c:v>113.5183</c:v>
                </c:pt>
              </c:numCache>
            </c:numRef>
          </c:val>
          <c:smooth val="0"/>
          <c:extLst>
            <c:ext xmlns:c16="http://schemas.microsoft.com/office/drawing/2014/chart" uri="{C3380CC4-5D6E-409C-BE32-E72D297353CC}">
              <c16:uniqueId val="{00000002-A63F-467A-B743-9E60133B2DDD}"/>
            </c:ext>
          </c:extLst>
        </c:ser>
        <c:ser>
          <c:idx val="3"/>
          <c:order val="3"/>
          <c:tx>
            <c:strRef>
              <c:f>'2.1.16-график'!$F$4</c:f>
              <c:strCache>
                <c:ptCount val="1"/>
                <c:pt idx="0">
                  <c:v>АҚШ</c:v>
                </c:pt>
              </c:strCache>
            </c:strRef>
          </c:tx>
          <c:spPr>
            <a:ln w="25400">
              <a:solidFill>
                <a:srgbClr val="333399"/>
              </a:solidFill>
              <a:prstDash val="lgDash"/>
            </a:ln>
          </c:spPr>
          <c:marker>
            <c:symbol val="none"/>
          </c:marker>
          <c:cat>
            <c:strRef>
              <c:f>'2.1.16-график'!$B$5:$B$49</c:f>
              <c:strCache>
                <c:ptCount val="45"/>
                <c:pt idx="0">
                  <c:v>қан.07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strCache>
            </c:strRef>
          </c:cat>
          <c:val>
            <c:numRef>
              <c:f>'2.1.16-график'!$F$5:$F$49</c:f>
              <c:numCache>
                <c:formatCode>0.000</c:formatCode>
                <c:ptCount val="45"/>
                <c:pt idx="0">
                  <c:v>91.411770000000004</c:v>
                </c:pt>
                <c:pt idx="1">
                  <c:v>91.181550000000001</c:v>
                </c:pt>
                <c:pt idx="2">
                  <c:v>90.664959999999994</c:v>
                </c:pt>
                <c:pt idx="3">
                  <c:v>89.557850000000002</c:v>
                </c:pt>
                <c:pt idx="4">
                  <c:v>88.858149999999995</c:v>
                </c:pt>
                <c:pt idx="5">
                  <c:v>88.746139999999997</c:v>
                </c:pt>
                <c:pt idx="6">
                  <c:v>87.622190000000003</c:v>
                </c:pt>
                <c:pt idx="7">
                  <c:v>87.934889999999996</c:v>
                </c:pt>
                <c:pt idx="8">
                  <c:v>86.650530000000003</c:v>
                </c:pt>
                <c:pt idx="9">
                  <c:v>84.906540000000007</c:v>
                </c:pt>
                <c:pt idx="10">
                  <c:v>83.559250000000006</c:v>
                </c:pt>
                <c:pt idx="11">
                  <c:v>84.435649999999995</c:v>
                </c:pt>
                <c:pt idx="12">
                  <c:v>83.699010000000001</c:v>
                </c:pt>
                <c:pt idx="13">
                  <c:v>83.012270000000001</c:v>
                </c:pt>
                <c:pt idx="14">
                  <c:v>81.225890000000007</c:v>
                </c:pt>
                <c:pt idx="15">
                  <c:v>81.068179999999998</c:v>
                </c:pt>
                <c:pt idx="16">
                  <c:v>81.455719999999999</c:v>
                </c:pt>
                <c:pt idx="17">
                  <c:v>81.825059999999993</c:v>
                </c:pt>
                <c:pt idx="18">
                  <c:v>81.246340000000004</c:v>
                </c:pt>
                <c:pt idx="19">
                  <c:v>83.505920000000003</c:v>
                </c:pt>
                <c:pt idx="20">
                  <c:v>85.54213</c:v>
                </c:pt>
                <c:pt idx="21">
                  <c:v>91.275540000000007</c:v>
                </c:pt>
                <c:pt idx="22">
                  <c:v>93.607320000000001</c:v>
                </c:pt>
                <c:pt idx="23">
                  <c:v>92.245679999999993</c:v>
                </c:pt>
                <c:pt idx="24">
                  <c:v>92.815060000000003</c:v>
                </c:pt>
                <c:pt idx="25">
                  <c:v>95.422240000000002</c:v>
                </c:pt>
                <c:pt idx="26">
                  <c:v>96.258349999999993</c:v>
                </c:pt>
                <c:pt idx="27">
                  <c:v>93.712630000000004</c:v>
                </c:pt>
                <c:pt idx="28">
                  <c:v>90.660420000000002</c:v>
                </c:pt>
                <c:pt idx="29">
                  <c:v>89.556719999999999</c:v>
                </c:pt>
                <c:pt idx="30">
                  <c:v>89.048509999999993</c:v>
                </c:pt>
                <c:pt idx="31">
                  <c:v>87.877409999999998</c:v>
                </c:pt>
                <c:pt idx="32">
                  <c:v>87.016050000000007</c:v>
                </c:pt>
                <c:pt idx="33">
                  <c:v>85.668530000000004</c:v>
                </c:pt>
                <c:pt idx="34">
                  <c:v>85.250839999999997</c:v>
                </c:pt>
                <c:pt idx="35">
                  <c:v>85.616529999999997</c:v>
                </c:pt>
                <c:pt idx="36">
                  <c:v>85.901570000000007</c:v>
                </c:pt>
                <c:pt idx="37">
                  <c:v>87.192949999999996</c:v>
                </c:pt>
                <c:pt idx="38">
                  <c:v>86.418120000000002</c:v>
                </c:pt>
                <c:pt idx="39">
                  <c:v>86.08014</c:v>
                </c:pt>
                <c:pt idx="40">
                  <c:v>88.590969999999999</c:v>
                </c:pt>
                <c:pt idx="41">
                  <c:v>89.086550000000003</c:v>
                </c:pt>
                <c:pt idx="42">
                  <c:v>87.514589999999998</c:v>
                </c:pt>
                <c:pt idx="43">
                  <c:v>86.651660000000007</c:v>
                </c:pt>
                <c:pt idx="44">
                  <c:v>85.778660000000002</c:v>
                </c:pt>
              </c:numCache>
            </c:numRef>
          </c:val>
          <c:smooth val="0"/>
          <c:extLst>
            <c:ext xmlns:c16="http://schemas.microsoft.com/office/drawing/2014/chart" uri="{C3380CC4-5D6E-409C-BE32-E72D297353CC}">
              <c16:uniqueId val="{00000003-A63F-467A-B743-9E60133B2DDD}"/>
            </c:ext>
          </c:extLst>
        </c:ser>
        <c:ser>
          <c:idx val="4"/>
          <c:order val="4"/>
          <c:tx>
            <c:strRef>
              <c:f>'2.1.16-график'!$G$4</c:f>
              <c:strCache>
                <c:ptCount val="1"/>
                <c:pt idx="0">
                  <c:v>Бразилия</c:v>
                </c:pt>
              </c:strCache>
            </c:strRef>
          </c:tx>
          <c:spPr>
            <a:ln w="25400">
              <a:solidFill>
                <a:srgbClr val="800000"/>
              </a:solidFill>
              <a:prstDash val="solid"/>
            </a:ln>
          </c:spPr>
          <c:marker>
            <c:symbol val="none"/>
          </c:marker>
          <c:cat>
            <c:strRef>
              <c:f>'2.1.16-график'!$B$5:$B$49</c:f>
              <c:strCache>
                <c:ptCount val="45"/>
                <c:pt idx="0">
                  <c:v>қан.07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strCache>
            </c:strRef>
          </c:cat>
          <c:val>
            <c:numRef>
              <c:f>'2.1.16-график'!$G$5:$G$49</c:f>
              <c:numCache>
                <c:formatCode>General</c:formatCode>
                <c:ptCount val="45"/>
                <c:pt idx="0">
                  <c:v>87</c:v>
                </c:pt>
                <c:pt idx="1">
                  <c:v>89</c:v>
                </c:pt>
                <c:pt idx="2">
                  <c:v>89</c:v>
                </c:pt>
                <c:pt idx="3">
                  <c:v>90</c:v>
                </c:pt>
                <c:pt idx="4">
                  <c:v>92</c:v>
                </c:pt>
                <c:pt idx="5">
                  <c:v>95</c:v>
                </c:pt>
                <c:pt idx="6">
                  <c:v>97</c:v>
                </c:pt>
                <c:pt idx="7">
                  <c:v>93</c:v>
                </c:pt>
                <c:pt idx="8">
                  <c:v>95</c:v>
                </c:pt>
                <c:pt idx="9">
                  <c:v>100</c:v>
                </c:pt>
                <c:pt idx="10">
                  <c:v>100</c:v>
                </c:pt>
                <c:pt idx="11">
                  <c:v>99</c:v>
                </c:pt>
                <c:pt idx="12">
                  <c:v>100</c:v>
                </c:pt>
                <c:pt idx="13">
                  <c:v>102</c:v>
                </c:pt>
                <c:pt idx="14">
                  <c:v>101</c:v>
                </c:pt>
                <c:pt idx="15">
                  <c:v>102</c:v>
                </c:pt>
                <c:pt idx="16">
                  <c:v>104</c:v>
                </c:pt>
                <c:pt idx="17">
                  <c:v>107</c:v>
                </c:pt>
                <c:pt idx="18">
                  <c:v>108</c:v>
                </c:pt>
                <c:pt idx="19">
                  <c:v>109</c:v>
                </c:pt>
                <c:pt idx="20">
                  <c:v>99</c:v>
                </c:pt>
                <c:pt idx="21">
                  <c:v>86</c:v>
                </c:pt>
                <c:pt idx="22">
                  <c:v>84</c:v>
                </c:pt>
                <c:pt idx="23">
                  <c:v>79</c:v>
                </c:pt>
                <c:pt idx="24">
                  <c:v>82</c:v>
                </c:pt>
                <c:pt idx="25">
                  <c:v>83</c:v>
                </c:pt>
                <c:pt idx="26">
                  <c:v>84</c:v>
                </c:pt>
                <c:pt idx="27">
                  <c:v>87</c:v>
                </c:pt>
                <c:pt idx="28">
                  <c:v>91</c:v>
                </c:pt>
                <c:pt idx="29">
                  <c:v>95</c:v>
                </c:pt>
                <c:pt idx="30">
                  <c:v>96</c:v>
                </c:pt>
                <c:pt idx="31">
                  <c:v>100</c:v>
                </c:pt>
                <c:pt idx="32">
                  <c:v>101</c:v>
                </c:pt>
                <c:pt idx="33">
                  <c:v>104</c:v>
                </c:pt>
                <c:pt idx="34">
                  <c:v>104</c:v>
                </c:pt>
                <c:pt idx="35">
                  <c:v>104</c:v>
                </c:pt>
                <c:pt idx="36">
                  <c:v>103</c:v>
                </c:pt>
                <c:pt idx="37">
                  <c:v>101</c:v>
                </c:pt>
                <c:pt idx="38">
                  <c:v>104</c:v>
                </c:pt>
                <c:pt idx="39">
                  <c:v>106</c:v>
                </c:pt>
                <c:pt idx="40">
                  <c:v>105</c:v>
                </c:pt>
                <c:pt idx="41">
                  <c:v>107</c:v>
                </c:pt>
                <c:pt idx="42">
                  <c:v>107</c:v>
                </c:pt>
                <c:pt idx="43">
                  <c:v>107</c:v>
                </c:pt>
                <c:pt idx="44">
                  <c:v>109</c:v>
                </c:pt>
              </c:numCache>
            </c:numRef>
          </c:val>
          <c:smooth val="0"/>
          <c:extLst>
            <c:ext xmlns:c16="http://schemas.microsoft.com/office/drawing/2014/chart" uri="{C3380CC4-5D6E-409C-BE32-E72D297353CC}">
              <c16:uniqueId val="{00000004-A63F-467A-B743-9E60133B2DDD}"/>
            </c:ext>
          </c:extLst>
        </c:ser>
        <c:dLbls>
          <c:showLegendKey val="0"/>
          <c:showVal val="0"/>
          <c:showCatName val="0"/>
          <c:showSerName val="0"/>
          <c:showPercent val="0"/>
          <c:showBubbleSize val="0"/>
        </c:dLbls>
        <c:smooth val="0"/>
        <c:axId val="469638600"/>
        <c:axId val="1"/>
      </c:lineChart>
      <c:catAx>
        <c:axId val="46963860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3"/>
        <c:noMultiLvlLbl val="0"/>
      </c:catAx>
      <c:valAx>
        <c:axId val="1"/>
        <c:scaling>
          <c:orientation val="minMax"/>
          <c:min val="6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469638600"/>
        <c:crosses val="autoZero"/>
        <c:crossBetween val="between"/>
      </c:valAx>
      <c:spPr>
        <a:solidFill>
          <a:srgbClr val="FFFFFF"/>
        </a:solidFill>
        <a:ln w="25400">
          <a:noFill/>
        </a:ln>
      </c:spPr>
    </c:plotArea>
    <c:legend>
      <c:legendPos val="b"/>
      <c:layout>
        <c:manualLayout>
          <c:xMode val="edge"/>
          <c:yMode val="edge"/>
          <c:x val="1.3986045823421618E-2"/>
          <c:y val="0.8430671958171686"/>
          <c:w val="0.96969917709056552"/>
          <c:h val="0.1459856616133625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97334449780469E-2"/>
          <c:y val="9.3750178814275387E-2"/>
          <c:w val="0.89759212159599644"/>
          <c:h val="0.64453247934814328"/>
        </c:manualLayout>
      </c:layout>
      <c:lineChart>
        <c:grouping val="standard"/>
        <c:varyColors val="0"/>
        <c:ser>
          <c:idx val="0"/>
          <c:order val="0"/>
          <c:tx>
            <c:strRef>
              <c:f>'2.1.17-график'!$C$4</c:f>
              <c:strCache>
                <c:ptCount val="1"/>
                <c:pt idx="0">
                  <c:v>АҚШ</c:v>
                </c:pt>
              </c:strCache>
            </c:strRef>
          </c:tx>
          <c:spPr>
            <a:ln w="25400">
              <a:solidFill>
                <a:srgbClr val="33CCCC"/>
              </a:solidFill>
              <a:prstDash val="lgDash"/>
            </a:ln>
          </c:spPr>
          <c:marker>
            <c:symbol val="none"/>
          </c:marker>
          <c:cat>
            <c:strRef>
              <c:f>'2.1.17-график'!$B$5:$B$18</c:f>
              <c:strCache>
                <c:ptCount val="14"/>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strCache>
            </c:strRef>
          </c:cat>
          <c:val>
            <c:numRef>
              <c:f>'2.1.17-график'!$C$5:$C$18</c:f>
              <c:numCache>
                <c:formatCode>0.000</c:formatCode>
                <c:ptCount val="14"/>
                <c:pt idx="0">
                  <c:v>-5.7388589999999997</c:v>
                </c:pt>
                <c:pt idx="1">
                  <c:v>-5.4745080000000002</c:v>
                </c:pt>
                <c:pt idx="2">
                  <c:v>-4.8294560000000004</c:v>
                </c:pt>
                <c:pt idx="3">
                  <c:v>-4.4108790000000004</c:v>
                </c:pt>
                <c:pt idx="4">
                  <c:v>-4.8016249999999996</c:v>
                </c:pt>
                <c:pt idx="5">
                  <c:v>-4.8875739999999999</c:v>
                </c:pt>
                <c:pt idx="6">
                  <c:v>-4.7603499999999999</c:v>
                </c:pt>
                <c:pt idx="7">
                  <c:v>-4.1615650000000004</c:v>
                </c:pt>
                <c:pt idx="8">
                  <c:v>-2.7211110000000001</c:v>
                </c:pt>
                <c:pt idx="9">
                  <c:v>-2.4068399999999999</c:v>
                </c:pt>
                <c:pt idx="10">
                  <c:v>-2.7631619999999999</c:v>
                </c:pt>
                <c:pt idx="11">
                  <c:v>-2.827061</c:v>
                </c:pt>
                <c:pt idx="12">
                  <c:v>-3.0224280000000001</c:v>
                </c:pt>
                <c:pt idx="13">
                  <c:v>-3.3825509999999999</c:v>
                </c:pt>
              </c:numCache>
            </c:numRef>
          </c:val>
          <c:smooth val="0"/>
          <c:extLst>
            <c:ext xmlns:c16="http://schemas.microsoft.com/office/drawing/2014/chart" uri="{C3380CC4-5D6E-409C-BE32-E72D297353CC}">
              <c16:uniqueId val="{00000000-533B-4C8A-A98D-1A434F062450}"/>
            </c:ext>
          </c:extLst>
        </c:ser>
        <c:ser>
          <c:idx val="1"/>
          <c:order val="1"/>
          <c:tx>
            <c:strRef>
              <c:f>'2.1.17-график'!$D$4</c:f>
              <c:strCache>
                <c:ptCount val="1"/>
                <c:pt idx="0">
                  <c:v>Қытай</c:v>
                </c:pt>
              </c:strCache>
            </c:strRef>
          </c:tx>
          <c:spPr>
            <a:ln w="25400">
              <a:solidFill>
                <a:srgbClr val="003300"/>
              </a:solidFill>
              <a:prstDash val="solid"/>
            </a:ln>
          </c:spPr>
          <c:marker>
            <c:symbol val="none"/>
          </c:marker>
          <c:cat>
            <c:strRef>
              <c:f>'2.1.17-график'!$B$5:$B$18</c:f>
              <c:strCache>
                <c:ptCount val="14"/>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strCache>
            </c:strRef>
          </c:cat>
          <c:val>
            <c:numRef>
              <c:f>'2.1.17-график'!$D$5:$D$18</c:f>
              <c:numCache>
                <c:formatCode>0.000</c:formatCode>
                <c:ptCount val="14"/>
                <c:pt idx="0">
                  <c:v>11.19678</c:v>
                </c:pt>
                <c:pt idx="1">
                  <c:v>11.38475</c:v>
                </c:pt>
                <c:pt idx="2">
                  <c:v>10.62149</c:v>
                </c:pt>
                <c:pt idx="3">
                  <c:v>9.5149170000000005</c:v>
                </c:pt>
                <c:pt idx="4">
                  <c:v>8.6995109999999993</c:v>
                </c:pt>
                <c:pt idx="5">
                  <c:v>8.9354359999999993</c:v>
                </c:pt>
                <c:pt idx="6">
                  <c:v>9.5929409999999997</c:v>
                </c:pt>
                <c:pt idx="7">
                  <c:v>11.188499999999999</c:v>
                </c:pt>
                <c:pt idx="8">
                  <c:v>9.0318159999999992</c:v>
                </c:pt>
                <c:pt idx="9">
                  <c:v>5.396547</c:v>
                </c:pt>
                <c:pt idx="10">
                  <c:v>4.6843940000000002</c:v>
                </c:pt>
                <c:pt idx="11">
                  <c:v>5.0064250000000001</c:v>
                </c:pt>
                <c:pt idx="12">
                  <c:v>5.5019140000000002</c:v>
                </c:pt>
                <c:pt idx="13">
                  <c:v>5.6884420000000002</c:v>
                </c:pt>
              </c:numCache>
            </c:numRef>
          </c:val>
          <c:smooth val="0"/>
          <c:extLst>
            <c:ext xmlns:c16="http://schemas.microsoft.com/office/drawing/2014/chart" uri="{C3380CC4-5D6E-409C-BE32-E72D297353CC}">
              <c16:uniqueId val="{00000001-533B-4C8A-A98D-1A434F062450}"/>
            </c:ext>
          </c:extLst>
        </c:ser>
        <c:ser>
          <c:idx val="2"/>
          <c:order val="2"/>
          <c:tx>
            <c:strRef>
              <c:f>'2.1.17-график'!$E$4</c:f>
              <c:strCache>
                <c:ptCount val="1"/>
                <c:pt idx="0">
                  <c:v>Жапония</c:v>
                </c:pt>
              </c:strCache>
            </c:strRef>
          </c:tx>
          <c:spPr>
            <a:ln w="25400">
              <a:solidFill>
                <a:srgbClr val="FF6600"/>
              </a:solidFill>
              <a:prstDash val="solid"/>
            </a:ln>
          </c:spPr>
          <c:marker>
            <c:symbol val="none"/>
          </c:marker>
          <c:cat>
            <c:strRef>
              <c:f>'2.1.17-график'!$B$5:$B$18</c:f>
              <c:strCache>
                <c:ptCount val="14"/>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strCache>
            </c:strRef>
          </c:cat>
          <c:val>
            <c:numRef>
              <c:f>'2.1.17-график'!$E$5:$E$18</c:f>
              <c:numCache>
                <c:formatCode>0.000</c:formatCode>
                <c:ptCount val="14"/>
                <c:pt idx="0">
                  <c:v>4.4741860000000004</c:v>
                </c:pt>
                <c:pt idx="1">
                  <c:v>5.0808939999999998</c:v>
                </c:pt>
                <c:pt idx="2">
                  <c:v>5.1821760000000001</c:v>
                </c:pt>
                <c:pt idx="3">
                  <c:v>4.7037829999999996</c:v>
                </c:pt>
                <c:pt idx="4">
                  <c:v>4.0822729999999998</c:v>
                </c:pt>
                <c:pt idx="5">
                  <c:v>3.9022990000000002</c:v>
                </c:pt>
                <c:pt idx="6">
                  <c:v>3.2809659999999998</c:v>
                </c:pt>
                <c:pt idx="7">
                  <c:v>1.687133</c:v>
                </c:pt>
                <c:pt idx="8">
                  <c:v>1.5235430000000001</c:v>
                </c:pt>
                <c:pt idx="9">
                  <c:v>3.255795</c:v>
                </c:pt>
                <c:pt idx="10">
                  <c:v>2.9946350000000002</c:v>
                </c:pt>
                <c:pt idx="11">
                  <c:v>3.4278230000000001</c:v>
                </c:pt>
                <c:pt idx="12">
                  <c:v>3.8668170000000002</c:v>
                </c:pt>
                <c:pt idx="13">
                  <c:v>2.976099</c:v>
                </c:pt>
              </c:numCache>
            </c:numRef>
          </c:val>
          <c:smooth val="0"/>
          <c:extLst>
            <c:ext xmlns:c16="http://schemas.microsoft.com/office/drawing/2014/chart" uri="{C3380CC4-5D6E-409C-BE32-E72D297353CC}">
              <c16:uniqueId val="{00000002-533B-4C8A-A98D-1A434F062450}"/>
            </c:ext>
          </c:extLst>
        </c:ser>
        <c:ser>
          <c:idx val="3"/>
          <c:order val="3"/>
          <c:tx>
            <c:strRef>
              <c:f>'2.1.17-график'!$F$4</c:f>
              <c:strCache>
                <c:ptCount val="1"/>
                <c:pt idx="0">
                  <c:v>Германия</c:v>
                </c:pt>
              </c:strCache>
            </c:strRef>
          </c:tx>
          <c:spPr>
            <a:ln w="25400">
              <a:solidFill>
                <a:srgbClr val="333399"/>
              </a:solidFill>
              <a:prstDash val="solid"/>
            </a:ln>
          </c:spPr>
          <c:marker>
            <c:symbol val="none"/>
          </c:marker>
          <c:cat>
            <c:strRef>
              <c:f>'2.1.17-график'!$B$5:$B$18</c:f>
              <c:strCache>
                <c:ptCount val="14"/>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strCache>
            </c:strRef>
          </c:cat>
          <c:val>
            <c:numRef>
              <c:f>'2.1.17-график'!$F$5:$F$18</c:f>
              <c:numCache>
                <c:formatCode>0.000</c:formatCode>
                <c:ptCount val="14"/>
                <c:pt idx="0">
                  <c:v>7.1161479999999999</c:v>
                </c:pt>
                <c:pt idx="1">
                  <c:v>7.841488</c:v>
                </c:pt>
                <c:pt idx="2">
                  <c:v>7.8208919999999997</c:v>
                </c:pt>
                <c:pt idx="3">
                  <c:v>7.8362210000000001</c:v>
                </c:pt>
                <c:pt idx="4">
                  <c:v>7.3391120000000001</c:v>
                </c:pt>
                <c:pt idx="5">
                  <c:v>7.6620540000000004</c:v>
                </c:pt>
                <c:pt idx="6">
                  <c:v>6.6215450000000002</c:v>
                </c:pt>
                <c:pt idx="7">
                  <c:v>5.3199350000000001</c:v>
                </c:pt>
                <c:pt idx="8">
                  <c:v>3.6631770000000001</c:v>
                </c:pt>
                <c:pt idx="9">
                  <c:v>4.3454170000000003</c:v>
                </c:pt>
                <c:pt idx="10">
                  <c:v>5.1514600000000002</c:v>
                </c:pt>
                <c:pt idx="11">
                  <c:v>6.5536110000000001</c:v>
                </c:pt>
                <c:pt idx="12">
                  <c:v>4.8274800000000004</c:v>
                </c:pt>
                <c:pt idx="13">
                  <c:v>4.659287</c:v>
                </c:pt>
              </c:numCache>
            </c:numRef>
          </c:val>
          <c:smooth val="0"/>
          <c:extLst>
            <c:ext xmlns:c16="http://schemas.microsoft.com/office/drawing/2014/chart" uri="{C3380CC4-5D6E-409C-BE32-E72D297353CC}">
              <c16:uniqueId val="{00000003-533B-4C8A-A98D-1A434F062450}"/>
            </c:ext>
          </c:extLst>
        </c:ser>
        <c:ser>
          <c:idx val="4"/>
          <c:order val="4"/>
          <c:tx>
            <c:strRef>
              <c:f>'2.1.17-график'!$G$4</c:f>
              <c:strCache>
                <c:ptCount val="1"/>
                <c:pt idx="0">
                  <c:v>Германияны қоспағанда Еуроаймақ</c:v>
                </c:pt>
              </c:strCache>
            </c:strRef>
          </c:tx>
          <c:spPr>
            <a:ln w="25400">
              <a:solidFill>
                <a:srgbClr val="FF00FF"/>
              </a:solidFill>
              <a:prstDash val="lgDash"/>
            </a:ln>
          </c:spPr>
          <c:marker>
            <c:symbol val="none"/>
          </c:marker>
          <c:cat>
            <c:strRef>
              <c:f>'2.1.17-график'!$B$5:$B$18</c:f>
              <c:strCache>
                <c:ptCount val="14"/>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strCache>
            </c:strRef>
          </c:cat>
          <c:val>
            <c:numRef>
              <c:f>'2.1.17-график'!$G$5:$G$18</c:f>
              <c:numCache>
                <c:formatCode>0.000</c:formatCode>
                <c:ptCount val="14"/>
                <c:pt idx="0">
                  <c:v>-2.4287350000000001</c:v>
                </c:pt>
                <c:pt idx="1">
                  <c:v>-1.855075</c:v>
                </c:pt>
                <c:pt idx="2">
                  <c:v>-2.6608260000000001</c:v>
                </c:pt>
                <c:pt idx="3">
                  <c:v>-2.8608090000000002</c:v>
                </c:pt>
                <c:pt idx="4">
                  <c:v>-3.4188540000000001</c:v>
                </c:pt>
                <c:pt idx="5">
                  <c:v>-3.0451480000000002</c:v>
                </c:pt>
                <c:pt idx="6">
                  <c:v>-3.7303920000000002</c:v>
                </c:pt>
                <c:pt idx="7">
                  <c:v>-3.911575</c:v>
                </c:pt>
                <c:pt idx="8">
                  <c:v>-3.4493610000000001</c:v>
                </c:pt>
                <c:pt idx="9">
                  <c:v>-1.9045909999999999</c:v>
                </c:pt>
                <c:pt idx="10">
                  <c:v>-1.9816590000000001</c:v>
                </c:pt>
                <c:pt idx="11">
                  <c:v>-1.9716899999999999</c:v>
                </c:pt>
                <c:pt idx="12">
                  <c:v>-2.6690770000000001</c:v>
                </c:pt>
                <c:pt idx="13">
                  <c:v>-2.2640509999999998</c:v>
                </c:pt>
              </c:numCache>
            </c:numRef>
          </c:val>
          <c:smooth val="0"/>
          <c:extLst>
            <c:ext xmlns:c16="http://schemas.microsoft.com/office/drawing/2014/chart" uri="{C3380CC4-5D6E-409C-BE32-E72D297353CC}">
              <c16:uniqueId val="{00000004-533B-4C8A-A98D-1A434F062450}"/>
            </c:ext>
          </c:extLst>
        </c:ser>
        <c:dLbls>
          <c:showLegendKey val="0"/>
          <c:showVal val="0"/>
          <c:showCatName val="0"/>
          <c:showSerName val="0"/>
          <c:showPercent val="0"/>
          <c:showBubbleSize val="0"/>
        </c:dLbls>
        <c:smooth val="0"/>
        <c:axId val="469642208"/>
        <c:axId val="1"/>
      </c:lineChart>
      <c:catAx>
        <c:axId val="469642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642208"/>
        <c:crosses val="autoZero"/>
        <c:crossBetween val="between"/>
        <c:majorUnit val="4"/>
      </c:valAx>
      <c:spPr>
        <a:solidFill>
          <a:srgbClr val="FFFFFF"/>
        </a:solidFill>
        <a:ln w="25400">
          <a:noFill/>
        </a:ln>
      </c:spPr>
    </c:plotArea>
    <c:legend>
      <c:legendPos val="r"/>
      <c:layout>
        <c:manualLayout>
          <c:xMode val="edge"/>
          <c:yMode val="edge"/>
          <c:x val="7.8313406582201039E-2"/>
          <c:y val="0.81640780717431483"/>
          <c:w val="0.91365641012567878"/>
          <c:h val="0.1718753278261715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1</c:v>
              </c:pt>
            </c:numLit>
          </c:val>
          <c:smooth val="0"/>
          <c:extLst>
            <c:ext xmlns:c16="http://schemas.microsoft.com/office/drawing/2014/chart" uri="{C3380CC4-5D6E-409C-BE32-E72D297353CC}">
              <c16:uniqueId val="{00000000-25B2-4608-9645-B9435E851254}"/>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1</c:v>
              </c:pt>
            </c:numLit>
          </c:val>
          <c:smooth val="0"/>
          <c:extLst>
            <c:ext xmlns:c16="http://schemas.microsoft.com/office/drawing/2014/chart" uri="{C3380CC4-5D6E-409C-BE32-E72D297353CC}">
              <c16:uniqueId val="{00000001-25B2-4608-9645-B9435E851254}"/>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1</c:v>
              </c:pt>
            </c:numLit>
          </c:val>
          <c:smooth val="0"/>
          <c:extLst>
            <c:ext xmlns:c16="http://schemas.microsoft.com/office/drawing/2014/chart" uri="{C3380CC4-5D6E-409C-BE32-E72D297353CC}">
              <c16:uniqueId val="{00000002-25B2-4608-9645-B9435E851254}"/>
            </c:ext>
          </c:extLst>
        </c:ser>
        <c:dLbls>
          <c:showLegendKey val="0"/>
          <c:showVal val="0"/>
          <c:showCatName val="0"/>
          <c:showSerName val="0"/>
          <c:showPercent val="0"/>
          <c:showBubbleSize val="0"/>
        </c:dLbls>
        <c:marker val="1"/>
        <c:smooth val="0"/>
        <c:axId val="470304464"/>
        <c:axId val="1"/>
      </c:lineChart>
      <c:catAx>
        <c:axId val="470304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Cyr"/>
                <a:ea typeface="Arial Cyr"/>
                <a:cs typeface="Arial Cyr"/>
              </a:defRPr>
            </a:pPr>
            <a:endParaRPr lang="ru-RU"/>
          </a:p>
        </c:txPr>
        <c:crossAx val="47030446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7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5406080370085"/>
          <c:y val="6.060631682188862E-2"/>
          <c:w val="0.85393352125781385"/>
          <c:h val="0.47619248931483915"/>
        </c:manualLayout>
      </c:layout>
      <c:lineChart>
        <c:grouping val="standard"/>
        <c:varyColors val="0"/>
        <c:ser>
          <c:idx val="0"/>
          <c:order val="0"/>
          <c:tx>
            <c:strRef>
              <c:f>'2.1.18-график'!$C$4</c:f>
              <c:strCache>
                <c:ptCount val="1"/>
                <c:pt idx="0">
                  <c:v>1 жылғы USD/теңге форварды</c:v>
                </c:pt>
              </c:strCache>
            </c:strRef>
          </c:tx>
          <c:spPr>
            <a:ln w="25400">
              <a:solidFill>
                <a:srgbClr val="000080"/>
              </a:solidFill>
              <a:prstDash val="solid"/>
            </a:ln>
          </c:spPr>
          <c:marker>
            <c:symbol val="square"/>
            <c:size val="3"/>
            <c:spPr>
              <a:noFill/>
              <a:ln w="9525">
                <a:noFill/>
              </a:ln>
            </c:spPr>
          </c:marker>
          <c:cat>
            <c:numRef>
              <c:f>'2.1.18-график'!$B$202:$B$354</c:f>
              <c:numCache>
                <c:formatCode>dd/mm/yyyy;@</c:formatCode>
                <c:ptCount val="153"/>
                <c:pt idx="0">
                  <c:v>39454</c:v>
                </c:pt>
                <c:pt idx="1">
                  <c:v>39461</c:v>
                </c:pt>
                <c:pt idx="2">
                  <c:v>39468</c:v>
                </c:pt>
                <c:pt idx="3">
                  <c:v>39475</c:v>
                </c:pt>
                <c:pt idx="4">
                  <c:v>39482</c:v>
                </c:pt>
                <c:pt idx="5">
                  <c:v>39489</c:v>
                </c:pt>
                <c:pt idx="6">
                  <c:v>39496</c:v>
                </c:pt>
                <c:pt idx="7">
                  <c:v>39503</c:v>
                </c:pt>
                <c:pt idx="8">
                  <c:v>39510</c:v>
                </c:pt>
                <c:pt idx="9">
                  <c:v>39517</c:v>
                </c:pt>
                <c:pt idx="10">
                  <c:v>39524</c:v>
                </c:pt>
                <c:pt idx="11">
                  <c:v>39531</c:v>
                </c:pt>
                <c:pt idx="12">
                  <c:v>39538</c:v>
                </c:pt>
                <c:pt idx="13">
                  <c:v>39545</c:v>
                </c:pt>
                <c:pt idx="14">
                  <c:v>39552</c:v>
                </c:pt>
                <c:pt idx="15">
                  <c:v>39559</c:v>
                </c:pt>
                <c:pt idx="16">
                  <c:v>39566</c:v>
                </c:pt>
                <c:pt idx="17">
                  <c:v>39573</c:v>
                </c:pt>
                <c:pt idx="18">
                  <c:v>39580</c:v>
                </c:pt>
                <c:pt idx="19">
                  <c:v>39587</c:v>
                </c:pt>
                <c:pt idx="20">
                  <c:v>39594</c:v>
                </c:pt>
                <c:pt idx="21">
                  <c:v>39601</c:v>
                </c:pt>
                <c:pt idx="22">
                  <c:v>39608</c:v>
                </c:pt>
                <c:pt idx="23">
                  <c:v>39615</c:v>
                </c:pt>
                <c:pt idx="24">
                  <c:v>39622</c:v>
                </c:pt>
                <c:pt idx="25">
                  <c:v>39629</c:v>
                </c:pt>
                <c:pt idx="26">
                  <c:v>39636</c:v>
                </c:pt>
                <c:pt idx="27">
                  <c:v>39643</c:v>
                </c:pt>
                <c:pt idx="28">
                  <c:v>39650</c:v>
                </c:pt>
                <c:pt idx="29">
                  <c:v>39657</c:v>
                </c:pt>
                <c:pt idx="30">
                  <c:v>39664</c:v>
                </c:pt>
                <c:pt idx="31">
                  <c:v>39671</c:v>
                </c:pt>
                <c:pt idx="32">
                  <c:v>39678</c:v>
                </c:pt>
                <c:pt idx="33">
                  <c:v>39685</c:v>
                </c:pt>
                <c:pt idx="34">
                  <c:v>39692</c:v>
                </c:pt>
                <c:pt idx="35">
                  <c:v>39699</c:v>
                </c:pt>
                <c:pt idx="36">
                  <c:v>39706</c:v>
                </c:pt>
                <c:pt idx="37">
                  <c:v>39713</c:v>
                </c:pt>
                <c:pt idx="38">
                  <c:v>39720</c:v>
                </c:pt>
                <c:pt idx="39">
                  <c:v>39727</c:v>
                </c:pt>
                <c:pt idx="40">
                  <c:v>39734</c:v>
                </c:pt>
                <c:pt idx="41">
                  <c:v>39741</c:v>
                </c:pt>
                <c:pt idx="42">
                  <c:v>39748</c:v>
                </c:pt>
                <c:pt idx="43">
                  <c:v>39755</c:v>
                </c:pt>
                <c:pt idx="44">
                  <c:v>39762</c:v>
                </c:pt>
                <c:pt idx="45">
                  <c:v>39769</c:v>
                </c:pt>
                <c:pt idx="46">
                  <c:v>39776</c:v>
                </c:pt>
                <c:pt idx="47">
                  <c:v>39783</c:v>
                </c:pt>
                <c:pt idx="48">
                  <c:v>39790</c:v>
                </c:pt>
                <c:pt idx="49">
                  <c:v>39797</c:v>
                </c:pt>
                <c:pt idx="50">
                  <c:v>39804</c:v>
                </c:pt>
                <c:pt idx="51">
                  <c:v>39811</c:v>
                </c:pt>
                <c:pt idx="52">
                  <c:v>39818</c:v>
                </c:pt>
                <c:pt idx="53">
                  <c:v>39825</c:v>
                </c:pt>
                <c:pt idx="54">
                  <c:v>39832</c:v>
                </c:pt>
                <c:pt idx="55">
                  <c:v>39839</c:v>
                </c:pt>
                <c:pt idx="56">
                  <c:v>39846</c:v>
                </c:pt>
                <c:pt idx="57">
                  <c:v>39853</c:v>
                </c:pt>
                <c:pt idx="58">
                  <c:v>39860</c:v>
                </c:pt>
                <c:pt idx="59">
                  <c:v>39867</c:v>
                </c:pt>
                <c:pt idx="60">
                  <c:v>39874</c:v>
                </c:pt>
                <c:pt idx="61">
                  <c:v>39881</c:v>
                </c:pt>
                <c:pt idx="62">
                  <c:v>39888</c:v>
                </c:pt>
                <c:pt idx="63">
                  <c:v>39895</c:v>
                </c:pt>
                <c:pt idx="64">
                  <c:v>39902</c:v>
                </c:pt>
                <c:pt idx="65">
                  <c:v>39909</c:v>
                </c:pt>
                <c:pt idx="66">
                  <c:v>39916</c:v>
                </c:pt>
                <c:pt idx="67">
                  <c:v>39923</c:v>
                </c:pt>
                <c:pt idx="68">
                  <c:v>39930</c:v>
                </c:pt>
                <c:pt idx="69">
                  <c:v>39937</c:v>
                </c:pt>
                <c:pt idx="70">
                  <c:v>39944</c:v>
                </c:pt>
                <c:pt idx="71">
                  <c:v>39951</c:v>
                </c:pt>
                <c:pt idx="72">
                  <c:v>39958</c:v>
                </c:pt>
                <c:pt idx="73">
                  <c:v>39965</c:v>
                </c:pt>
                <c:pt idx="74">
                  <c:v>39972</c:v>
                </c:pt>
                <c:pt idx="75">
                  <c:v>39979</c:v>
                </c:pt>
                <c:pt idx="76">
                  <c:v>39986</c:v>
                </c:pt>
                <c:pt idx="77">
                  <c:v>39993</c:v>
                </c:pt>
                <c:pt idx="78">
                  <c:v>40000</c:v>
                </c:pt>
                <c:pt idx="79">
                  <c:v>40007</c:v>
                </c:pt>
                <c:pt idx="80">
                  <c:v>40014</c:v>
                </c:pt>
                <c:pt idx="81">
                  <c:v>40021</c:v>
                </c:pt>
                <c:pt idx="82">
                  <c:v>40028</c:v>
                </c:pt>
                <c:pt idx="83">
                  <c:v>40035</c:v>
                </c:pt>
                <c:pt idx="84">
                  <c:v>40042</c:v>
                </c:pt>
                <c:pt idx="85">
                  <c:v>40049</c:v>
                </c:pt>
                <c:pt idx="86">
                  <c:v>40056</c:v>
                </c:pt>
                <c:pt idx="87">
                  <c:v>40063</c:v>
                </c:pt>
                <c:pt idx="88">
                  <c:v>40070</c:v>
                </c:pt>
                <c:pt idx="89">
                  <c:v>40077</c:v>
                </c:pt>
                <c:pt idx="90">
                  <c:v>40084</c:v>
                </c:pt>
                <c:pt idx="91">
                  <c:v>40091</c:v>
                </c:pt>
                <c:pt idx="92">
                  <c:v>40098</c:v>
                </c:pt>
                <c:pt idx="93">
                  <c:v>40105</c:v>
                </c:pt>
                <c:pt idx="94">
                  <c:v>40112</c:v>
                </c:pt>
                <c:pt idx="95">
                  <c:v>40119</c:v>
                </c:pt>
                <c:pt idx="96">
                  <c:v>40126</c:v>
                </c:pt>
                <c:pt idx="97">
                  <c:v>40133</c:v>
                </c:pt>
                <c:pt idx="98">
                  <c:v>40140</c:v>
                </c:pt>
                <c:pt idx="99">
                  <c:v>40147</c:v>
                </c:pt>
                <c:pt idx="100">
                  <c:v>40154</c:v>
                </c:pt>
                <c:pt idx="101">
                  <c:v>40161</c:v>
                </c:pt>
                <c:pt idx="102">
                  <c:v>40168</c:v>
                </c:pt>
                <c:pt idx="103">
                  <c:v>40175</c:v>
                </c:pt>
                <c:pt idx="104">
                  <c:v>40182</c:v>
                </c:pt>
                <c:pt idx="105">
                  <c:v>40189</c:v>
                </c:pt>
                <c:pt idx="106">
                  <c:v>40196</c:v>
                </c:pt>
                <c:pt idx="107">
                  <c:v>40203</c:v>
                </c:pt>
                <c:pt idx="108">
                  <c:v>40210</c:v>
                </c:pt>
                <c:pt idx="109">
                  <c:v>40217</c:v>
                </c:pt>
                <c:pt idx="110">
                  <c:v>40224</c:v>
                </c:pt>
                <c:pt idx="111">
                  <c:v>40231</c:v>
                </c:pt>
                <c:pt idx="112">
                  <c:v>40238</c:v>
                </c:pt>
                <c:pt idx="113">
                  <c:v>40245</c:v>
                </c:pt>
                <c:pt idx="114">
                  <c:v>40252</c:v>
                </c:pt>
                <c:pt idx="115">
                  <c:v>40259</c:v>
                </c:pt>
                <c:pt idx="116">
                  <c:v>40266</c:v>
                </c:pt>
                <c:pt idx="117">
                  <c:v>40273</c:v>
                </c:pt>
                <c:pt idx="118">
                  <c:v>40280</c:v>
                </c:pt>
                <c:pt idx="119">
                  <c:v>40287</c:v>
                </c:pt>
                <c:pt idx="120">
                  <c:v>40294</c:v>
                </c:pt>
                <c:pt idx="121">
                  <c:v>40301</c:v>
                </c:pt>
                <c:pt idx="122">
                  <c:v>40308</c:v>
                </c:pt>
                <c:pt idx="123">
                  <c:v>40315</c:v>
                </c:pt>
                <c:pt idx="124">
                  <c:v>40322</c:v>
                </c:pt>
                <c:pt idx="125">
                  <c:v>40329</c:v>
                </c:pt>
                <c:pt idx="126">
                  <c:v>40336</c:v>
                </c:pt>
                <c:pt idx="127">
                  <c:v>40343</c:v>
                </c:pt>
                <c:pt idx="128">
                  <c:v>40350</c:v>
                </c:pt>
                <c:pt idx="129">
                  <c:v>40357</c:v>
                </c:pt>
                <c:pt idx="130">
                  <c:v>40364</c:v>
                </c:pt>
                <c:pt idx="131">
                  <c:v>40371</c:v>
                </c:pt>
                <c:pt idx="132">
                  <c:v>40378</c:v>
                </c:pt>
                <c:pt idx="133">
                  <c:v>40385</c:v>
                </c:pt>
                <c:pt idx="134">
                  <c:v>40392</c:v>
                </c:pt>
                <c:pt idx="135">
                  <c:v>40399</c:v>
                </c:pt>
                <c:pt idx="136">
                  <c:v>40406</c:v>
                </c:pt>
                <c:pt idx="137">
                  <c:v>40413</c:v>
                </c:pt>
                <c:pt idx="138">
                  <c:v>40420</c:v>
                </c:pt>
                <c:pt idx="139">
                  <c:v>40427</c:v>
                </c:pt>
                <c:pt idx="140">
                  <c:v>40434</c:v>
                </c:pt>
                <c:pt idx="141">
                  <c:v>40441</c:v>
                </c:pt>
                <c:pt idx="142">
                  <c:v>40448</c:v>
                </c:pt>
                <c:pt idx="143">
                  <c:v>40455</c:v>
                </c:pt>
                <c:pt idx="144">
                  <c:v>40462</c:v>
                </c:pt>
                <c:pt idx="145">
                  <c:v>40469</c:v>
                </c:pt>
                <c:pt idx="146">
                  <c:v>40476</c:v>
                </c:pt>
                <c:pt idx="147">
                  <c:v>40483</c:v>
                </c:pt>
                <c:pt idx="148">
                  <c:v>40490</c:v>
                </c:pt>
                <c:pt idx="149">
                  <c:v>40497</c:v>
                </c:pt>
                <c:pt idx="150">
                  <c:v>40504</c:v>
                </c:pt>
                <c:pt idx="151">
                  <c:v>40511</c:v>
                </c:pt>
                <c:pt idx="152">
                  <c:v>40518</c:v>
                </c:pt>
              </c:numCache>
            </c:numRef>
          </c:cat>
          <c:val>
            <c:numRef>
              <c:f>'2.1.18-график'!$C$202:$C$354</c:f>
              <c:numCache>
                <c:formatCode>General</c:formatCode>
                <c:ptCount val="153"/>
                <c:pt idx="0">
                  <c:v>130.41300000000001</c:v>
                </c:pt>
                <c:pt idx="1">
                  <c:v>130.321</c:v>
                </c:pt>
                <c:pt idx="2">
                  <c:v>130.27500000000001</c:v>
                </c:pt>
                <c:pt idx="3">
                  <c:v>128.72999999999999</c:v>
                </c:pt>
                <c:pt idx="4">
                  <c:v>129.71199999999999</c:v>
                </c:pt>
                <c:pt idx="5">
                  <c:v>129.458</c:v>
                </c:pt>
                <c:pt idx="6">
                  <c:v>131.233</c:v>
                </c:pt>
                <c:pt idx="7">
                  <c:v>129.87299999999999</c:v>
                </c:pt>
                <c:pt idx="8">
                  <c:v>129.02600000000001</c:v>
                </c:pt>
                <c:pt idx="9">
                  <c:v>131.834</c:v>
                </c:pt>
                <c:pt idx="10">
                  <c:v>127.68</c:v>
                </c:pt>
                <c:pt idx="11">
                  <c:v>127.723</c:v>
                </c:pt>
                <c:pt idx="12">
                  <c:v>126.435</c:v>
                </c:pt>
                <c:pt idx="13">
                  <c:v>125.369</c:v>
                </c:pt>
                <c:pt idx="14">
                  <c:v>125.965</c:v>
                </c:pt>
                <c:pt idx="15">
                  <c:v>125.468</c:v>
                </c:pt>
                <c:pt idx="16">
                  <c:v>125.34399999999999</c:v>
                </c:pt>
                <c:pt idx="17">
                  <c:v>125.404</c:v>
                </c:pt>
                <c:pt idx="18">
                  <c:v>125.499</c:v>
                </c:pt>
                <c:pt idx="19">
                  <c:v>125.07</c:v>
                </c:pt>
                <c:pt idx="20">
                  <c:v>124.13</c:v>
                </c:pt>
                <c:pt idx="21">
                  <c:v>124.25</c:v>
                </c:pt>
                <c:pt idx="22">
                  <c:v>124.248</c:v>
                </c:pt>
                <c:pt idx="23">
                  <c:v>124.52500000000001</c:v>
                </c:pt>
                <c:pt idx="24">
                  <c:v>124.143</c:v>
                </c:pt>
                <c:pt idx="25">
                  <c:v>124.35599999999999</c:v>
                </c:pt>
                <c:pt idx="26">
                  <c:v>124.265</c:v>
                </c:pt>
                <c:pt idx="27">
                  <c:v>123.715</c:v>
                </c:pt>
                <c:pt idx="28">
                  <c:v>123.84</c:v>
                </c:pt>
                <c:pt idx="29">
                  <c:v>124.105</c:v>
                </c:pt>
                <c:pt idx="30">
                  <c:v>124.19</c:v>
                </c:pt>
                <c:pt idx="31">
                  <c:v>124</c:v>
                </c:pt>
                <c:pt idx="32">
                  <c:v>124.04</c:v>
                </c:pt>
                <c:pt idx="33">
                  <c:v>123.94</c:v>
                </c:pt>
                <c:pt idx="34">
                  <c:v>123.845</c:v>
                </c:pt>
                <c:pt idx="35">
                  <c:v>123.655</c:v>
                </c:pt>
                <c:pt idx="36">
                  <c:v>123.71</c:v>
                </c:pt>
                <c:pt idx="37">
                  <c:v>123.315</c:v>
                </c:pt>
                <c:pt idx="38">
                  <c:v>122.515</c:v>
                </c:pt>
                <c:pt idx="39">
                  <c:v>124.06</c:v>
                </c:pt>
                <c:pt idx="40">
                  <c:v>129.47999999999999</c:v>
                </c:pt>
                <c:pt idx="41">
                  <c:v>130.905</c:v>
                </c:pt>
                <c:pt idx="42">
                  <c:v>133.821</c:v>
                </c:pt>
                <c:pt idx="43">
                  <c:v>135.21899999999999</c:v>
                </c:pt>
                <c:pt idx="44">
                  <c:v>128.65</c:v>
                </c:pt>
                <c:pt idx="45">
                  <c:v>136.63</c:v>
                </c:pt>
                <c:pt idx="46">
                  <c:v>142.63499999999999</c:v>
                </c:pt>
                <c:pt idx="47">
                  <c:v>141.22</c:v>
                </c:pt>
                <c:pt idx="48">
                  <c:v>143.405</c:v>
                </c:pt>
                <c:pt idx="49">
                  <c:v>144.47</c:v>
                </c:pt>
                <c:pt idx="50">
                  <c:v>151.60499999999999</c:v>
                </c:pt>
                <c:pt idx="51">
                  <c:v>151.70500000000001</c:v>
                </c:pt>
                <c:pt idx="52">
                  <c:v>151.63499999999999</c:v>
                </c:pt>
                <c:pt idx="53">
                  <c:v>148.13</c:v>
                </c:pt>
                <c:pt idx="54">
                  <c:v>164.63499999999999</c:v>
                </c:pt>
                <c:pt idx="55">
                  <c:v>160.08500000000001</c:v>
                </c:pt>
                <c:pt idx="56">
                  <c:v>155.69999999999999</c:v>
                </c:pt>
                <c:pt idx="57">
                  <c:v>183.94</c:v>
                </c:pt>
                <c:pt idx="58">
                  <c:v>181.62</c:v>
                </c:pt>
                <c:pt idx="59">
                  <c:v>191.92500000000001</c:v>
                </c:pt>
                <c:pt idx="60">
                  <c:v>194.06</c:v>
                </c:pt>
                <c:pt idx="61">
                  <c:v>194.11</c:v>
                </c:pt>
                <c:pt idx="62">
                  <c:v>180.14</c:v>
                </c:pt>
                <c:pt idx="63">
                  <c:v>174.64500000000001</c:v>
                </c:pt>
                <c:pt idx="64">
                  <c:v>174.095</c:v>
                </c:pt>
                <c:pt idx="65">
                  <c:v>166.39</c:v>
                </c:pt>
                <c:pt idx="66">
                  <c:v>163</c:v>
                </c:pt>
                <c:pt idx="67">
                  <c:v>162.59</c:v>
                </c:pt>
                <c:pt idx="68">
                  <c:v>167.155</c:v>
                </c:pt>
                <c:pt idx="69">
                  <c:v>164.05</c:v>
                </c:pt>
                <c:pt idx="70">
                  <c:v>161.4</c:v>
                </c:pt>
                <c:pt idx="71">
                  <c:v>159.63</c:v>
                </c:pt>
                <c:pt idx="72">
                  <c:v>158.61500000000001</c:v>
                </c:pt>
                <c:pt idx="73">
                  <c:v>166.58</c:v>
                </c:pt>
                <c:pt idx="74">
                  <c:v>158.05000000000001</c:v>
                </c:pt>
                <c:pt idx="75">
                  <c:v>158.13999999999999</c:v>
                </c:pt>
                <c:pt idx="76">
                  <c:v>157.61500000000001</c:v>
                </c:pt>
                <c:pt idx="77">
                  <c:v>157.9</c:v>
                </c:pt>
                <c:pt idx="78">
                  <c:v>157.20500000000001</c:v>
                </c:pt>
                <c:pt idx="79">
                  <c:v>158.22499999999999</c:v>
                </c:pt>
                <c:pt idx="80">
                  <c:v>161.4</c:v>
                </c:pt>
                <c:pt idx="81">
                  <c:v>161.16999999999999</c:v>
                </c:pt>
                <c:pt idx="82">
                  <c:v>161.13</c:v>
                </c:pt>
                <c:pt idx="83">
                  <c:v>158.655</c:v>
                </c:pt>
                <c:pt idx="84">
                  <c:v>159.19499999999999</c:v>
                </c:pt>
                <c:pt idx="85">
                  <c:v>159.095</c:v>
                </c:pt>
                <c:pt idx="86">
                  <c:v>159.01499999999999</c:v>
                </c:pt>
                <c:pt idx="87">
                  <c:v>158.87</c:v>
                </c:pt>
                <c:pt idx="88">
                  <c:v>158.125</c:v>
                </c:pt>
                <c:pt idx="89">
                  <c:v>158.13499999999999</c:v>
                </c:pt>
                <c:pt idx="90">
                  <c:v>158.11500000000001</c:v>
                </c:pt>
                <c:pt idx="91">
                  <c:v>157.07499999999999</c:v>
                </c:pt>
                <c:pt idx="92">
                  <c:v>156.74</c:v>
                </c:pt>
                <c:pt idx="93">
                  <c:v>156.48500000000001</c:v>
                </c:pt>
                <c:pt idx="94">
                  <c:v>154.10499999999999</c:v>
                </c:pt>
                <c:pt idx="95">
                  <c:v>154.185</c:v>
                </c:pt>
                <c:pt idx="96">
                  <c:v>153.54499999999999</c:v>
                </c:pt>
                <c:pt idx="97">
                  <c:v>147.785</c:v>
                </c:pt>
                <c:pt idx="98">
                  <c:v>146.62</c:v>
                </c:pt>
                <c:pt idx="99">
                  <c:v>147.185</c:v>
                </c:pt>
                <c:pt idx="100">
                  <c:v>148.88</c:v>
                </c:pt>
                <c:pt idx="101">
                  <c:v>149.48500000000001</c:v>
                </c:pt>
                <c:pt idx="102">
                  <c:v>148.94</c:v>
                </c:pt>
                <c:pt idx="103">
                  <c:v>148.13999999999999</c:v>
                </c:pt>
                <c:pt idx="104">
                  <c:v>145.38499999999999</c:v>
                </c:pt>
                <c:pt idx="105">
                  <c:v>144.02500000000001</c:v>
                </c:pt>
                <c:pt idx="106">
                  <c:v>144.245</c:v>
                </c:pt>
                <c:pt idx="107">
                  <c:v>146.17500000000001</c:v>
                </c:pt>
                <c:pt idx="108">
                  <c:v>149.965</c:v>
                </c:pt>
                <c:pt idx="109">
                  <c:v>147.93</c:v>
                </c:pt>
                <c:pt idx="110">
                  <c:v>148.19</c:v>
                </c:pt>
                <c:pt idx="111">
                  <c:v>146.83000000000001</c:v>
                </c:pt>
                <c:pt idx="112">
                  <c:v>146.60499999999999</c:v>
                </c:pt>
                <c:pt idx="113">
                  <c:v>147.26</c:v>
                </c:pt>
                <c:pt idx="114">
                  <c:v>146.54499999999999</c:v>
                </c:pt>
                <c:pt idx="115">
                  <c:v>146.52000000000001</c:v>
                </c:pt>
                <c:pt idx="116">
                  <c:v>146.82</c:v>
                </c:pt>
                <c:pt idx="117">
                  <c:v>146.61000000000001</c:v>
                </c:pt>
                <c:pt idx="118">
                  <c:v>144.78</c:v>
                </c:pt>
                <c:pt idx="119">
                  <c:v>145.37</c:v>
                </c:pt>
                <c:pt idx="120">
                  <c:v>144.9</c:v>
                </c:pt>
                <c:pt idx="121">
                  <c:v>145.79</c:v>
                </c:pt>
                <c:pt idx="122">
                  <c:v>147.71</c:v>
                </c:pt>
                <c:pt idx="123">
                  <c:v>146.98500000000001</c:v>
                </c:pt>
                <c:pt idx="124">
                  <c:v>146.98500000000001</c:v>
                </c:pt>
                <c:pt idx="125">
                  <c:v>147.31</c:v>
                </c:pt>
                <c:pt idx="126">
                  <c:v>148.31</c:v>
                </c:pt>
                <c:pt idx="127">
                  <c:v>148.79</c:v>
                </c:pt>
                <c:pt idx="128">
                  <c:v>148.16999999999999</c:v>
                </c:pt>
                <c:pt idx="129">
                  <c:v>148.99</c:v>
                </c:pt>
                <c:pt idx="130">
                  <c:v>148.63</c:v>
                </c:pt>
                <c:pt idx="131">
                  <c:v>148.80000000000001</c:v>
                </c:pt>
                <c:pt idx="132">
                  <c:v>148.38</c:v>
                </c:pt>
                <c:pt idx="133">
                  <c:v>148.16999999999999</c:v>
                </c:pt>
                <c:pt idx="134">
                  <c:v>148.58000000000001</c:v>
                </c:pt>
                <c:pt idx="135">
                  <c:v>147.5</c:v>
                </c:pt>
                <c:pt idx="136">
                  <c:v>147.91499999999999</c:v>
                </c:pt>
                <c:pt idx="137">
                  <c:v>147.31</c:v>
                </c:pt>
                <c:pt idx="138">
                  <c:v>147.715</c:v>
                </c:pt>
                <c:pt idx="139">
                  <c:v>147.57</c:v>
                </c:pt>
                <c:pt idx="140">
                  <c:v>147.66499999999999</c:v>
                </c:pt>
                <c:pt idx="141">
                  <c:v>147.77500000000001</c:v>
                </c:pt>
                <c:pt idx="142">
                  <c:v>147.785</c:v>
                </c:pt>
                <c:pt idx="143">
                  <c:v>147.60499999999999</c:v>
                </c:pt>
                <c:pt idx="144">
                  <c:v>147.345</c:v>
                </c:pt>
                <c:pt idx="145">
                  <c:v>147.51499999999999</c:v>
                </c:pt>
                <c:pt idx="146">
                  <c:v>147.29499999999999</c:v>
                </c:pt>
                <c:pt idx="147">
                  <c:v>147.58500000000001</c:v>
                </c:pt>
                <c:pt idx="148">
                  <c:v>147.595</c:v>
                </c:pt>
                <c:pt idx="149">
                  <c:v>147.46</c:v>
                </c:pt>
                <c:pt idx="150">
                  <c:v>147.16</c:v>
                </c:pt>
                <c:pt idx="151">
                  <c:v>147.54</c:v>
                </c:pt>
                <c:pt idx="152">
                  <c:v>147.35</c:v>
                </c:pt>
              </c:numCache>
            </c:numRef>
          </c:val>
          <c:smooth val="0"/>
          <c:extLst>
            <c:ext xmlns:c16="http://schemas.microsoft.com/office/drawing/2014/chart" uri="{C3380CC4-5D6E-409C-BE32-E72D297353CC}">
              <c16:uniqueId val="{00000000-1E14-4177-B7CD-FE226BAD57CD}"/>
            </c:ext>
          </c:extLst>
        </c:ser>
        <c:ser>
          <c:idx val="1"/>
          <c:order val="1"/>
          <c:tx>
            <c:strRef>
              <c:f>'2.1.18-график'!$D$4</c:f>
              <c:strCache>
                <c:ptCount val="1"/>
                <c:pt idx="0">
                  <c:v>6 айдағы USD/теңге форварды</c:v>
                </c:pt>
              </c:strCache>
            </c:strRef>
          </c:tx>
          <c:spPr>
            <a:ln w="25400">
              <a:solidFill>
                <a:srgbClr val="FF00FF"/>
              </a:solidFill>
              <a:prstDash val="solid"/>
            </a:ln>
          </c:spPr>
          <c:marker>
            <c:symbol val="none"/>
          </c:marker>
          <c:cat>
            <c:numRef>
              <c:f>'2.1.18-график'!$B$202:$B$354</c:f>
              <c:numCache>
                <c:formatCode>dd/mm/yyyy;@</c:formatCode>
                <c:ptCount val="153"/>
                <c:pt idx="0">
                  <c:v>39454</c:v>
                </c:pt>
                <c:pt idx="1">
                  <c:v>39461</c:v>
                </c:pt>
                <c:pt idx="2">
                  <c:v>39468</c:v>
                </c:pt>
                <c:pt idx="3">
                  <c:v>39475</c:v>
                </c:pt>
                <c:pt idx="4">
                  <c:v>39482</c:v>
                </c:pt>
                <c:pt idx="5">
                  <c:v>39489</c:v>
                </c:pt>
                <c:pt idx="6">
                  <c:v>39496</c:v>
                </c:pt>
                <c:pt idx="7">
                  <c:v>39503</c:v>
                </c:pt>
                <c:pt idx="8">
                  <c:v>39510</c:v>
                </c:pt>
                <c:pt idx="9">
                  <c:v>39517</c:v>
                </c:pt>
                <c:pt idx="10">
                  <c:v>39524</c:v>
                </c:pt>
                <c:pt idx="11">
                  <c:v>39531</c:v>
                </c:pt>
                <c:pt idx="12">
                  <c:v>39538</c:v>
                </c:pt>
                <c:pt idx="13">
                  <c:v>39545</c:v>
                </c:pt>
                <c:pt idx="14">
                  <c:v>39552</c:v>
                </c:pt>
                <c:pt idx="15">
                  <c:v>39559</c:v>
                </c:pt>
                <c:pt idx="16">
                  <c:v>39566</c:v>
                </c:pt>
                <c:pt idx="17">
                  <c:v>39573</c:v>
                </c:pt>
                <c:pt idx="18">
                  <c:v>39580</c:v>
                </c:pt>
                <c:pt idx="19">
                  <c:v>39587</c:v>
                </c:pt>
                <c:pt idx="20">
                  <c:v>39594</c:v>
                </c:pt>
                <c:pt idx="21">
                  <c:v>39601</c:v>
                </c:pt>
                <c:pt idx="22">
                  <c:v>39608</c:v>
                </c:pt>
                <c:pt idx="23">
                  <c:v>39615</c:v>
                </c:pt>
                <c:pt idx="24">
                  <c:v>39622</c:v>
                </c:pt>
                <c:pt idx="25">
                  <c:v>39629</c:v>
                </c:pt>
                <c:pt idx="26">
                  <c:v>39636</c:v>
                </c:pt>
                <c:pt idx="27">
                  <c:v>39643</c:v>
                </c:pt>
                <c:pt idx="28">
                  <c:v>39650</c:v>
                </c:pt>
                <c:pt idx="29">
                  <c:v>39657</c:v>
                </c:pt>
                <c:pt idx="30">
                  <c:v>39664</c:v>
                </c:pt>
                <c:pt idx="31">
                  <c:v>39671</c:v>
                </c:pt>
                <c:pt idx="32">
                  <c:v>39678</c:v>
                </c:pt>
                <c:pt idx="33">
                  <c:v>39685</c:v>
                </c:pt>
                <c:pt idx="34">
                  <c:v>39692</c:v>
                </c:pt>
                <c:pt idx="35">
                  <c:v>39699</c:v>
                </c:pt>
                <c:pt idx="36">
                  <c:v>39706</c:v>
                </c:pt>
                <c:pt idx="37">
                  <c:v>39713</c:v>
                </c:pt>
                <c:pt idx="38">
                  <c:v>39720</c:v>
                </c:pt>
                <c:pt idx="39">
                  <c:v>39727</c:v>
                </c:pt>
                <c:pt idx="40">
                  <c:v>39734</c:v>
                </c:pt>
                <c:pt idx="41">
                  <c:v>39741</c:v>
                </c:pt>
                <c:pt idx="42">
                  <c:v>39748</c:v>
                </c:pt>
                <c:pt idx="43">
                  <c:v>39755</c:v>
                </c:pt>
                <c:pt idx="44">
                  <c:v>39762</c:v>
                </c:pt>
                <c:pt idx="45">
                  <c:v>39769</c:v>
                </c:pt>
                <c:pt idx="46">
                  <c:v>39776</c:v>
                </c:pt>
                <c:pt idx="47">
                  <c:v>39783</c:v>
                </c:pt>
                <c:pt idx="48">
                  <c:v>39790</c:v>
                </c:pt>
                <c:pt idx="49">
                  <c:v>39797</c:v>
                </c:pt>
                <c:pt idx="50">
                  <c:v>39804</c:v>
                </c:pt>
                <c:pt idx="51">
                  <c:v>39811</c:v>
                </c:pt>
                <c:pt idx="52">
                  <c:v>39818</c:v>
                </c:pt>
                <c:pt idx="53">
                  <c:v>39825</c:v>
                </c:pt>
                <c:pt idx="54">
                  <c:v>39832</c:v>
                </c:pt>
                <c:pt idx="55">
                  <c:v>39839</c:v>
                </c:pt>
                <c:pt idx="56">
                  <c:v>39846</c:v>
                </c:pt>
                <c:pt idx="57">
                  <c:v>39853</c:v>
                </c:pt>
                <c:pt idx="58">
                  <c:v>39860</c:v>
                </c:pt>
                <c:pt idx="59">
                  <c:v>39867</c:v>
                </c:pt>
                <c:pt idx="60">
                  <c:v>39874</c:v>
                </c:pt>
                <c:pt idx="61">
                  <c:v>39881</c:v>
                </c:pt>
                <c:pt idx="62">
                  <c:v>39888</c:v>
                </c:pt>
                <c:pt idx="63">
                  <c:v>39895</c:v>
                </c:pt>
                <c:pt idx="64">
                  <c:v>39902</c:v>
                </c:pt>
                <c:pt idx="65">
                  <c:v>39909</c:v>
                </c:pt>
                <c:pt idx="66">
                  <c:v>39916</c:v>
                </c:pt>
                <c:pt idx="67">
                  <c:v>39923</c:v>
                </c:pt>
                <c:pt idx="68">
                  <c:v>39930</c:v>
                </c:pt>
                <c:pt idx="69">
                  <c:v>39937</c:v>
                </c:pt>
                <c:pt idx="70">
                  <c:v>39944</c:v>
                </c:pt>
                <c:pt idx="71">
                  <c:v>39951</c:v>
                </c:pt>
                <c:pt idx="72">
                  <c:v>39958</c:v>
                </c:pt>
                <c:pt idx="73">
                  <c:v>39965</c:v>
                </c:pt>
                <c:pt idx="74">
                  <c:v>39972</c:v>
                </c:pt>
                <c:pt idx="75">
                  <c:v>39979</c:v>
                </c:pt>
                <c:pt idx="76">
                  <c:v>39986</c:v>
                </c:pt>
                <c:pt idx="77">
                  <c:v>39993</c:v>
                </c:pt>
                <c:pt idx="78">
                  <c:v>40000</c:v>
                </c:pt>
                <c:pt idx="79">
                  <c:v>40007</c:v>
                </c:pt>
                <c:pt idx="80">
                  <c:v>40014</c:v>
                </c:pt>
                <c:pt idx="81">
                  <c:v>40021</c:v>
                </c:pt>
                <c:pt idx="82">
                  <c:v>40028</c:v>
                </c:pt>
                <c:pt idx="83">
                  <c:v>40035</c:v>
                </c:pt>
                <c:pt idx="84">
                  <c:v>40042</c:v>
                </c:pt>
                <c:pt idx="85">
                  <c:v>40049</c:v>
                </c:pt>
                <c:pt idx="86">
                  <c:v>40056</c:v>
                </c:pt>
                <c:pt idx="87">
                  <c:v>40063</c:v>
                </c:pt>
                <c:pt idx="88">
                  <c:v>40070</c:v>
                </c:pt>
                <c:pt idx="89">
                  <c:v>40077</c:v>
                </c:pt>
                <c:pt idx="90">
                  <c:v>40084</c:v>
                </c:pt>
                <c:pt idx="91">
                  <c:v>40091</c:v>
                </c:pt>
                <c:pt idx="92">
                  <c:v>40098</c:v>
                </c:pt>
                <c:pt idx="93">
                  <c:v>40105</c:v>
                </c:pt>
                <c:pt idx="94">
                  <c:v>40112</c:v>
                </c:pt>
                <c:pt idx="95">
                  <c:v>40119</c:v>
                </c:pt>
                <c:pt idx="96">
                  <c:v>40126</c:v>
                </c:pt>
                <c:pt idx="97">
                  <c:v>40133</c:v>
                </c:pt>
                <c:pt idx="98">
                  <c:v>40140</c:v>
                </c:pt>
                <c:pt idx="99">
                  <c:v>40147</c:v>
                </c:pt>
                <c:pt idx="100">
                  <c:v>40154</c:v>
                </c:pt>
                <c:pt idx="101">
                  <c:v>40161</c:v>
                </c:pt>
                <c:pt idx="102">
                  <c:v>40168</c:v>
                </c:pt>
                <c:pt idx="103">
                  <c:v>40175</c:v>
                </c:pt>
                <c:pt idx="104">
                  <c:v>40182</c:v>
                </c:pt>
                <c:pt idx="105">
                  <c:v>40189</c:v>
                </c:pt>
                <c:pt idx="106">
                  <c:v>40196</c:v>
                </c:pt>
                <c:pt idx="107">
                  <c:v>40203</c:v>
                </c:pt>
                <c:pt idx="108">
                  <c:v>40210</c:v>
                </c:pt>
                <c:pt idx="109">
                  <c:v>40217</c:v>
                </c:pt>
                <c:pt idx="110">
                  <c:v>40224</c:v>
                </c:pt>
                <c:pt idx="111">
                  <c:v>40231</c:v>
                </c:pt>
                <c:pt idx="112">
                  <c:v>40238</c:v>
                </c:pt>
                <c:pt idx="113">
                  <c:v>40245</c:v>
                </c:pt>
                <c:pt idx="114">
                  <c:v>40252</c:v>
                </c:pt>
                <c:pt idx="115">
                  <c:v>40259</c:v>
                </c:pt>
                <c:pt idx="116">
                  <c:v>40266</c:v>
                </c:pt>
                <c:pt idx="117">
                  <c:v>40273</c:v>
                </c:pt>
                <c:pt idx="118">
                  <c:v>40280</c:v>
                </c:pt>
                <c:pt idx="119">
                  <c:v>40287</c:v>
                </c:pt>
                <c:pt idx="120">
                  <c:v>40294</c:v>
                </c:pt>
                <c:pt idx="121">
                  <c:v>40301</c:v>
                </c:pt>
                <c:pt idx="122">
                  <c:v>40308</c:v>
                </c:pt>
                <c:pt idx="123">
                  <c:v>40315</c:v>
                </c:pt>
                <c:pt idx="124">
                  <c:v>40322</c:v>
                </c:pt>
                <c:pt idx="125">
                  <c:v>40329</c:v>
                </c:pt>
                <c:pt idx="126">
                  <c:v>40336</c:v>
                </c:pt>
                <c:pt idx="127">
                  <c:v>40343</c:v>
                </c:pt>
                <c:pt idx="128">
                  <c:v>40350</c:v>
                </c:pt>
                <c:pt idx="129">
                  <c:v>40357</c:v>
                </c:pt>
                <c:pt idx="130">
                  <c:v>40364</c:v>
                </c:pt>
                <c:pt idx="131">
                  <c:v>40371</c:v>
                </c:pt>
                <c:pt idx="132">
                  <c:v>40378</c:v>
                </c:pt>
                <c:pt idx="133">
                  <c:v>40385</c:v>
                </c:pt>
                <c:pt idx="134">
                  <c:v>40392</c:v>
                </c:pt>
                <c:pt idx="135">
                  <c:v>40399</c:v>
                </c:pt>
                <c:pt idx="136">
                  <c:v>40406</c:v>
                </c:pt>
                <c:pt idx="137">
                  <c:v>40413</c:v>
                </c:pt>
                <c:pt idx="138">
                  <c:v>40420</c:v>
                </c:pt>
                <c:pt idx="139">
                  <c:v>40427</c:v>
                </c:pt>
                <c:pt idx="140">
                  <c:v>40434</c:v>
                </c:pt>
                <c:pt idx="141">
                  <c:v>40441</c:v>
                </c:pt>
                <c:pt idx="142">
                  <c:v>40448</c:v>
                </c:pt>
                <c:pt idx="143">
                  <c:v>40455</c:v>
                </c:pt>
                <c:pt idx="144">
                  <c:v>40462</c:v>
                </c:pt>
                <c:pt idx="145">
                  <c:v>40469</c:v>
                </c:pt>
                <c:pt idx="146">
                  <c:v>40476</c:v>
                </c:pt>
                <c:pt idx="147">
                  <c:v>40483</c:v>
                </c:pt>
                <c:pt idx="148">
                  <c:v>40490</c:v>
                </c:pt>
                <c:pt idx="149">
                  <c:v>40497</c:v>
                </c:pt>
                <c:pt idx="150">
                  <c:v>40504</c:v>
                </c:pt>
                <c:pt idx="151">
                  <c:v>40511</c:v>
                </c:pt>
                <c:pt idx="152">
                  <c:v>40518</c:v>
                </c:pt>
              </c:numCache>
            </c:numRef>
          </c:cat>
          <c:val>
            <c:numRef>
              <c:f>'2.1.18-график'!$D$202:$D$354</c:f>
              <c:numCache>
                <c:formatCode>General</c:formatCode>
                <c:ptCount val="153"/>
                <c:pt idx="0">
                  <c:v>125.82899999999999</c:v>
                </c:pt>
                <c:pt idx="1">
                  <c:v>125.452</c:v>
                </c:pt>
                <c:pt idx="2">
                  <c:v>125.69</c:v>
                </c:pt>
                <c:pt idx="3">
                  <c:v>124.42700000000001</c:v>
                </c:pt>
                <c:pt idx="4">
                  <c:v>124.892</c:v>
                </c:pt>
                <c:pt idx="5">
                  <c:v>124.736</c:v>
                </c:pt>
                <c:pt idx="6">
                  <c:v>124.526</c:v>
                </c:pt>
                <c:pt idx="7">
                  <c:v>125.107</c:v>
                </c:pt>
                <c:pt idx="8">
                  <c:v>124.69499999999999</c:v>
                </c:pt>
                <c:pt idx="9">
                  <c:v>123.874</c:v>
                </c:pt>
                <c:pt idx="10">
                  <c:v>123.898</c:v>
                </c:pt>
                <c:pt idx="11">
                  <c:v>123.919</c:v>
                </c:pt>
                <c:pt idx="12">
                  <c:v>123.43600000000001</c:v>
                </c:pt>
                <c:pt idx="13">
                  <c:v>122.241</c:v>
                </c:pt>
                <c:pt idx="14">
                  <c:v>122.791</c:v>
                </c:pt>
                <c:pt idx="15">
                  <c:v>123.033</c:v>
                </c:pt>
                <c:pt idx="16">
                  <c:v>123.051</c:v>
                </c:pt>
                <c:pt idx="17">
                  <c:v>123.03400000000001</c:v>
                </c:pt>
                <c:pt idx="18">
                  <c:v>123.166</c:v>
                </c:pt>
                <c:pt idx="19">
                  <c:v>122.87</c:v>
                </c:pt>
                <c:pt idx="20">
                  <c:v>122.285</c:v>
                </c:pt>
                <c:pt idx="21">
                  <c:v>122.518</c:v>
                </c:pt>
                <c:pt idx="22">
                  <c:v>122.486</c:v>
                </c:pt>
                <c:pt idx="23">
                  <c:v>122.441</c:v>
                </c:pt>
                <c:pt idx="24">
                  <c:v>122.452</c:v>
                </c:pt>
                <c:pt idx="25">
                  <c:v>122.51</c:v>
                </c:pt>
                <c:pt idx="26">
                  <c:v>122.361</c:v>
                </c:pt>
                <c:pt idx="27">
                  <c:v>121.824</c:v>
                </c:pt>
                <c:pt idx="28">
                  <c:v>121.965</c:v>
                </c:pt>
                <c:pt idx="29">
                  <c:v>121.458</c:v>
                </c:pt>
                <c:pt idx="30">
                  <c:v>121.44</c:v>
                </c:pt>
                <c:pt idx="31">
                  <c:v>121.514</c:v>
                </c:pt>
                <c:pt idx="32">
                  <c:v>121.429</c:v>
                </c:pt>
                <c:pt idx="33">
                  <c:v>121.7</c:v>
                </c:pt>
                <c:pt idx="34">
                  <c:v>120.89700000000001</c:v>
                </c:pt>
                <c:pt idx="35">
                  <c:v>121.55500000000001</c:v>
                </c:pt>
                <c:pt idx="36">
                  <c:v>121.126</c:v>
                </c:pt>
                <c:pt idx="37">
                  <c:v>121.907</c:v>
                </c:pt>
                <c:pt idx="38">
                  <c:v>120.605</c:v>
                </c:pt>
                <c:pt idx="39">
                  <c:v>121.75</c:v>
                </c:pt>
                <c:pt idx="40">
                  <c:v>124.08</c:v>
                </c:pt>
                <c:pt idx="41">
                  <c:v>124.92700000000001</c:v>
                </c:pt>
                <c:pt idx="42">
                  <c:v>127.211</c:v>
                </c:pt>
                <c:pt idx="43">
                  <c:v>127.369</c:v>
                </c:pt>
                <c:pt idx="44">
                  <c:v>123.8</c:v>
                </c:pt>
                <c:pt idx="45">
                  <c:v>125.995</c:v>
                </c:pt>
                <c:pt idx="46">
                  <c:v>131.79</c:v>
                </c:pt>
                <c:pt idx="47">
                  <c:v>131.62</c:v>
                </c:pt>
                <c:pt idx="48">
                  <c:v>132.30500000000001</c:v>
                </c:pt>
                <c:pt idx="49">
                  <c:v>133.86799999999999</c:v>
                </c:pt>
                <c:pt idx="50">
                  <c:v>137.75299999999999</c:v>
                </c:pt>
                <c:pt idx="51">
                  <c:v>137.85300000000001</c:v>
                </c:pt>
                <c:pt idx="52">
                  <c:v>137.785</c:v>
                </c:pt>
                <c:pt idx="53">
                  <c:v>134.52799999999999</c:v>
                </c:pt>
                <c:pt idx="54">
                  <c:v>151.78299999999999</c:v>
                </c:pt>
                <c:pt idx="55">
                  <c:v>146.48500000000001</c:v>
                </c:pt>
                <c:pt idx="56">
                  <c:v>145.09800000000001</c:v>
                </c:pt>
                <c:pt idx="57">
                  <c:v>171.33799999999999</c:v>
                </c:pt>
                <c:pt idx="58">
                  <c:v>167.52</c:v>
                </c:pt>
                <c:pt idx="59">
                  <c:v>181.32499999999999</c:v>
                </c:pt>
                <c:pt idx="60">
                  <c:v>184.96</c:v>
                </c:pt>
                <c:pt idx="61">
                  <c:v>185.01</c:v>
                </c:pt>
                <c:pt idx="62">
                  <c:v>166.54</c:v>
                </c:pt>
                <c:pt idx="63">
                  <c:v>164.04499999999999</c:v>
                </c:pt>
                <c:pt idx="64">
                  <c:v>162.995</c:v>
                </c:pt>
                <c:pt idx="65">
                  <c:v>157.53</c:v>
                </c:pt>
                <c:pt idx="66">
                  <c:v>156.52500000000001</c:v>
                </c:pt>
                <c:pt idx="67">
                  <c:v>155.49</c:v>
                </c:pt>
                <c:pt idx="68">
                  <c:v>157.68</c:v>
                </c:pt>
                <c:pt idx="69">
                  <c:v>154.94</c:v>
                </c:pt>
                <c:pt idx="70">
                  <c:v>153.30000000000001</c:v>
                </c:pt>
                <c:pt idx="71">
                  <c:v>154.03</c:v>
                </c:pt>
                <c:pt idx="72">
                  <c:v>153.76499999999999</c:v>
                </c:pt>
                <c:pt idx="73">
                  <c:v>158.715</c:v>
                </c:pt>
                <c:pt idx="74">
                  <c:v>153.55000000000001</c:v>
                </c:pt>
                <c:pt idx="75">
                  <c:v>152.69</c:v>
                </c:pt>
                <c:pt idx="76">
                  <c:v>152.51499999999999</c:v>
                </c:pt>
                <c:pt idx="77">
                  <c:v>152.80000000000001</c:v>
                </c:pt>
                <c:pt idx="78">
                  <c:v>153.10499999999999</c:v>
                </c:pt>
                <c:pt idx="79">
                  <c:v>152.85</c:v>
                </c:pt>
                <c:pt idx="80">
                  <c:v>155.30000000000001</c:v>
                </c:pt>
                <c:pt idx="81">
                  <c:v>156.07</c:v>
                </c:pt>
                <c:pt idx="82">
                  <c:v>155.77500000000001</c:v>
                </c:pt>
                <c:pt idx="83">
                  <c:v>153.30500000000001</c:v>
                </c:pt>
                <c:pt idx="84">
                  <c:v>153.345</c:v>
                </c:pt>
                <c:pt idx="85">
                  <c:v>153.245</c:v>
                </c:pt>
                <c:pt idx="86">
                  <c:v>153.29</c:v>
                </c:pt>
                <c:pt idx="87">
                  <c:v>153.37</c:v>
                </c:pt>
                <c:pt idx="88">
                  <c:v>153.22499999999999</c:v>
                </c:pt>
                <c:pt idx="89">
                  <c:v>153.185</c:v>
                </c:pt>
                <c:pt idx="90">
                  <c:v>153.315</c:v>
                </c:pt>
                <c:pt idx="91">
                  <c:v>153.5</c:v>
                </c:pt>
                <c:pt idx="92">
                  <c:v>153.26499999999999</c:v>
                </c:pt>
                <c:pt idx="93">
                  <c:v>153.16</c:v>
                </c:pt>
                <c:pt idx="94">
                  <c:v>151.255</c:v>
                </c:pt>
                <c:pt idx="95">
                  <c:v>151.33500000000001</c:v>
                </c:pt>
                <c:pt idx="96">
                  <c:v>151.095</c:v>
                </c:pt>
                <c:pt idx="97">
                  <c:v>147.685</c:v>
                </c:pt>
                <c:pt idx="98">
                  <c:v>147.02000000000001</c:v>
                </c:pt>
                <c:pt idx="99">
                  <c:v>148.05500000000001</c:v>
                </c:pt>
                <c:pt idx="100">
                  <c:v>148.78</c:v>
                </c:pt>
                <c:pt idx="101">
                  <c:v>149.38499999999999</c:v>
                </c:pt>
                <c:pt idx="102">
                  <c:v>148.61500000000001</c:v>
                </c:pt>
                <c:pt idx="103">
                  <c:v>147.54</c:v>
                </c:pt>
                <c:pt idx="104">
                  <c:v>145.28800000000001</c:v>
                </c:pt>
                <c:pt idx="105">
                  <c:v>144.42500000000001</c:v>
                </c:pt>
                <c:pt idx="106">
                  <c:v>144.02000000000001</c:v>
                </c:pt>
                <c:pt idx="107">
                  <c:v>146.88300000000001</c:v>
                </c:pt>
                <c:pt idx="108">
                  <c:v>146.99299999999999</c:v>
                </c:pt>
                <c:pt idx="109">
                  <c:v>147.83000000000001</c:v>
                </c:pt>
                <c:pt idx="110">
                  <c:v>148.09</c:v>
                </c:pt>
                <c:pt idx="111">
                  <c:v>146.72999999999999</c:v>
                </c:pt>
                <c:pt idx="112">
                  <c:v>146.22</c:v>
                </c:pt>
                <c:pt idx="113">
                  <c:v>147.21</c:v>
                </c:pt>
                <c:pt idx="114">
                  <c:v>146.44499999999999</c:v>
                </c:pt>
                <c:pt idx="115">
                  <c:v>146.41999999999999</c:v>
                </c:pt>
                <c:pt idx="116">
                  <c:v>146.72</c:v>
                </c:pt>
                <c:pt idx="117">
                  <c:v>146.56</c:v>
                </c:pt>
                <c:pt idx="118">
                  <c:v>146.06</c:v>
                </c:pt>
                <c:pt idx="119">
                  <c:v>145.82</c:v>
                </c:pt>
                <c:pt idx="120">
                  <c:v>145.5</c:v>
                </c:pt>
                <c:pt idx="121">
                  <c:v>146.065</c:v>
                </c:pt>
                <c:pt idx="122">
                  <c:v>147.45500000000001</c:v>
                </c:pt>
                <c:pt idx="123">
                  <c:v>146.76</c:v>
                </c:pt>
                <c:pt idx="124">
                  <c:v>146.81</c:v>
                </c:pt>
                <c:pt idx="125">
                  <c:v>147.01</c:v>
                </c:pt>
                <c:pt idx="126">
                  <c:v>147.91</c:v>
                </c:pt>
                <c:pt idx="127">
                  <c:v>147.91499999999999</c:v>
                </c:pt>
                <c:pt idx="128">
                  <c:v>147.49</c:v>
                </c:pt>
                <c:pt idx="129">
                  <c:v>148.58500000000001</c:v>
                </c:pt>
                <c:pt idx="130">
                  <c:v>148.005</c:v>
                </c:pt>
                <c:pt idx="131">
                  <c:v>148</c:v>
                </c:pt>
                <c:pt idx="132">
                  <c:v>147.88499999999999</c:v>
                </c:pt>
                <c:pt idx="133">
                  <c:v>147.69499999999999</c:v>
                </c:pt>
                <c:pt idx="134">
                  <c:v>148.16999999999999</c:v>
                </c:pt>
                <c:pt idx="135">
                  <c:v>147.255</c:v>
                </c:pt>
                <c:pt idx="136">
                  <c:v>147.63999999999999</c:v>
                </c:pt>
                <c:pt idx="137">
                  <c:v>147.18</c:v>
                </c:pt>
                <c:pt idx="138">
                  <c:v>147.49</c:v>
                </c:pt>
                <c:pt idx="139">
                  <c:v>147.39500000000001</c:v>
                </c:pt>
                <c:pt idx="140">
                  <c:v>147.54</c:v>
                </c:pt>
                <c:pt idx="141">
                  <c:v>147.625</c:v>
                </c:pt>
                <c:pt idx="142">
                  <c:v>147.61000000000001</c:v>
                </c:pt>
                <c:pt idx="143">
                  <c:v>147.63</c:v>
                </c:pt>
                <c:pt idx="144">
                  <c:v>147.32</c:v>
                </c:pt>
                <c:pt idx="145">
                  <c:v>147.49</c:v>
                </c:pt>
                <c:pt idx="146">
                  <c:v>147.44499999999999</c:v>
                </c:pt>
                <c:pt idx="147">
                  <c:v>147.46</c:v>
                </c:pt>
                <c:pt idx="148">
                  <c:v>147.595</c:v>
                </c:pt>
                <c:pt idx="149">
                  <c:v>147.38499999999999</c:v>
                </c:pt>
                <c:pt idx="150">
                  <c:v>147.21</c:v>
                </c:pt>
                <c:pt idx="151">
                  <c:v>147.44</c:v>
                </c:pt>
                <c:pt idx="152">
                  <c:v>147.30000000000001</c:v>
                </c:pt>
              </c:numCache>
            </c:numRef>
          </c:val>
          <c:smooth val="0"/>
          <c:extLst>
            <c:ext xmlns:c16="http://schemas.microsoft.com/office/drawing/2014/chart" uri="{C3380CC4-5D6E-409C-BE32-E72D297353CC}">
              <c16:uniqueId val="{00000001-1E14-4177-B7CD-FE226BAD57CD}"/>
            </c:ext>
          </c:extLst>
        </c:ser>
        <c:ser>
          <c:idx val="2"/>
          <c:order val="2"/>
          <c:tx>
            <c:strRef>
              <c:f>'2.1.18-график'!$E$4</c:f>
              <c:strCache>
                <c:ptCount val="1"/>
                <c:pt idx="0">
                  <c:v>1 айдағы USD/теңге форварды</c:v>
                </c:pt>
              </c:strCache>
            </c:strRef>
          </c:tx>
          <c:spPr>
            <a:ln w="25400">
              <a:solidFill>
                <a:srgbClr val="FFFF00"/>
              </a:solidFill>
              <a:prstDash val="solid"/>
            </a:ln>
          </c:spPr>
          <c:marker>
            <c:symbol val="none"/>
          </c:marker>
          <c:cat>
            <c:numRef>
              <c:f>'2.1.18-график'!$B$202:$B$354</c:f>
              <c:numCache>
                <c:formatCode>dd/mm/yyyy;@</c:formatCode>
                <c:ptCount val="153"/>
                <c:pt idx="0">
                  <c:v>39454</c:v>
                </c:pt>
                <c:pt idx="1">
                  <c:v>39461</c:v>
                </c:pt>
                <c:pt idx="2">
                  <c:v>39468</c:v>
                </c:pt>
                <c:pt idx="3">
                  <c:v>39475</c:v>
                </c:pt>
                <c:pt idx="4">
                  <c:v>39482</c:v>
                </c:pt>
                <c:pt idx="5">
                  <c:v>39489</c:v>
                </c:pt>
                <c:pt idx="6">
                  <c:v>39496</c:v>
                </c:pt>
                <c:pt idx="7">
                  <c:v>39503</c:v>
                </c:pt>
                <c:pt idx="8">
                  <c:v>39510</c:v>
                </c:pt>
                <c:pt idx="9">
                  <c:v>39517</c:v>
                </c:pt>
                <c:pt idx="10">
                  <c:v>39524</c:v>
                </c:pt>
                <c:pt idx="11">
                  <c:v>39531</c:v>
                </c:pt>
                <c:pt idx="12">
                  <c:v>39538</c:v>
                </c:pt>
                <c:pt idx="13">
                  <c:v>39545</c:v>
                </c:pt>
                <c:pt idx="14">
                  <c:v>39552</c:v>
                </c:pt>
                <c:pt idx="15">
                  <c:v>39559</c:v>
                </c:pt>
                <c:pt idx="16">
                  <c:v>39566</c:v>
                </c:pt>
                <c:pt idx="17">
                  <c:v>39573</c:v>
                </c:pt>
                <c:pt idx="18">
                  <c:v>39580</c:v>
                </c:pt>
                <c:pt idx="19">
                  <c:v>39587</c:v>
                </c:pt>
                <c:pt idx="20">
                  <c:v>39594</c:v>
                </c:pt>
                <c:pt idx="21">
                  <c:v>39601</c:v>
                </c:pt>
                <c:pt idx="22">
                  <c:v>39608</c:v>
                </c:pt>
                <c:pt idx="23">
                  <c:v>39615</c:v>
                </c:pt>
                <c:pt idx="24">
                  <c:v>39622</c:v>
                </c:pt>
                <c:pt idx="25">
                  <c:v>39629</c:v>
                </c:pt>
                <c:pt idx="26">
                  <c:v>39636</c:v>
                </c:pt>
                <c:pt idx="27">
                  <c:v>39643</c:v>
                </c:pt>
                <c:pt idx="28">
                  <c:v>39650</c:v>
                </c:pt>
                <c:pt idx="29">
                  <c:v>39657</c:v>
                </c:pt>
                <c:pt idx="30">
                  <c:v>39664</c:v>
                </c:pt>
                <c:pt idx="31">
                  <c:v>39671</c:v>
                </c:pt>
                <c:pt idx="32">
                  <c:v>39678</c:v>
                </c:pt>
                <c:pt idx="33">
                  <c:v>39685</c:v>
                </c:pt>
                <c:pt idx="34">
                  <c:v>39692</c:v>
                </c:pt>
                <c:pt idx="35">
                  <c:v>39699</c:v>
                </c:pt>
                <c:pt idx="36">
                  <c:v>39706</c:v>
                </c:pt>
                <c:pt idx="37">
                  <c:v>39713</c:v>
                </c:pt>
                <c:pt idx="38">
                  <c:v>39720</c:v>
                </c:pt>
                <c:pt idx="39">
                  <c:v>39727</c:v>
                </c:pt>
                <c:pt idx="40">
                  <c:v>39734</c:v>
                </c:pt>
                <c:pt idx="41">
                  <c:v>39741</c:v>
                </c:pt>
                <c:pt idx="42">
                  <c:v>39748</c:v>
                </c:pt>
                <c:pt idx="43">
                  <c:v>39755</c:v>
                </c:pt>
                <c:pt idx="44">
                  <c:v>39762</c:v>
                </c:pt>
                <c:pt idx="45">
                  <c:v>39769</c:v>
                </c:pt>
                <c:pt idx="46">
                  <c:v>39776</c:v>
                </c:pt>
                <c:pt idx="47">
                  <c:v>39783</c:v>
                </c:pt>
                <c:pt idx="48">
                  <c:v>39790</c:v>
                </c:pt>
                <c:pt idx="49">
                  <c:v>39797</c:v>
                </c:pt>
                <c:pt idx="50">
                  <c:v>39804</c:v>
                </c:pt>
                <c:pt idx="51">
                  <c:v>39811</c:v>
                </c:pt>
                <c:pt idx="52">
                  <c:v>39818</c:v>
                </c:pt>
                <c:pt idx="53">
                  <c:v>39825</c:v>
                </c:pt>
                <c:pt idx="54">
                  <c:v>39832</c:v>
                </c:pt>
                <c:pt idx="55">
                  <c:v>39839</c:v>
                </c:pt>
                <c:pt idx="56">
                  <c:v>39846</c:v>
                </c:pt>
                <c:pt idx="57">
                  <c:v>39853</c:v>
                </c:pt>
                <c:pt idx="58">
                  <c:v>39860</c:v>
                </c:pt>
                <c:pt idx="59">
                  <c:v>39867</c:v>
                </c:pt>
                <c:pt idx="60">
                  <c:v>39874</c:v>
                </c:pt>
                <c:pt idx="61">
                  <c:v>39881</c:v>
                </c:pt>
                <c:pt idx="62">
                  <c:v>39888</c:v>
                </c:pt>
                <c:pt idx="63">
                  <c:v>39895</c:v>
                </c:pt>
                <c:pt idx="64">
                  <c:v>39902</c:v>
                </c:pt>
                <c:pt idx="65">
                  <c:v>39909</c:v>
                </c:pt>
                <c:pt idx="66">
                  <c:v>39916</c:v>
                </c:pt>
                <c:pt idx="67">
                  <c:v>39923</c:v>
                </c:pt>
                <c:pt idx="68">
                  <c:v>39930</c:v>
                </c:pt>
                <c:pt idx="69">
                  <c:v>39937</c:v>
                </c:pt>
                <c:pt idx="70">
                  <c:v>39944</c:v>
                </c:pt>
                <c:pt idx="71">
                  <c:v>39951</c:v>
                </c:pt>
                <c:pt idx="72">
                  <c:v>39958</c:v>
                </c:pt>
                <c:pt idx="73">
                  <c:v>39965</c:v>
                </c:pt>
                <c:pt idx="74">
                  <c:v>39972</c:v>
                </c:pt>
                <c:pt idx="75">
                  <c:v>39979</c:v>
                </c:pt>
                <c:pt idx="76">
                  <c:v>39986</c:v>
                </c:pt>
                <c:pt idx="77">
                  <c:v>39993</c:v>
                </c:pt>
                <c:pt idx="78">
                  <c:v>40000</c:v>
                </c:pt>
                <c:pt idx="79">
                  <c:v>40007</c:v>
                </c:pt>
                <c:pt idx="80">
                  <c:v>40014</c:v>
                </c:pt>
                <c:pt idx="81">
                  <c:v>40021</c:v>
                </c:pt>
                <c:pt idx="82">
                  <c:v>40028</c:v>
                </c:pt>
                <c:pt idx="83">
                  <c:v>40035</c:v>
                </c:pt>
                <c:pt idx="84">
                  <c:v>40042</c:v>
                </c:pt>
                <c:pt idx="85">
                  <c:v>40049</c:v>
                </c:pt>
                <c:pt idx="86">
                  <c:v>40056</c:v>
                </c:pt>
                <c:pt idx="87">
                  <c:v>40063</c:v>
                </c:pt>
                <c:pt idx="88">
                  <c:v>40070</c:v>
                </c:pt>
                <c:pt idx="89">
                  <c:v>40077</c:v>
                </c:pt>
                <c:pt idx="90">
                  <c:v>40084</c:v>
                </c:pt>
                <c:pt idx="91">
                  <c:v>40091</c:v>
                </c:pt>
                <c:pt idx="92">
                  <c:v>40098</c:v>
                </c:pt>
                <c:pt idx="93">
                  <c:v>40105</c:v>
                </c:pt>
                <c:pt idx="94">
                  <c:v>40112</c:v>
                </c:pt>
                <c:pt idx="95">
                  <c:v>40119</c:v>
                </c:pt>
                <c:pt idx="96">
                  <c:v>40126</c:v>
                </c:pt>
                <c:pt idx="97">
                  <c:v>40133</c:v>
                </c:pt>
                <c:pt idx="98">
                  <c:v>40140</c:v>
                </c:pt>
                <c:pt idx="99">
                  <c:v>40147</c:v>
                </c:pt>
                <c:pt idx="100">
                  <c:v>40154</c:v>
                </c:pt>
                <c:pt idx="101">
                  <c:v>40161</c:v>
                </c:pt>
                <c:pt idx="102">
                  <c:v>40168</c:v>
                </c:pt>
                <c:pt idx="103">
                  <c:v>40175</c:v>
                </c:pt>
                <c:pt idx="104">
                  <c:v>40182</c:v>
                </c:pt>
                <c:pt idx="105">
                  <c:v>40189</c:v>
                </c:pt>
                <c:pt idx="106">
                  <c:v>40196</c:v>
                </c:pt>
                <c:pt idx="107">
                  <c:v>40203</c:v>
                </c:pt>
                <c:pt idx="108">
                  <c:v>40210</c:v>
                </c:pt>
                <c:pt idx="109">
                  <c:v>40217</c:v>
                </c:pt>
                <c:pt idx="110">
                  <c:v>40224</c:v>
                </c:pt>
                <c:pt idx="111">
                  <c:v>40231</c:v>
                </c:pt>
                <c:pt idx="112">
                  <c:v>40238</c:v>
                </c:pt>
                <c:pt idx="113">
                  <c:v>40245</c:v>
                </c:pt>
                <c:pt idx="114">
                  <c:v>40252</c:v>
                </c:pt>
                <c:pt idx="115">
                  <c:v>40259</c:v>
                </c:pt>
                <c:pt idx="116">
                  <c:v>40266</c:v>
                </c:pt>
                <c:pt idx="117">
                  <c:v>40273</c:v>
                </c:pt>
                <c:pt idx="118">
                  <c:v>40280</c:v>
                </c:pt>
                <c:pt idx="119">
                  <c:v>40287</c:v>
                </c:pt>
                <c:pt idx="120">
                  <c:v>40294</c:v>
                </c:pt>
                <c:pt idx="121">
                  <c:v>40301</c:v>
                </c:pt>
                <c:pt idx="122">
                  <c:v>40308</c:v>
                </c:pt>
                <c:pt idx="123">
                  <c:v>40315</c:v>
                </c:pt>
                <c:pt idx="124">
                  <c:v>40322</c:v>
                </c:pt>
                <c:pt idx="125">
                  <c:v>40329</c:v>
                </c:pt>
                <c:pt idx="126">
                  <c:v>40336</c:v>
                </c:pt>
                <c:pt idx="127">
                  <c:v>40343</c:v>
                </c:pt>
                <c:pt idx="128">
                  <c:v>40350</c:v>
                </c:pt>
                <c:pt idx="129">
                  <c:v>40357</c:v>
                </c:pt>
                <c:pt idx="130">
                  <c:v>40364</c:v>
                </c:pt>
                <c:pt idx="131">
                  <c:v>40371</c:v>
                </c:pt>
                <c:pt idx="132">
                  <c:v>40378</c:v>
                </c:pt>
                <c:pt idx="133">
                  <c:v>40385</c:v>
                </c:pt>
                <c:pt idx="134">
                  <c:v>40392</c:v>
                </c:pt>
                <c:pt idx="135">
                  <c:v>40399</c:v>
                </c:pt>
                <c:pt idx="136">
                  <c:v>40406</c:v>
                </c:pt>
                <c:pt idx="137">
                  <c:v>40413</c:v>
                </c:pt>
                <c:pt idx="138">
                  <c:v>40420</c:v>
                </c:pt>
                <c:pt idx="139">
                  <c:v>40427</c:v>
                </c:pt>
                <c:pt idx="140">
                  <c:v>40434</c:v>
                </c:pt>
                <c:pt idx="141">
                  <c:v>40441</c:v>
                </c:pt>
                <c:pt idx="142">
                  <c:v>40448</c:v>
                </c:pt>
                <c:pt idx="143">
                  <c:v>40455</c:v>
                </c:pt>
                <c:pt idx="144">
                  <c:v>40462</c:v>
                </c:pt>
                <c:pt idx="145">
                  <c:v>40469</c:v>
                </c:pt>
                <c:pt idx="146">
                  <c:v>40476</c:v>
                </c:pt>
                <c:pt idx="147">
                  <c:v>40483</c:v>
                </c:pt>
                <c:pt idx="148">
                  <c:v>40490</c:v>
                </c:pt>
                <c:pt idx="149">
                  <c:v>40497</c:v>
                </c:pt>
                <c:pt idx="150">
                  <c:v>40504</c:v>
                </c:pt>
                <c:pt idx="151">
                  <c:v>40511</c:v>
                </c:pt>
                <c:pt idx="152">
                  <c:v>40518</c:v>
                </c:pt>
              </c:numCache>
            </c:numRef>
          </c:cat>
          <c:val>
            <c:numRef>
              <c:f>'2.1.18-график'!$E$202:$E$354</c:f>
              <c:numCache>
                <c:formatCode>General</c:formatCode>
                <c:ptCount val="153"/>
                <c:pt idx="0">
                  <c:v>121.664</c:v>
                </c:pt>
                <c:pt idx="1">
                  <c:v>121.181</c:v>
                </c:pt>
                <c:pt idx="2">
                  <c:v>121.483</c:v>
                </c:pt>
                <c:pt idx="3">
                  <c:v>120.905</c:v>
                </c:pt>
                <c:pt idx="4">
                  <c:v>121.239</c:v>
                </c:pt>
                <c:pt idx="5">
                  <c:v>121.07599999999999</c:v>
                </c:pt>
                <c:pt idx="6">
                  <c:v>120.761</c:v>
                </c:pt>
                <c:pt idx="7">
                  <c:v>121.39100000000001</c:v>
                </c:pt>
                <c:pt idx="8">
                  <c:v>121.504</c:v>
                </c:pt>
                <c:pt idx="9">
                  <c:v>121.19499999999999</c:v>
                </c:pt>
                <c:pt idx="10">
                  <c:v>121.07299999999999</c:v>
                </c:pt>
                <c:pt idx="11">
                  <c:v>120.97499999999999</c:v>
                </c:pt>
                <c:pt idx="12">
                  <c:v>120.931</c:v>
                </c:pt>
                <c:pt idx="13">
                  <c:v>120.807</c:v>
                </c:pt>
                <c:pt idx="14">
                  <c:v>120.81399999999999</c:v>
                </c:pt>
                <c:pt idx="15">
                  <c:v>121.03400000000001</c:v>
                </c:pt>
                <c:pt idx="16">
                  <c:v>120.887</c:v>
                </c:pt>
                <c:pt idx="17">
                  <c:v>120.82899999999999</c:v>
                </c:pt>
                <c:pt idx="18">
                  <c:v>120.97</c:v>
                </c:pt>
                <c:pt idx="19">
                  <c:v>120.956</c:v>
                </c:pt>
                <c:pt idx="20">
                  <c:v>120.81</c:v>
                </c:pt>
                <c:pt idx="21">
                  <c:v>120.956</c:v>
                </c:pt>
                <c:pt idx="22">
                  <c:v>121.02200000000001</c:v>
                </c:pt>
                <c:pt idx="23">
                  <c:v>120.938</c:v>
                </c:pt>
                <c:pt idx="24">
                  <c:v>120.913</c:v>
                </c:pt>
                <c:pt idx="25">
                  <c:v>120.91</c:v>
                </c:pt>
                <c:pt idx="26">
                  <c:v>120.77200000000001</c:v>
                </c:pt>
                <c:pt idx="27">
                  <c:v>120.45699999999999</c:v>
                </c:pt>
                <c:pt idx="28">
                  <c:v>120.5</c:v>
                </c:pt>
                <c:pt idx="29">
                  <c:v>120.49</c:v>
                </c:pt>
                <c:pt idx="30">
                  <c:v>120.455</c:v>
                </c:pt>
                <c:pt idx="31">
                  <c:v>120.485</c:v>
                </c:pt>
                <c:pt idx="32">
                  <c:v>120.41</c:v>
                </c:pt>
                <c:pt idx="33">
                  <c:v>119.994</c:v>
                </c:pt>
                <c:pt idx="34">
                  <c:v>119.965</c:v>
                </c:pt>
                <c:pt idx="35">
                  <c:v>119.96</c:v>
                </c:pt>
                <c:pt idx="36">
                  <c:v>119.755</c:v>
                </c:pt>
                <c:pt idx="37">
                  <c:v>119.98</c:v>
                </c:pt>
                <c:pt idx="38">
                  <c:v>120.06</c:v>
                </c:pt>
                <c:pt idx="39">
                  <c:v>120.19</c:v>
                </c:pt>
                <c:pt idx="40">
                  <c:v>120.405</c:v>
                </c:pt>
                <c:pt idx="41">
                  <c:v>120.70099999999999</c:v>
                </c:pt>
                <c:pt idx="42">
                  <c:v>121.169</c:v>
                </c:pt>
                <c:pt idx="43">
                  <c:v>121.08</c:v>
                </c:pt>
                <c:pt idx="44">
                  <c:v>120.625</c:v>
                </c:pt>
                <c:pt idx="45">
                  <c:v>121.355</c:v>
                </c:pt>
                <c:pt idx="46">
                  <c:v>122.215</c:v>
                </c:pt>
                <c:pt idx="47">
                  <c:v>122.045</c:v>
                </c:pt>
                <c:pt idx="48">
                  <c:v>122.355</c:v>
                </c:pt>
                <c:pt idx="49">
                  <c:v>122.82</c:v>
                </c:pt>
                <c:pt idx="50">
                  <c:v>124.155</c:v>
                </c:pt>
                <c:pt idx="51">
                  <c:v>124.325</c:v>
                </c:pt>
                <c:pt idx="52">
                  <c:v>124.33499999999999</c:v>
                </c:pt>
                <c:pt idx="53">
                  <c:v>122.73</c:v>
                </c:pt>
                <c:pt idx="54">
                  <c:v>125.76</c:v>
                </c:pt>
                <c:pt idx="55">
                  <c:v>125.77500000000001</c:v>
                </c:pt>
                <c:pt idx="56">
                  <c:v>126.95</c:v>
                </c:pt>
                <c:pt idx="57">
                  <c:v>154.91499999999999</c:v>
                </c:pt>
                <c:pt idx="58">
                  <c:v>154.095</c:v>
                </c:pt>
                <c:pt idx="59">
                  <c:v>158.65</c:v>
                </c:pt>
                <c:pt idx="60">
                  <c:v>156.52500000000001</c:v>
                </c:pt>
                <c:pt idx="61">
                  <c:v>156.57499999999999</c:v>
                </c:pt>
                <c:pt idx="62">
                  <c:v>151.601</c:v>
                </c:pt>
                <c:pt idx="63">
                  <c:v>153.37</c:v>
                </c:pt>
                <c:pt idx="64">
                  <c:v>152.82</c:v>
                </c:pt>
                <c:pt idx="65">
                  <c:v>151.66499999999999</c:v>
                </c:pt>
                <c:pt idx="66">
                  <c:v>151.22499999999999</c:v>
                </c:pt>
                <c:pt idx="67">
                  <c:v>150.86000000000001</c:v>
                </c:pt>
                <c:pt idx="68">
                  <c:v>151.28</c:v>
                </c:pt>
                <c:pt idx="69">
                  <c:v>151.16999999999999</c:v>
                </c:pt>
                <c:pt idx="70">
                  <c:v>150.82499999999999</c:v>
                </c:pt>
                <c:pt idx="71">
                  <c:v>150.70500000000001</c:v>
                </c:pt>
                <c:pt idx="72">
                  <c:v>150.49</c:v>
                </c:pt>
                <c:pt idx="73">
                  <c:v>151.55000000000001</c:v>
                </c:pt>
                <c:pt idx="74">
                  <c:v>150.75</c:v>
                </c:pt>
                <c:pt idx="75">
                  <c:v>150.51499999999999</c:v>
                </c:pt>
                <c:pt idx="76">
                  <c:v>150.69</c:v>
                </c:pt>
                <c:pt idx="77">
                  <c:v>150.80000000000001</c:v>
                </c:pt>
                <c:pt idx="78">
                  <c:v>150.72999999999999</c:v>
                </c:pt>
                <c:pt idx="79">
                  <c:v>150.72499999999999</c:v>
                </c:pt>
                <c:pt idx="80">
                  <c:v>151.47499999999999</c:v>
                </c:pt>
                <c:pt idx="81">
                  <c:v>151.345</c:v>
                </c:pt>
                <c:pt idx="82">
                  <c:v>151.25</c:v>
                </c:pt>
                <c:pt idx="83">
                  <c:v>151.03</c:v>
                </c:pt>
                <c:pt idx="84">
                  <c:v>151.12</c:v>
                </c:pt>
                <c:pt idx="85">
                  <c:v>150.97</c:v>
                </c:pt>
                <c:pt idx="86">
                  <c:v>151.005</c:v>
                </c:pt>
                <c:pt idx="87">
                  <c:v>150.98500000000001</c:v>
                </c:pt>
                <c:pt idx="88">
                  <c:v>151.15</c:v>
                </c:pt>
                <c:pt idx="89">
                  <c:v>151.23500000000001</c:v>
                </c:pt>
                <c:pt idx="90">
                  <c:v>151.29</c:v>
                </c:pt>
                <c:pt idx="91">
                  <c:v>151.4</c:v>
                </c:pt>
                <c:pt idx="92">
                  <c:v>151.13999999999999</c:v>
                </c:pt>
                <c:pt idx="93">
                  <c:v>150.95500000000001</c:v>
                </c:pt>
                <c:pt idx="94">
                  <c:v>150.72499999999999</c:v>
                </c:pt>
                <c:pt idx="95">
                  <c:v>150.95500000000001</c:v>
                </c:pt>
                <c:pt idx="96">
                  <c:v>150.87</c:v>
                </c:pt>
                <c:pt idx="97">
                  <c:v>148.66</c:v>
                </c:pt>
                <c:pt idx="98">
                  <c:v>148.22499999999999</c:v>
                </c:pt>
                <c:pt idx="99">
                  <c:v>148.755</c:v>
                </c:pt>
                <c:pt idx="100">
                  <c:v>148.95500000000001</c:v>
                </c:pt>
                <c:pt idx="101">
                  <c:v>149.23500000000001</c:v>
                </c:pt>
                <c:pt idx="102">
                  <c:v>148.54</c:v>
                </c:pt>
                <c:pt idx="103">
                  <c:v>147.86500000000001</c:v>
                </c:pt>
                <c:pt idx="104">
                  <c:v>147.48500000000001</c:v>
                </c:pt>
                <c:pt idx="105">
                  <c:v>146.85</c:v>
                </c:pt>
                <c:pt idx="106">
                  <c:v>147.19499999999999</c:v>
                </c:pt>
                <c:pt idx="107">
                  <c:v>147.83000000000001</c:v>
                </c:pt>
                <c:pt idx="108">
                  <c:v>147.84</c:v>
                </c:pt>
                <c:pt idx="109">
                  <c:v>148.10499999999999</c:v>
                </c:pt>
                <c:pt idx="110">
                  <c:v>148.215</c:v>
                </c:pt>
                <c:pt idx="111">
                  <c:v>147.30500000000001</c:v>
                </c:pt>
                <c:pt idx="112">
                  <c:v>146.9</c:v>
                </c:pt>
                <c:pt idx="113">
                  <c:v>147.39500000000001</c:v>
                </c:pt>
                <c:pt idx="114">
                  <c:v>147.02000000000001</c:v>
                </c:pt>
                <c:pt idx="115">
                  <c:v>146.89500000000001</c:v>
                </c:pt>
                <c:pt idx="116">
                  <c:v>146.97</c:v>
                </c:pt>
                <c:pt idx="117">
                  <c:v>146.83500000000001</c:v>
                </c:pt>
                <c:pt idx="118">
                  <c:v>146.58000000000001</c:v>
                </c:pt>
                <c:pt idx="119">
                  <c:v>146.47</c:v>
                </c:pt>
                <c:pt idx="120">
                  <c:v>146.22499999999999</c:v>
                </c:pt>
                <c:pt idx="121">
                  <c:v>146.41499999999999</c:v>
                </c:pt>
                <c:pt idx="122">
                  <c:v>147.435</c:v>
                </c:pt>
                <c:pt idx="123">
                  <c:v>146.785</c:v>
                </c:pt>
                <c:pt idx="124">
                  <c:v>146.61000000000001</c:v>
                </c:pt>
                <c:pt idx="125">
                  <c:v>146.96</c:v>
                </c:pt>
                <c:pt idx="126">
                  <c:v>147.51</c:v>
                </c:pt>
                <c:pt idx="127">
                  <c:v>147.315</c:v>
                </c:pt>
                <c:pt idx="128">
                  <c:v>147.16499999999999</c:v>
                </c:pt>
                <c:pt idx="129">
                  <c:v>147.91</c:v>
                </c:pt>
                <c:pt idx="130">
                  <c:v>147.46</c:v>
                </c:pt>
                <c:pt idx="131">
                  <c:v>147.79</c:v>
                </c:pt>
                <c:pt idx="132">
                  <c:v>147.63499999999999</c:v>
                </c:pt>
                <c:pt idx="133">
                  <c:v>147.39500000000001</c:v>
                </c:pt>
                <c:pt idx="134">
                  <c:v>148.02500000000001</c:v>
                </c:pt>
                <c:pt idx="135">
                  <c:v>147.38</c:v>
                </c:pt>
                <c:pt idx="136">
                  <c:v>147.435</c:v>
                </c:pt>
                <c:pt idx="137">
                  <c:v>147.255</c:v>
                </c:pt>
                <c:pt idx="138">
                  <c:v>147.44</c:v>
                </c:pt>
                <c:pt idx="139">
                  <c:v>147.345</c:v>
                </c:pt>
                <c:pt idx="140">
                  <c:v>147.465</c:v>
                </c:pt>
                <c:pt idx="141">
                  <c:v>147.625</c:v>
                </c:pt>
                <c:pt idx="142">
                  <c:v>147.60499999999999</c:v>
                </c:pt>
                <c:pt idx="143">
                  <c:v>147.68</c:v>
                </c:pt>
                <c:pt idx="144">
                  <c:v>147.69499999999999</c:v>
                </c:pt>
                <c:pt idx="145">
                  <c:v>147.66499999999999</c:v>
                </c:pt>
                <c:pt idx="146">
                  <c:v>147.69499999999999</c:v>
                </c:pt>
                <c:pt idx="147">
                  <c:v>147.61000000000001</c:v>
                </c:pt>
                <c:pt idx="148">
                  <c:v>147.72</c:v>
                </c:pt>
                <c:pt idx="149">
                  <c:v>147.63499999999999</c:v>
                </c:pt>
                <c:pt idx="150">
                  <c:v>147.435</c:v>
                </c:pt>
                <c:pt idx="151">
                  <c:v>147.61500000000001</c:v>
                </c:pt>
                <c:pt idx="152">
                  <c:v>147.5</c:v>
                </c:pt>
              </c:numCache>
            </c:numRef>
          </c:val>
          <c:smooth val="0"/>
          <c:extLst>
            <c:ext xmlns:c16="http://schemas.microsoft.com/office/drawing/2014/chart" uri="{C3380CC4-5D6E-409C-BE32-E72D297353CC}">
              <c16:uniqueId val="{00000002-1E14-4177-B7CD-FE226BAD57CD}"/>
            </c:ext>
          </c:extLst>
        </c:ser>
        <c:dLbls>
          <c:showLegendKey val="0"/>
          <c:showVal val="0"/>
          <c:showCatName val="0"/>
          <c:showSerName val="0"/>
          <c:showPercent val="0"/>
          <c:showBubbleSize val="0"/>
        </c:dLbls>
        <c:marker val="1"/>
        <c:smooth val="0"/>
        <c:axId val="469639256"/>
        <c:axId val="1"/>
      </c:lineChart>
      <c:dateAx>
        <c:axId val="46963925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min val="100"/>
        </c:scaling>
        <c:delete val="0"/>
        <c:axPos val="l"/>
        <c:majorGridlines>
          <c:spPr>
            <a:ln w="12700">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1 АҚШ долл. үшін теңге</a:t>
                </a:r>
              </a:p>
            </c:rich>
          </c:tx>
          <c:layout>
            <c:manualLayout>
              <c:xMode val="edge"/>
              <c:yMode val="edge"/>
              <c:x val="1.3483146067415731E-2"/>
              <c:y val="2.164502164502164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639256"/>
        <c:crosses val="autoZero"/>
        <c:crossBetween val="between"/>
        <c:majorUnit val="25"/>
      </c:valAx>
      <c:spPr>
        <a:solidFill>
          <a:srgbClr val="FFFFFF"/>
        </a:solidFill>
        <a:ln w="25400">
          <a:noFill/>
        </a:ln>
      </c:spPr>
    </c:plotArea>
    <c:legend>
      <c:legendPos val="r"/>
      <c:layout>
        <c:manualLayout>
          <c:xMode val="edge"/>
          <c:yMode val="edge"/>
          <c:x val="8.0178173719376397E-2"/>
          <c:y val="0.81385625446536147"/>
          <c:w val="0.84409799554565701"/>
          <c:h val="0.1731609052053960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81132075471698E-2"/>
          <c:y val="5.4945251492572018E-2"/>
          <c:w val="0.9037735849056604"/>
          <c:h val="0.73992938676663655"/>
        </c:manualLayout>
      </c:layout>
      <c:barChart>
        <c:barDir val="col"/>
        <c:grouping val="stacked"/>
        <c:varyColors val="0"/>
        <c:ser>
          <c:idx val="3"/>
          <c:order val="0"/>
          <c:tx>
            <c:strRef>
              <c:f>'2.1.19-график'!$B$5</c:f>
              <c:strCache>
                <c:ptCount val="1"/>
                <c:pt idx="0">
                  <c:v>Ауыл шаруашылығы</c:v>
                </c:pt>
              </c:strCache>
            </c:strRef>
          </c:tx>
          <c:spPr>
            <a:solidFill>
              <a:srgbClr val="3366FF"/>
            </a:solidFill>
            <a:ln w="12700">
              <a:solidFill>
                <a:srgbClr val="000000"/>
              </a:solidFill>
              <a:prstDash val="solid"/>
            </a:ln>
          </c:spPr>
          <c:invertIfNegative val="0"/>
          <c:cat>
            <c:strRef>
              <c:f>'2.1.19-график'!$C$4:$F$4</c:f>
              <c:strCache>
                <c:ptCount val="4"/>
                <c:pt idx="0">
                  <c:v>2007</c:v>
                </c:pt>
                <c:pt idx="1">
                  <c:v>2008</c:v>
                </c:pt>
                <c:pt idx="2">
                  <c:v>2009</c:v>
                </c:pt>
                <c:pt idx="3">
                  <c:v>2010 ж.  9 айы</c:v>
                </c:pt>
              </c:strCache>
            </c:strRef>
          </c:cat>
          <c:val>
            <c:numRef>
              <c:f>'2.1.19-график'!$C$5:$F$5</c:f>
              <c:numCache>
                <c:formatCode>0.0%</c:formatCode>
                <c:ptCount val="4"/>
                <c:pt idx="0">
                  <c:v>7.278605072186607E-3</c:v>
                </c:pt>
                <c:pt idx="1">
                  <c:v>-4.6212326626058082E-3</c:v>
                </c:pt>
                <c:pt idx="2">
                  <c:v>9.1275186932260437E-3</c:v>
                </c:pt>
                <c:pt idx="3">
                  <c:v>-3.1135804965661379E-3</c:v>
                </c:pt>
              </c:numCache>
            </c:numRef>
          </c:val>
          <c:extLst>
            <c:ext xmlns:c16="http://schemas.microsoft.com/office/drawing/2014/chart" uri="{C3380CC4-5D6E-409C-BE32-E72D297353CC}">
              <c16:uniqueId val="{00000000-1286-45D5-BDE6-C6A2A24D1287}"/>
            </c:ext>
          </c:extLst>
        </c:ser>
        <c:ser>
          <c:idx val="5"/>
          <c:order val="1"/>
          <c:tx>
            <c:strRef>
              <c:f>'2.1.19-график'!$B$6</c:f>
              <c:strCache>
                <c:ptCount val="1"/>
                <c:pt idx="0">
                  <c:v>Өнеркәсіп</c:v>
                </c:pt>
              </c:strCache>
            </c:strRef>
          </c:tx>
          <c:spPr>
            <a:solidFill>
              <a:srgbClr val="FF99CC"/>
            </a:solidFill>
            <a:ln w="12700">
              <a:solidFill>
                <a:srgbClr val="000000"/>
              </a:solidFill>
              <a:prstDash val="solid"/>
            </a:ln>
          </c:spPr>
          <c:invertIfNegative val="0"/>
          <c:cat>
            <c:strRef>
              <c:f>'2.1.19-график'!$C$4:$F$4</c:f>
              <c:strCache>
                <c:ptCount val="4"/>
                <c:pt idx="0">
                  <c:v>2007</c:v>
                </c:pt>
                <c:pt idx="1">
                  <c:v>2008</c:v>
                </c:pt>
                <c:pt idx="2">
                  <c:v>2009</c:v>
                </c:pt>
                <c:pt idx="3">
                  <c:v>2010 ж.  9 айы</c:v>
                </c:pt>
              </c:strCache>
            </c:strRef>
          </c:cat>
          <c:val>
            <c:numRef>
              <c:f>'2.1.19-график'!$C$6:$F$6</c:f>
              <c:numCache>
                <c:formatCode>0.0%</c:formatCode>
                <c:ptCount val="4"/>
                <c:pt idx="0">
                  <c:v>1.8190555759414629E-2</c:v>
                </c:pt>
                <c:pt idx="1">
                  <c:v>6.5292743120739863E-3</c:v>
                </c:pt>
                <c:pt idx="2">
                  <c:v>6.1860157640930983E-3</c:v>
                </c:pt>
                <c:pt idx="3">
                  <c:v>3.2755053912358806E-2</c:v>
                </c:pt>
              </c:numCache>
            </c:numRef>
          </c:val>
          <c:extLst>
            <c:ext xmlns:c16="http://schemas.microsoft.com/office/drawing/2014/chart" uri="{C3380CC4-5D6E-409C-BE32-E72D297353CC}">
              <c16:uniqueId val="{00000001-1286-45D5-BDE6-C6A2A24D1287}"/>
            </c:ext>
          </c:extLst>
        </c:ser>
        <c:ser>
          <c:idx val="9"/>
          <c:order val="2"/>
          <c:tx>
            <c:strRef>
              <c:f>'2.1.19-график'!$B$7</c:f>
              <c:strCache>
                <c:ptCount val="1"/>
                <c:pt idx="0">
                  <c:v>Құрылыс</c:v>
                </c:pt>
              </c:strCache>
            </c:strRef>
          </c:tx>
          <c:spPr>
            <a:solidFill>
              <a:srgbClr val="FFFF00"/>
            </a:solidFill>
            <a:ln w="12700">
              <a:solidFill>
                <a:srgbClr val="000000"/>
              </a:solidFill>
              <a:prstDash val="solid"/>
            </a:ln>
          </c:spPr>
          <c:invertIfNegative val="0"/>
          <c:cat>
            <c:strRef>
              <c:f>'2.1.19-график'!$C$4:$F$4</c:f>
              <c:strCache>
                <c:ptCount val="4"/>
                <c:pt idx="0">
                  <c:v>2007</c:v>
                </c:pt>
                <c:pt idx="1">
                  <c:v>2008</c:v>
                </c:pt>
                <c:pt idx="2">
                  <c:v>2009</c:v>
                </c:pt>
                <c:pt idx="3">
                  <c:v>2010 ж.  9 айы</c:v>
                </c:pt>
              </c:strCache>
            </c:strRef>
          </c:cat>
          <c:val>
            <c:numRef>
              <c:f>'2.1.19-график'!$C$7:$F$7</c:f>
              <c:numCache>
                <c:formatCode>0.0%</c:formatCode>
                <c:ptCount val="4"/>
                <c:pt idx="0">
                  <c:v>2.2840465628063879E-2</c:v>
                </c:pt>
                <c:pt idx="1">
                  <c:v>5.7432376031118886E-3</c:v>
                </c:pt>
                <c:pt idx="2">
                  <c:v>-6.8409584697007673E-3</c:v>
                </c:pt>
                <c:pt idx="3">
                  <c:v>-2.8351361231615052E-4</c:v>
                </c:pt>
              </c:numCache>
            </c:numRef>
          </c:val>
          <c:extLst>
            <c:ext xmlns:c16="http://schemas.microsoft.com/office/drawing/2014/chart" uri="{C3380CC4-5D6E-409C-BE32-E72D297353CC}">
              <c16:uniqueId val="{00000002-1286-45D5-BDE6-C6A2A24D1287}"/>
            </c:ext>
          </c:extLst>
        </c:ser>
        <c:ser>
          <c:idx val="1"/>
          <c:order val="3"/>
          <c:tx>
            <c:strRef>
              <c:f>'2.1.19-график'!$B$8</c:f>
              <c:strCache>
                <c:ptCount val="1"/>
                <c:pt idx="0">
                  <c:v>Қызмет көрсету өндірісі</c:v>
                </c:pt>
              </c:strCache>
            </c:strRef>
          </c:tx>
          <c:spPr>
            <a:solidFill>
              <a:srgbClr val="993366"/>
            </a:solidFill>
            <a:ln w="12700">
              <a:solidFill>
                <a:srgbClr val="000000"/>
              </a:solidFill>
              <a:prstDash val="solid"/>
            </a:ln>
          </c:spPr>
          <c:invertIfNegative val="0"/>
          <c:cat>
            <c:strRef>
              <c:f>'2.1.19-график'!$C$4:$F$4</c:f>
              <c:strCache>
                <c:ptCount val="4"/>
                <c:pt idx="0">
                  <c:v>2007</c:v>
                </c:pt>
                <c:pt idx="1">
                  <c:v>2008</c:v>
                </c:pt>
                <c:pt idx="2">
                  <c:v>2009</c:v>
                </c:pt>
                <c:pt idx="3">
                  <c:v>2010 ж.  9 айы</c:v>
                </c:pt>
              </c:strCache>
            </c:strRef>
          </c:cat>
          <c:val>
            <c:numRef>
              <c:f>'2.1.19-график'!$C$8:$F$8</c:f>
              <c:numCache>
                <c:formatCode>0.0%</c:formatCode>
                <c:ptCount val="4"/>
                <c:pt idx="0">
                  <c:v>5.760229789170139E-2</c:v>
                </c:pt>
                <c:pt idx="1">
                  <c:v>2.1984388645471208E-2</c:v>
                </c:pt>
                <c:pt idx="2">
                  <c:v>-1.4364831504650442E-3</c:v>
                </c:pt>
                <c:pt idx="3">
                  <c:v>2.2969267640810816E-2</c:v>
                </c:pt>
              </c:numCache>
            </c:numRef>
          </c:val>
          <c:extLst>
            <c:ext xmlns:c16="http://schemas.microsoft.com/office/drawing/2014/chart" uri="{C3380CC4-5D6E-409C-BE32-E72D297353CC}">
              <c16:uniqueId val="{00000003-1286-45D5-BDE6-C6A2A24D1287}"/>
            </c:ext>
          </c:extLst>
        </c:ser>
        <c:dLbls>
          <c:showLegendKey val="0"/>
          <c:showVal val="0"/>
          <c:showCatName val="0"/>
          <c:showSerName val="0"/>
          <c:showPercent val="0"/>
          <c:showBubbleSize val="0"/>
        </c:dLbls>
        <c:gapWidth val="150"/>
        <c:overlap val="100"/>
        <c:axId val="469636304"/>
        <c:axId val="1"/>
      </c:barChart>
      <c:catAx>
        <c:axId val="46963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636304"/>
        <c:crosses val="autoZero"/>
        <c:crossBetween val="between"/>
      </c:valAx>
      <c:spPr>
        <a:solidFill>
          <a:srgbClr val="FFFFFF"/>
        </a:solidFill>
        <a:ln w="25400">
          <a:noFill/>
        </a:ln>
      </c:spPr>
    </c:plotArea>
    <c:legend>
      <c:legendPos val="b"/>
      <c:layout>
        <c:manualLayout>
          <c:xMode val="edge"/>
          <c:yMode val="edge"/>
          <c:x val="4.3396226415094337E-2"/>
          <c:y val="0.82051575562240875"/>
          <c:w val="0.92264150943396228"/>
          <c:h val="0.1684987712438875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466019417475E-2"/>
          <c:y val="5.8577405857740586E-2"/>
          <c:w val="0.84077669902912622"/>
          <c:h val="0.56485355648535562"/>
        </c:manualLayout>
      </c:layout>
      <c:barChart>
        <c:barDir val="col"/>
        <c:grouping val="stacked"/>
        <c:varyColors val="0"/>
        <c:ser>
          <c:idx val="0"/>
          <c:order val="0"/>
          <c:tx>
            <c:strRef>
              <c:f>'2.1.20-график'!$B$5</c:f>
              <c:strCache>
                <c:ptCount val="1"/>
                <c:pt idx="0">
                  <c:v>Сатылатын тауарлар секторлары</c:v>
                </c:pt>
              </c:strCache>
            </c:strRef>
          </c:tx>
          <c:spPr>
            <a:solidFill>
              <a:srgbClr val="9999FF"/>
            </a:solidFill>
            <a:ln w="12700">
              <a:solidFill>
                <a:srgbClr val="000000"/>
              </a:solidFill>
              <a:prstDash val="solid"/>
            </a:ln>
          </c:spPr>
          <c:invertIfNegative val="0"/>
          <c:cat>
            <c:strRef>
              <c:f>'2.1.20-график'!$C$4:$Q$4</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'2.1.20-график'!$C$5:$Q$5</c:f>
              <c:numCache>
                <c:formatCode>0.0</c:formatCode>
                <c:ptCount val="15"/>
                <c:pt idx="0">
                  <c:v>3.0054208840652379</c:v>
                </c:pt>
                <c:pt idx="1">
                  <c:v>1.5233044072453512</c:v>
                </c:pt>
                <c:pt idx="2">
                  <c:v>1.3607966828450253</c:v>
                </c:pt>
                <c:pt idx="3">
                  <c:v>1.9420771334133822</c:v>
                </c:pt>
                <c:pt idx="4">
                  <c:v>1.0159960040281908</c:v>
                </c:pt>
                <c:pt idx="5">
                  <c:v>1.1284912445526736</c:v>
                </c:pt>
                <c:pt idx="6">
                  <c:v>-0.61766965198703605</c:v>
                </c:pt>
                <c:pt idx="7">
                  <c:v>-0.9115660319389316</c:v>
                </c:pt>
                <c:pt idx="8">
                  <c:v>-1.4241699049112975</c:v>
                </c:pt>
                <c:pt idx="9">
                  <c:v>-0.40207318702955097</c:v>
                </c:pt>
                <c:pt idx="10">
                  <c:v>0.88654462025441905</c:v>
                </c:pt>
                <c:pt idx="11">
                  <c:v>6.4083101628082657</c:v>
                </c:pt>
                <c:pt idx="12">
                  <c:v>3.4711117985453086</c:v>
                </c:pt>
                <c:pt idx="13">
                  <c:v>3.6853642976569687</c:v>
                </c:pt>
                <c:pt idx="14">
                  <c:v>0.65144573269543993</c:v>
                </c:pt>
              </c:numCache>
            </c:numRef>
          </c:val>
          <c:extLst>
            <c:ext xmlns:c16="http://schemas.microsoft.com/office/drawing/2014/chart" uri="{C3380CC4-5D6E-409C-BE32-E72D297353CC}">
              <c16:uniqueId val="{00000000-CF3B-4BFB-8D7D-7E13914FA1E8}"/>
            </c:ext>
          </c:extLst>
        </c:ser>
        <c:ser>
          <c:idx val="1"/>
          <c:order val="1"/>
          <c:tx>
            <c:strRef>
              <c:f>'2.1.20-график'!$B$6</c:f>
              <c:strCache>
                <c:ptCount val="1"/>
                <c:pt idx="0">
                  <c:v>Сатылмайтын тауарлар секторлары</c:v>
                </c:pt>
              </c:strCache>
            </c:strRef>
          </c:tx>
          <c:spPr>
            <a:solidFill>
              <a:srgbClr val="993366"/>
            </a:solidFill>
            <a:ln w="12700">
              <a:solidFill>
                <a:srgbClr val="000000"/>
              </a:solidFill>
              <a:prstDash val="solid"/>
            </a:ln>
          </c:spPr>
          <c:invertIfNegative val="0"/>
          <c:cat>
            <c:strRef>
              <c:f>'2.1.20-график'!$C$4:$Q$4</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'2.1.20-график'!$C$6:$Q$6</c:f>
              <c:numCache>
                <c:formatCode>0.0</c:formatCode>
                <c:ptCount val="15"/>
                <c:pt idx="0">
                  <c:v>9.8236358615877482</c:v>
                </c:pt>
                <c:pt idx="1">
                  <c:v>10.581477721471728</c:v>
                </c:pt>
                <c:pt idx="2">
                  <c:v>8.2862472258592188</c:v>
                </c:pt>
                <c:pt idx="3">
                  <c:v>6.8877568722636981</c:v>
                </c:pt>
                <c:pt idx="4">
                  <c:v>6.0674433113753006</c:v>
                </c:pt>
                <c:pt idx="5">
                  <c:v>3.7107715321979962</c:v>
                </c:pt>
                <c:pt idx="6">
                  <c:v>0.64630737566783547</c:v>
                </c:pt>
                <c:pt idx="7">
                  <c:v>1.8237637661817832</c:v>
                </c:pt>
                <c:pt idx="8">
                  <c:v>-4.1883990570402319E-2</c:v>
                </c:pt>
                <c:pt idx="9">
                  <c:v>-2.4860623101703592</c:v>
                </c:pt>
                <c:pt idx="10">
                  <c:v>-3.0563256056963155</c:v>
                </c:pt>
                <c:pt idx="11">
                  <c:v>0.8311767372462564</c:v>
                </c:pt>
                <c:pt idx="12">
                  <c:v>2.4373297088836789</c:v>
                </c:pt>
                <c:pt idx="13">
                  <c:v>3.0694166260430773</c:v>
                </c:pt>
                <c:pt idx="14">
                  <c:v>4.5279860919359995</c:v>
                </c:pt>
              </c:numCache>
            </c:numRef>
          </c:val>
          <c:extLst>
            <c:ext xmlns:c16="http://schemas.microsoft.com/office/drawing/2014/chart" uri="{C3380CC4-5D6E-409C-BE32-E72D297353CC}">
              <c16:uniqueId val="{00000001-CF3B-4BFB-8D7D-7E13914FA1E8}"/>
            </c:ext>
          </c:extLst>
        </c:ser>
        <c:dLbls>
          <c:showLegendKey val="0"/>
          <c:showVal val="0"/>
          <c:showCatName val="0"/>
          <c:showSerName val="0"/>
          <c:showPercent val="0"/>
          <c:showBubbleSize val="0"/>
        </c:dLbls>
        <c:gapWidth val="150"/>
        <c:overlap val="100"/>
        <c:axId val="469656968"/>
        <c:axId val="1"/>
      </c:barChart>
      <c:lineChart>
        <c:grouping val="standard"/>
        <c:varyColors val="0"/>
        <c:ser>
          <c:idx val="4"/>
          <c:order val="2"/>
          <c:tx>
            <c:strRef>
              <c:f>'2.1.20-график'!$B$8</c:f>
              <c:strCache>
                <c:ptCount val="1"/>
                <c:pt idx="0">
                  <c:v>Тау-кен өндіру өнеркәсібі</c:v>
                </c:pt>
              </c:strCache>
            </c:strRef>
          </c:tx>
          <c:spPr>
            <a:ln w="25400">
              <a:solidFill>
                <a:srgbClr val="0000FF"/>
              </a:solidFill>
              <a:prstDash val="solid"/>
            </a:ln>
          </c:spPr>
          <c:marker>
            <c:symbol val="none"/>
          </c:marker>
          <c:cat>
            <c:strRef>
              <c:f>'2.1.20-график'!$C$4:$Q$4</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'2.1.20-график'!$C$8:$Q$8</c:f>
              <c:numCache>
                <c:formatCode>#\ ##0.0</c:formatCode>
                <c:ptCount val="15"/>
                <c:pt idx="0">
                  <c:v>8.7999999999999829</c:v>
                </c:pt>
                <c:pt idx="1">
                  <c:v>2.4396025166272324</c:v>
                </c:pt>
                <c:pt idx="2">
                  <c:v>-1.827657399720124</c:v>
                </c:pt>
                <c:pt idx="3">
                  <c:v>1.4356968907024168</c:v>
                </c:pt>
                <c:pt idx="4">
                  <c:v>7</c:v>
                </c:pt>
                <c:pt idx="5">
                  <c:v>6.8075233433744273</c:v>
                </c:pt>
                <c:pt idx="6">
                  <c:v>1.0289694289329532</c:v>
                </c:pt>
                <c:pt idx="7">
                  <c:v>6.2717761195258959</c:v>
                </c:pt>
                <c:pt idx="8">
                  <c:v>0</c:v>
                </c:pt>
                <c:pt idx="9">
                  <c:v>3.6602228479301573</c:v>
                </c:pt>
                <c:pt idx="10">
                  <c:v>13.047999259426078</c:v>
                </c:pt>
                <c:pt idx="11">
                  <c:v>13.866604782785359</c:v>
                </c:pt>
                <c:pt idx="12">
                  <c:v>7.1999999999999886</c:v>
                </c:pt>
                <c:pt idx="13">
                  <c:v>5.6850232790125972</c:v>
                </c:pt>
                <c:pt idx="14">
                  <c:v>1.7238364580757946</c:v>
                </c:pt>
              </c:numCache>
            </c:numRef>
          </c:val>
          <c:smooth val="0"/>
          <c:extLst>
            <c:ext xmlns:c16="http://schemas.microsoft.com/office/drawing/2014/chart" uri="{C3380CC4-5D6E-409C-BE32-E72D297353CC}">
              <c16:uniqueId val="{00000002-CF3B-4BFB-8D7D-7E13914FA1E8}"/>
            </c:ext>
          </c:extLst>
        </c:ser>
        <c:ser>
          <c:idx val="5"/>
          <c:order val="3"/>
          <c:tx>
            <c:strRef>
              <c:f>'2.1.20-график'!$B$9</c:f>
              <c:strCache>
                <c:ptCount val="1"/>
                <c:pt idx="0">
                  <c:v>Өңдеу өнеркәсібі</c:v>
                </c:pt>
              </c:strCache>
            </c:strRef>
          </c:tx>
          <c:spPr>
            <a:ln w="25400">
              <a:solidFill>
                <a:srgbClr val="FF6600"/>
              </a:solidFill>
              <a:prstDash val="solid"/>
            </a:ln>
          </c:spPr>
          <c:marker>
            <c:symbol val="none"/>
          </c:marker>
          <c:cat>
            <c:strRef>
              <c:f>'2.1.20-график'!$C$4:$Q$4</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'2.1.20-график'!$C$9:$Q$9</c:f>
              <c:numCache>
                <c:formatCode>#\ ##0.0</c:formatCode>
                <c:ptCount val="15"/>
                <c:pt idx="0">
                  <c:v>10.9</c:v>
                </c:pt>
                <c:pt idx="1">
                  <c:v>7.3216411716292953</c:v>
                </c:pt>
                <c:pt idx="2">
                  <c:v>3.2944843381007303</c:v>
                </c:pt>
                <c:pt idx="3">
                  <c:v>8.8891995992016746</c:v>
                </c:pt>
                <c:pt idx="4">
                  <c:v>-1.7</c:v>
                </c:pt>
                <c:pt idx="5">
                  <c:v>-0.934880146437294</c:v>
                </c:pt>
                <c:pt idx="6">
                  <c:v>1.502180775593672</c:v>
                </c:pt>
                <c:pt idx="7">
                  <c:v>-9.5936846209740594</c:v>
                </c:pt>
                <c:pt idx="8">
                  <c:v>-12.7</c:v>
                </c:pt>
                <c:pt idx="9">
                  <c:v>-9.0790755426654073</c:v>
                </c:pt>
                <c:pt idx="10">
                  <c:v>-7.7448143531223934</c:v>
                </c:pt>
                <c:pt idx="11">
                  <c:v>16.757504185707162</c:v>
                </c:pt>
                <c:pt idx="12">
                  <c:v>21.4</c:v>
                </c:pt>
                <c:pt idx="13">
                  <c:v>23.08271042099615</c:v>
                </c:pt>
                <c:pt idx="14">
                  <c:v>12.74120090451953</c:v>
                </c:pt>
              </c:numCache>
            </c:numRef>
          </c:val>
          <c:smooth val="0"/>
          <c:extLst>
            <c:ext xmlns:c16="http://schemas.microsoft.com/office/drawing/2014/chart" uri="{C3380CC4-5D6E-409C-BE32-E72D297353CC}">
              <c16:uniqueId val="{00000003-CF3B-4BFB-8D7D-7E13914FA1E8}"/>
            </c:ext>
          </c:extLst>
        </c:ser>
        <c:ser>
          <c:idx val="2"/>
          <c:order val="4"/>
          <c:tx>
            <c:strRef>
              <c:f>'2.1.20-график'!$B$7</c:f>
              <c:strCache>
                <c:ptCount val="1"/>
                <c:pt idx="0">
                  <c:v>Ауыл шаруашылығы</c:v>
                </c:pt>
              </c:strCache>
            </c:strRef>
          </c:tx>
          <c:spPr>
            <a:ln w="25400">
              <a:solidFill>
                <a:srgbClr val="99CC00"/>
              </a:solidFill>
              <a:prstDash val="solid"/>
            </a:ln>
          </c:spPr>
          <c:marker>
            <c:symbol val="none"/>
          </c:marker>
          <c:cat>
            <c:strRef>
              <c:f>'2.1.20-график'!$C$4:$Q$4</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'2.1.20-график'!$C$7:$Q$7</c:f>
              <c:numCache>
                <c:formatCode>#\ ##0.0</c:formatCode>
                <c:ptCount val="15"/>
                <c:pt idx="0">
                  <c:v>3.9000000000000199</c:v>
                </c:pt>
                <c:pt idx="1">
                  <c:v>3.7530201200722786</c:v>
                </c:pt>
                <c:pt idx="2">
                  <c:v>9.5338624669856813</c:v>
                </c:pt>
                <c:pt idx="3">
                  <c:v>11.116283118748683</c:v>
                </c:pt>
                <c:pt idx="4">
                  <c:v>3.6610448933541875</c:v>
                </c:pt>
                <c:pt idx="5">
                  <c:v>4.2633921260487</c:v>
                </c:pt>
                <c:pt idx="6">
                  <c:v>-6.8634854328845876</c:v>
                </c:pt>
                <c:pt idx="7">
                  <c:v>-11.488013954654008</c:v>
                </c:pt>
                <c:pt idx="8">
                  <c:v>3.6000000000000085</c:v>
                </c:pt>
                <c:pt idx="9">
                  <c:v>2.1322536205002223</c:v>
                </c:pt>
                <c:pt idx="10">
                  <c:v>1.3822109754378005</c:v>
                </c:pt>
                <c:pt idx="11">
                  <c:v>46.733000417780431</c:v>
                </c:pt>
                <c:pt idx="12">
                  <c:v>2.3000000000000114</c:v>
                </c:pt>
                <c:pt idx="13">
                  <c:v>3.3321278659664557</c:v>
                </c:pt>
                <c:pt idx="14">
                  <c:v>-6.6371160680542971</c:v>
                </c:pt>
              </c:numCache>
            </c:numRef>
          </c:val>
          <c:smooth val="0"/>
          <c:extLst>
            <c:ext xmlns:c16="http://schemas.microsoft.com/office/drawing/2014/chart" uri="{C3380CC4-5D6E-409C-BE32-E72D297353CC}">
              <c16:uniqueId val="{00000004-CF3B-4BFB-8D7D-7E13914FA1E8}"/>
            </c:ext>
          </c:extLst>
        </c:ser>
        <c:dLbls>
          <c:showLegendKey val="0"/>
          <c:showVal val="0"/>
          <c:showCatName val="0"/>
          <c:showSerName val="0"/>
          <c:showPercent val="0"/>
          <c:showBubbleSize val="0"/>
        </c:dLbls>
        <c:marker val="1"/>
        <c:smooth val="0"/>
        <c:axId val="3"/>
        <c:axId val="4"/>
      </c:lineChart>
      <c:catAx>
        <c:axId val="4696569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6"/>
          <c:min val="-8"/>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9.7087378640776691E-3"/>
              <c:y val="0.301255230125523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656968"/>
        <c:crosses val="autoZero"/>
        <c:crossBetween val="between"/>
        <c:majorUnit val="2"/>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
          <c:min val="-25"/>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72815533980582"/>
              <c:y val="0.3096234309623430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5"/>
      </c:valAx>
      <c:spPr>
        <a:solidFill>
          <a:srgbClr val="FFFFFF"/>
        </a:solidFill>
        <a:ln w="25400">
          <a:noFill/>
        </a:ln>
      </c:spPr>
    </c:plotArea>
    <c:legend>
      <c:legendPos val="b"/>
      <c:layout>
        <c:manualLayout>
          <c:xMode val="edge"/>
          <c:yMode val="edge"/>
          <c:x val="1.3618689980060246E-2"/>
          <c:y val="0.81589958158995812"/>
          <c:w val="0.95914488002424314"/>
          <c:h val="0.15062761506276151"/>
        </c:manualLayout>
      </c:layout>
      <c:overlay val="0"/>
      <c:spPr>
        <a:solidFill>
          <a:srgbClr val="FFFFFF"/>
        </a:solid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89375729561654E-2"/>
          <c:y val="5.6225120109814689E-2"/>
          <c:w val="0.88616168012529661"/>
          <c:h val="0.66666928130208847"/>
        </c:manualLayout>
      </c:layout>
      <c:barChart>
        <c:barDir val="col"/>
        <c:grouping val="stacked"/>
        <c:varyColors val="0"/>
        <c:ser>
          <c:idx val="1"/>
          <c:order val="0"/>
          <c:tx>
            <c:strRef>
              <c:f>'2.1.21-график'!$B$5</c:f>
              <c:strCache>
                <c:ptCount val="1"/>
                <c:pt idx="0">
                  <c:v>Үй шаруашылықтарының тұтынуы</c:v>
                </c:pt>
              </c:strCache>
            </c:strRef>
          </c:tx>
          <c:spPr>
            <a:solidFill>
              <a:srgbClr val="993366"/>
            </a:solidFill>
            <a:ln w="12700">
              <a:solidFill>
                <a:srgbClr val="000000"/>
              </a:solidFill>
              <a:prstDash val="solid"/>
            </a:ln>
          </c:spPr>
          <c:invertIfNegative val="0"/>
          <c:cat>
            <c:strRef>
              <c:f>'2.1.21-график'!$C$4:$F$4</c:f>
              <c:strCache>
                <c:ptCount val="4"/>
                <c:pt idx="0">
                  <c:v>2007</c:v>
                </c:pt>
                <c:pt idx="1">
                  <c:v>2008</c:v>
                </c:pt>
                <c:pt idx="2">
                  <c:v>2009</c:v>
                </c:pt>
                <c:pt idx="3">
                  <c:v>2010 ж. 6 айы</c:v>
                </c:pt>
              </c:strCache>
            </c:strRef>
          </c:cat>
          <c:val>
            <c:numRef>
              <c:f>'2.1.21-график'!$C$5:$F$5</c:f>
              <c:numCache>
                <c:formatCode>0.0%</c:formatCode>
                <c:ptCount val="4"/>
                <c:pt idx="0">
                  <c:v>6.2608542210146945E-2</c:v>
                </c:pt>
                <c:pt idx="1">
                  <c:v>1.226411157183927E-2</c:v>
                </c:pt>
                <c:pt idx="2">
                  <c:v>-1.7796352407938872E-2</c:v>
                </c:pt>
                <c:pt idx="3">
                  <c:v>3.1383842177428199E-2</c:v>
                </c:pt>
              </c:numCache>
            </c:numRef>
          </c:val>
          <c:extLst>
            <c:ext xmlns:c16="http://schemas.microsoft.com/office/drawing/2014/chart" uri="{C3380CC4-5D6E-409C-BE32-E72D297353CC}">
              <c16:uniqueId val="{00000000-1379-4EEB-8291-7F0C571871E9}"/>
            </c:ext>
          </c:extLst>
        </c:ser>
        <c:ser>
          <c:idx val="2"/>
          <c:order val="1"/>
          <c:tx>
            <c:strRef>
              <c:f>'2.1.21-график'!$B$6</c:f>
              <c:strCache>
                <c:ptCount val="1"/>
                <c:pt idx="0">
                  <c:v>Мембасқару органдарының тұтынуы</c:v>
                </c:pt>
              </c:strCache>
            </c:strRef>
          </c:tx>
          <c:spPr>
            <a:solidFill>
              <a:srgbClr val="FFFF00"/>
            </a:solidFill>
            <a:ln w="12700">
              <a:solidFill>
                <a:srgbClr val="000000"/>
              </a:solidFill>
              <a:prstDash val="solid"/>
            </a:ln>
          </c:spPr>
          <c:invertIfNegative val="0"/>
          <c:cat>
            <c:strRef>
              <c:f>'2.1.21-график'!$C$4:$F$4</c:f>
              <c:strCache>
                <c:ptCount val="4"/>
                <c:pt idx="0">
                  <c:v>2007</c:v>
                </c:pt>
                <c:pt idx="1">
                  <c:v>2008</c:v>
                </c:pt>
                <c:pt idx="2">
                  <c:v>2009</c:v>
                </c:pt>
                <c:pt idx="3">
                  <c:v>2010 ж. 6 айы</c:v>
                </c:pt>
              </c:strCache>
            </c:strRef>
          </c:cat>
          <c:val>
            <c:numRef>
              <c:f>'2.1.21-график'!$C$6:$F$6</c:f>
              <c:numCache>
                <c:formatCode>0.0%</c:formatCode>
                <c:ptCount val="4"/>
                <c:pt idx="0">
                  <c:v>1.0320684858561134E-2</c:v>
                </c:pt>
                <c:pt idx="1">
                  <c:v>2.6592117026182725E-3</c:v>
                </c:pt>
                <c:pt idx="2">
                  <c:v>1.2263372065813493E-3</c:v>
                </c:pt>
                <c:pt idx="3">
                  <c:v>1.9166501786196854E-3</c:v>
                </c:pt>
              </c:numCache>
            </c:numRef>
          </c:val>
          <c:extLst>
            <c:ext xmlns:c16="http://schemas.microsoft.com/office/drawing/2014/chart" uri="{C3380CC4-5D6E-409C-BE32-E72D297353CC}">
              <c16:uniqueId val="{00000001-1379-4EEB-8291-7F0C571871E9}"/>
            </c:ext>
          </c:extLst>
        </c:ser>
        <c:ser>
          <c:idx val="4"/>
          <c:order val="2"/>
          <c:tx>
            <c:strRef>
              <c:f>'2.1.21-график'!$B$7</c:f>
              <c:strCache>
                <c:ptCount val="1"/>
                <c:pt idx="0">
                  <c:v>Негізгі капиталдың жалпы жинақталуы</c:v>
                </c:pt>
              </c:strCache>
            </c:strRef>
          </c:tx>
          <c:spPr>
            <a:solidFill>
              <a:srgbClr val="CCFFFF"/>
            </a:solidFill>
            <a:ln w="12700">
              <a:solidFill>
                <a:srgbClr val="000000"/>
              </a:solidFill>
              <a:prstDash val="solid"/>
            </a:ln>
          </c:spPr>
          <c:invertIfNegative val="0"/>
          <c:cat>
            <c:strRef>
              <c:f>'2.1.21-график'!$C$4:$F$4</c:f>
              <c:strCache>
                <c:ptCount val="4"/>
                <c:pt idx="0">
                  <c:v>2007</c:v>
                </c:pt>
                <c:pt idx="1">
                  <c:v>2008</c:v>
                </c:pt>
                <c:pt idx="2">
                  <c:v>2009</c:v>
                </c:pt>
                <c:pt idx="3">
                  <c:v>2010 ж. 6 айы</c:v>
                </c:pt>
              </c:strCache>
            </c:strRef>
          </c:cat>
          <c:val>
            <c:numRef>
              <c:f>'2.1.21-график'!$C$7:$F$7</c:f>
              <c:numCache>
                <c:formatCode>0.0%</c:formatCode>
                <c:ptCount val="4"/>
                <c:pt idx="0">
                  <c:v>3.8817829299716951E-2</c:v>
                </c:pt>
                <c:pt idx="1">
                  <c:v>2.8483756150332227E-4</c:v>
                </c:pt>
                <c:pt idx="2">
                  <c:v>4.534273439948412E-3</c:v>
                </c:pt>
                <c:pt idx="3">
                  <c:v>1.1478191217569288E-3</c:v>
                </c:pt>
              </c:numCache>
            </c:numRef>
          </c:val>
          <c:extLst>
            <c:ext xmlns:c16="http://schemas.microsoft.com/office/drawing/2014/chart" uri="{C3380CC4-5D6E-409C-BE32-E72D297353CC}">
              <c16:uniqueId val="{00000002-1379-4EEB-8291-7F0C571871E9}"/>
            </c:ext>
          </c:extLst>
        </c:ser>
        <c:ser>
          <c:idx val="5"/>
          <c:order val="3"/>
          <c:tx>
            <c:strRef>
              <c:f>'2.1.21-график'!$B$8</c:f>
              <c:strCache>
                <c:ptCount val="1"/>
                <c:pt idx="0">
                  <c:v>Материалдық айналым қаражаты қорларының өзгеруі</c:v>
                </c:pt>
              </c:strCache>
            </c:strRef>
          </c:tx>
          <c:spPr>
            <a:solidFill>
              <a:srgbClr val="FF8080"/>
            </a:solidFill>
            <a:ln w="12700">
              <a:solidFill>
                <a:srgbClr val="000000"/>
              </a:solidFill>
              <a:prstDash val="solid"/>
            </a:ln>
          </c:spPr>
          <c:invertIfNegative val="0"/>
          <c:cat>
            <c:strRef>
              <c:f>'2.1.21-график'!$C$4:$F$4</c:f>
              <c:strCache>
                <c:ptCount val="4"/>
                <c:pt idx="0">
                  <c:v>2007</c:v>
                </c:pt>
                <c:pt idx="1">
                  <c:v>2008</c:v>
                </c:pt>
                <c:pt idx="2">
                  <c:v>2009</c:v>
                </c:pt>
                <c:pt idx="3">
                  <c:v>2010 ж. 6 айы</c:v>
                </c:pt>
              </c:strCache>
            </c:strRef>
          </c:cat>
          <c:val>
            <c:numRef>
              <c:f>'2.1.21-график'!$C$8:$F$8</c:f>
              <c:numCache>
                <c:formatCode>0.0%</c:formatCode>
                <c:ptCount val="4"/>
                <c:pt idx="0">
                  <c:v>1.4100522429293083E-2</c:v>
                </c:pt>
                <c:pt idx="1">
                  <c:v>-2.3613277290338876E-2</c:v>
                </c:pt>
                <c:pt idx="2">
                  <c:v>-7.8107911658612081E-4</c:v>
                </c:pt>
                <c:pt idx="3">
                  <c:v>-9.7821613686670077E-3</c:v>
                </c:pt>
              </c:numCache>
            </c:numRef>
          </c:val>
          <c:extLst>
            <c:ext xmlns:c16="http://schemas.microsoft.com/office/drawing/2014/chart" uri="{C3380CC4-5D6E-409C-BE32-E72D297353CC}">
              <c16:uniqueId val="{00000003-1379-4EEB-8291-7F0C571871E9}"/>
            </c:ext>
          </c:extLst>
        </c:ser>
        <c:ser>
          <c:idx val="6"/>
          <c:order val="4"/>
          <c:tx>
            <c:strRef>
              <c:f>'2.1.21-график'!$B$9</c:f>
              <c:strCache>
                <c:ptCount val="1"/>
                <c:pt idx="0">
                  <c:v>Таза экспорт </c:v>
                </c:pt>
              </c:strCache>
            </c:strRef>
          </c:tx>
          <c:spPr>
            <a:solidFill>
              <a:srgbClr val="0066CC"/>
            </a:solidFill>
            <a:ln w="12700">
              <a:solidFill>
                <a:srgbClr val="000000"/>
              </a:solidFill>
              <a:prstDash val="solid"/>
            </a:ln>
          </c:spPr>
          <c:invertIfNegative val="0"/>
          <c:cat>
            <c:strRef>
              <c:f>'2.1.21-график'!$C$4:$F$4</c:f>
              <c:strCache>
                <c:ptCount val="4"/>
                <c:pt idx="0">
                  <c:v>2007</c:v>
                </c:pt>
                <c:pt idx="1">
                  <c:v>2008</c:v>
                </c:pt>
                <c:pt idx="2">
                  <c:v>2009</c:v>
                </c:pt>
                <c:pt idx="3">
                  <c:v>2010 ж. 6 айы</c:v>
                </c:pt>
              </c:strCache>
            </c:strRef>
          </c:cat>
          <c:val>
            <c:numRef>
              <c:f>'2.1.21-график'!$C$9:$F$9</c:f>
              <c:numCache>
                <c:formatCode>0.0%</c:formatCode>
                <c:ptCount val="4"/>
                <c:pt idx="0">
                  <c:v>-4.4802019384135389E-2</c:v>
                </c:pt>
                <c:pt idx="1">
                  <c:v>4.381809580331282E-2</c:v>
                </c:pt>
                <c:pt idx="2">
                  <c:v>2.3788452624164288E-2</c:v>
                </c:pt>
                <c:pt idx="3">
                  <c:v>6.5740220225234083E-2</c:v>
                </c:pt>
              </c:numCache>
            </c:numRef>
          </c:val>
          <c:extLst>
            <c:ext xmlns:c16="http://schemas.microsoft.com/office/drawing/2014/chart" uri="{C3380CC4-5D6E-409C-BE32-E72D297353CC}">
              <c16:uniqueId val="{00000004-1379-4EEB-8291-7F0C571871E9}"/>
            </c:ext>
          </c:extLst>
        </c:ser>
        <c:dLbls>
          <c:showLegendKey val="0"/>
          <c:showVal val="0"/>
          <c:showCatName val="0"/>
          <c:showSerName val="0"/>
          <c:showPercent val="0"/>
          <c:showBubbleSize val="0"/>
        </c:dLbls>
        <c:gapWidth val="150"/>
        <c:overlap val="100"/>
        <c:axId val="469651720"/>
        <c:axId val="1"/>
      </c:barChart>
      <c:catAx>
        <c:axId val="469651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651720"/>
        <c:crosses val="autoZero"/>
        <c:crossBetween val="between"/>
      </c:valAx>
      <c:spPr>
        <a:solidFill>
          <a:srgbClr val="FFFFFF"/>
        </a:solidFill>
        <a:ln w="25400">
          <a:noFill/>
        </a:ln>
      </c:spPr>
    </c:plotArea>
    <c:legend>
      <c:legendPos val="r"/>
      <c:layout>
        <c:manualLayout>
          <c:xMode val="edge"/>
          <c:yMode val="edge"/>
          <c:x val="7.5892939859597192E-2"/>
          <c:y val="0.76393442622950825"/>
          <c:w val="0.88392953483530845"/>
          <c:h val="0.226229508196721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54340477355763"/>
          <c:y val="5.204460966542751E-2"/>
          <c:w val="0.84382476467977097"/>
          <c:h val="0.71375464684014867"/>
        </c:manualLayout>
      </c:layout>
      <c:barChart>
        <c:barDir val="col"/>
        <c:grouping val="stacked"/>
        <c:varyColors val="0"/>
        <c:ser>
          <c:idx val="1"/>
          <c:order val="0"/>
          <c:tx>
            <c:strRef>
              <c:f>'2.1.22-график'!#REF!</c:f>
              <c:strCache>
                <c:ptCount val="1"/>
                <c:pt idx="0">
                  <c:v>#ССЫЛКА!</c:v>
                </c:pt>
              </c:strCache>
            </c:strRef>
          </c:tx>
          <c:spPr>
            <a:solidFill>
              <a:srgbClr val="993366"/>
            </a:solidFill>
            <a:ln w="12700">
              <a:solidFill>
                <a:srgbClr val="000000"/>
              </a:solidFill>
              <a:prstDash val="solid"/>
            </a:ln>
          </c:spPr>
          <c:invertIfNegative val="0"/>
          <c:cat>
            <c:numRef>
              <c:f>'2.1.22-график'!#REF!</c:f>
              <c:numCache>
                <c:formatCode>General</c:formatCode>
                <c:ptCount val="1"/>
                <c:pt idx="0">
                  <c:v>1</c:v>
                </c:pt>
              </c:numCache>
            </c:numRef>
          </c:cat>
          <c:val>
            <c:numRef>
              <c:f>'2.1.22-график'!#REF!</c:f>
              <c:numCache>
                <c:formatCode>General</c:formatCode>
                <c:ptCount val="1"/>
                <c:pt idx="0">
                  <c:v>1</c:v>
                </c:pt>
              </c:numCache>
            </c:numRef>
          </c:val>
          <c:extLst>
            <c:ext xmlns:c16="http://schemas.microsoft.com/office/drawing/2014/chart" uri="{C3380CC4-5D6E-409C-BE32-E72D297353CC}">
              <c16:uniqueId val="{00000000-26FF-4046-99B4-A173138E67AB}"/>
            </c:ext>
          </c:extLst>
        </c:ser>
        <c:ser>
          <c:idx val="2"/>
          <c:order val="1"/>
          <c:tx>
            <c:strRef>
              <c:f>'2.1.22-график'!#REF!</c:f>
              <c:strCache>
                <c:ptCount val="1"/>
                <c:pt idx="0">
                  <c:v>#ССЫЛКА!</c:v>
                </c:pt>
              </c:strCache>
            </c:strRef>
          </c:tx>
          <c:spPr>
            <a:solidFill>
              <a:srgbClr val="CC99FF"/>
            </a:solidFill>
            <a:ln w="12700">
              <a:solidFill>
                <a:srgbClr val="000000"/>
              </a:solidFill>
              <a:prstDash val="solid"/>
            </a:ln>
          </c:spPr>
          <c:invertIfNegative val="0"/>
          <c:cat>
            <c:numRef>
              <c:f>'2.1.22-график'!#REF!</c:f>
              <c:numCache>
                <c:formatCode>General</c:formatCode>
                <c:ptCount val="1"/>
                <c:pt idx="0">
                  <c:v>1</c:v>
                </c:pt>
              </c:numCache>
            </c:numRef>
          </c:cat>
          <c:val>
            <c:numRef>
              <c:f>'2.1.22-график'!#REF!</c:f>
              <c:numCache>
                <c:formatCode>General</c:formatCode>
                <c:ptCount val="1"/>
                <c:pt idx="0">
                  <c:v>1</c:v>
                </c:pt>
              </c:numCache>
            </c:numRef>
          </c:val>
          <c:extLst>
            <c:ext xmlns:c16="http://schemas.microsoft.com/office/drawing/2014/chart" uri="{C3380CC4-5D6E-409C-BE32-E72D297353CC}">
              <c16:uniqueId val="{00000001-26FF-4046-99B4-A173138E67AB}"/>
            </c:ext>
          </c:extLst>
        </c:ser>
        <c:ser>
          <c:idx val="3"/>
          <c:order val="2"/>
          <c:tx>
            <c:strRef>
              <c:f>'2.1.22-график'!#REF!</c:f>
              <c:strCache>
                <c:ptCount val="1"/>
                <c:pt idx="0">
                  <c:v>#ССЫЛКА!</c:v>
                </c:pt>
              </c:strCache>
            </c:strRef>
          </c:tx>
          <c:spPr>
            <a:solidFill>
              <a:srgbClr val="FFFF99"/>
            </a:solidFill>
            <a:ln w="12700">
              <a:solidFill>
                <a:srgbClr val="000000"/>
              </a:solidFill>
              <a:prstDash val="solid"/>
            </a:ln>
          </c:spPr>
          <c:invertIfNegative val="0"/>
          <c:cat>
            <c:numRef>
              <c:f>'2.1.22-график'!#REF!</c:f>
              <c:numCache>
                <c:formatCode>General</c:formatCode>
                <c:ptCount val="1"/>
                <c:pt idx="0">
                  <c:v>1</c:v>
                </c:pt>
              </c:numCache>
            </c:numRef>
          </c:cat>
          <c:val>
            <c:numRef>
              <c:f>'2.1.22-график'!#REF!</c:f>
              <c:numCache>
                <c:formatCode>General</c:formatCode>
                <c:ptCount val="1"/>
                <c:pt idx="0">
                  <c:v>1</c:v>
                </c:pt>
              </c:numCache>
            </c:numRef>
          </c:val>
          <c:extLst>
            <c:ext xmlns:c16="http://schemas.microsoft.com/office/drawing/2014/chart" uri="{C3380CC4-5D6E-409C-BE32-E72D297353CC}">
              <c16:uniqueId val="{00000002-26FF-4046-99B4-A173138E67AB}"/>
            </c:ext>
          </c:extLst>
        </c:ser>
        <c:ser>
          <c:idx val="4"/>
          <c:order val="3"/>
          <c:tx>
            <c:strRef>
              <c:f>'2.1.22-график'!#REF!</c:f>
              <c:strCache>
                <c:ptCount val="1"/>
                <c:pt idx="0">
                  <c:v>#ССЫЛКА!</c:v>
                </c:pt>
              </c:strCache>
            </c:strRef>
          </c:tx>
          <c:spPr>
            <a:solidFill>
              <a:srgbClr val="CCFFFF"/>
            </a:solidFill>
            <a:ln w="12700">
              <a:solidFill>
                <a:srgbClr val="000000"/>
              </a:solidFill>
              <a:prstDash val="solid"/>
            </a:ln>
          </c:spPr>
          <c:invertIfNegative val="0"/>
          <c:cat>
            <c:numRef>
              <c:f>'2.1.22-график'!#REF!</c:f>
              <c:numCache>
                <c:formatCode>General</c:formatCode>
                <c:ptCount val="1"/>
                <c:pt idx="0">
                  <c:v>1</c:v>
                </c:pt>
              </c:numCache>
            </c:numRef>
          </c:cat>
          <c:val>
            <c:numRef>
              <c:f>'2.1.22-график'!#REF!</c:f>
              <c:numCache>
                <c:formatCode>General</c:formatCode>
                <c:ptCount val="1"/>
                <c:pt idx="0">
                  <c:v>1</c:v>
                </c:pt>
              </c:numCache>
            </c:numRef>
          </c:val>
          <c:extLst>
            <c:ext xmlns:c16="http://schemas.microsoft.com/office/drawing/2014/chart" uri="{C3380CC4-5D6E-409C-BE32-E72D297353CC}">
              <c16:uniqueId val="{00000003-26FF-4046-99B4-A173138E67AB}"/>
            </c:ext>
          </c:extLst>
        </c:ser>
        <c:dLbls>
          <c:showLegendKey val="0"/>
          <c:showVal val="0"/>
          <c:showCatName val="0"/>
          <c:showSerName val="0"/>
          <c:showPercent val="0"/>
          <c:showBubbleSize val="0"/>
        </c:dLbls>
        <c:gapWidth val="150"/>
        <c:overlap val="100"/>
        <c:axId val="469667136"/>
        <c:axId val="1"/>
      </c:barChart>
      <c:catAx>
        <c:axId val="469667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1.1655011655011656E-2"/>
              <c:y val="0.2936802973977695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667136"/>
        <c:crosses val="autoZero"/>
        <c:crossBetween val="between"/>
      </c:valAx>
      <c:spPr>
        <a:solidFill>
          <a:srgbClr val="FFFFFF"/>
        </a:solidFill>
        <a:ln w="25400">
          <a:noFill/>
        </a:ln>
      </c:spPr>
    </c:plotArea>
    <c:legend>
      <c:legendPos val="b"/>
      <c:layout>
        <c:manualLayout>
          <c:xMode val="edge"/>
          <c:yMode val="edge"/>
          <c:x val="3.8901601830663615E-2"/>
          <c:y val="0.8401486988847584"/>
          <c:w val="0.94279176201372994"/>
          <c:h val="0.1486988847583643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00453242049085"/>
          <c:y val="5.723924544680347E-2"/>
          <c:w val="0.75584020833376531"/>
          <c:h val="0.703706017551878"/>
        </c:manualLayout>
      </c:layout>
      <c:barChart>
        <c:barDir val="col"/>
        <c:grouping val="stacked"/>
        <c:varyColors val="0"/>
        <c:ser>
          <c:idx val="0"/>
          <c:order val="0"/>
          <c:tx>
            <c:strRef>
              <c:f>'2.1.22-график'!#REF!</c:f>
              <c:strCache>
                <c:ptCount val="1"/>
                <c:pt idx="0">
                  <c:v>#ССЫЛКА!</c:v>
                </c:pt>
              </c:strCache>
            </c:strRef>
          </c:tx>
          <c:spPr>
            <a:solidFill>
              <a:srgbClr val="9999FF"/>
            </a:solidFill>
            <a:ln w="12700">
              <a:solidFill>
                <a:srgbClr val="000000"/>
              </a:solidFill>
              <a:prstDash val="solid"/>
            </a:ln>
          </c:spPr>
          <c:invertIfNegative val="0"/>
          <c:cat>
            <c:numRef>
              <c:f>'2.1.22-график'!#REF!</c:f>
              <c:numCache>
                <c:formatCode>General</c:formatCode>
                <c:ptCount val="1"/>
                <c:pt idx="0">
                  <c:v>1</c:v>
                </c:pt>
              </c:numCache>
            </c:numRef>
          </c:cat>
          <c:val>
            <c:numRef>
              <c:f>'2.1.22-график'!#REF!</c:f>
              <c:numCache>
                <c:formatCode>General</c:formatCode>
                <c:ptCount val="1"/>
                <c:pt idx="0">
                  <c:v>1</c:v>
                </c:pt>
              </c:numCache>
            </c:numRef>
          </c:val>
          <c:extLst>
            <c:ext xmlns:c16="http://schemas.microsoft.com/office/drawing/2014/chart" uri="{C3380CC4-5D6E-409C-BE32-E72D297353CC}">
              <c16:uniqueId val="{00000000-7614-4A78-AEF7-D10544E71895}"/>
            </c:ext>
          </c:extLst>
        </c:ser>
        <c:ser>
          <c:idx val="1"/>
          <c:order val="1"/>
          <c:tx>
            <c:strRef>
              <c:f>'2.1.22-график'!#REF!</c:f>
              <c:strCache>
                <c:ptCount val="1"/>
                <c:pt idx="0">
                  <c:v>#ССЫЛКА!</c:v>
                </c:pt>
              </c:strCache>
            </c:strRef>
          </c:tx>
          <c:spPr>
            <a:solidFill>
              <a:srgbClr val="993366"/>
            </a:solidFill>
            <a:ln w="12700">
              <a:solidFill>
                <a:srgbClr val="000000"/>
              </a:solidFill>
              <a:prstDash val="solid"/>
            </a:ln>
          </c:spPr>
          <c:invertIfNegative val="0"/>
          <c:cat>
            <c:numRef>
              <c:f>'2.1.22-график'!#REF!</c:f>
              <c:numCache>
                <c:formatCode>General</c:formatCode>
                <c:ptCount val="1"/>
                <c:pt idx="0">
                  <c:v>1</c:v>
                </c:pt>
              </c:numCache>
            </c:numRef>
          </c:cat>
          <c:val>
            <c:numRef>
              <c:f>'2.1.22-график'!#REF!</c:f>
              <c:numCache>
                <c:formatCode>General</c:formatCode>
                <c:ptCount val="1"/>
                <c:pt idx="0">
                  <c:v>1</c:v>
                </c:pt>
              </c:numCache>
            </c:numRef>
          </c:val>
          <c:extLst>
            <c:ext xmlns:c16="http://schemas.microsoft.com/office/drawing/2014/chart" uri="{C3380CC4-5D6E-409C-BE32-E72D297353CC}">
              <c16:uniqueId val="{00000001-7614-4A78-AEF7-D10544E71895}"/>
            </c:ext>
          </c:extLst>
        </c:ser>
        <c:ser>
          <c:idx val="2"/>
          <c:order val="2"/>
          <c:tx>
            <c:strRef>
              <c:f>'2.1.22-график'!#REF!</c:f>
              <c:strCache>
                <c:ptCount val="1"/>
                <c:pt idx="0">
                  <c:v>#ССЫЛКА!</c:v>
                </c:pt>
              </c:strCache>
            </c:strRef>
          </c:tx>
          <c:spPr>
            <a:solidFill>
              <a:srgbClr val="FFFFCC"/>
            </a:solidFill>
            <a:ln w="12700">
              <a:solidFill>
                <a:srgbClr val="000000"/>
              </a:solidFill>
              <a:prstDash val="solid"/>
            </a:ln>
          </c:spPr>
          <c:invertIfNegative val="0"/>
          <c:cat>
            <c:numRef>
              <c:f>'2.1.22-график'!#REF!</c:f>
              <c:numCache>
                <c:formatCode>General</c:formatCode>
                <c:ptCount val="1"/>
                <c:pt idx="0">
                  <c:v>1</c:v>
                </c:pt>
              </c:numCache>
            </c:numRef>
          </c:cat>
          <c:val>
            <c:numRef>
              <c:f>'2.1.22-график'!#REF!</c:f>
              <c:numCache>
                <c:formatCode>General</c:formatCode>
                <c:ptCount val="1"/>
                <c:pt idx="0">
                  <c:v>1</c:v>
                </c:pt>
              </c:numCache>
            </c:numRef>
          </c:val>
          <c:extLst>
            <c:ext xmlns:c16="http://schemas.microsoft.com/office/drawing/2014/chart" uri="{C3380CC4-5D6E-409C-BE32-E72D297353CC}">
              <c16:uniqueId val="{00000002-7614-4A78-AEF7-D10544E71895}"/>
            </c:ext>
          </c:extLst>
        </c:ser>
        <c:dLbls>
          <c:showLegendKey val="0"/>
          <c:showVal val="0"/>
          <c:showCatName val="0"/>
          <c:showSerName val="0"/>
          <c:showPercent val="0"/>
          <c:showBubbleSize val="0"/>
        </c:dLbls>
        <c:gapWidth val="150"/>
        <c:overlap val="100"/>
        <c:axId val="469661888"/>
        <c:axId val="1"/>
      </c:barChart>
      <c:lineChart>
        <c:grouping val="standard"/>
        <c:varyColors val="0"/>
        <c:ser>
          <c:idx val="3"/>
          <c:order val="3"/>
          <c:tx>
            <c:strRef>
              <c:f>'2.1.22-график'!#REF!</c:f>
              <c:strCache>
                <c:ptCount val="1"/>
                <c:pt idx="0">
                  <c:v>#ССЫЛКА!</c:v>
                </c:pt>
              </c:strCache>
            </c:strRef>
          </c:tx>
          <c:spPr>
            <a:ln w="25400">
              <a:solidFill>
                <a:srgbClr val="FF8080"/>
              </a:solidFill>
              <a:prstDash val="solid"/>
            </a:ln>
          </c:spPr>
          <c:marker>
            <c:symbol val="none"/>
          </c:marker>
          <c:cat>
            <c:numRef>
              <c:f>'2.1.22-график'!#REF!</c:f>
              <c:numCache>
                <c:formatCode>General</c:formatCode>
                <c:ptCount val="1"/>
                <c:pt idx="0">
                  <c:v>1</c:v>
                </c:pt>
              </c:numCache>
            </c:numRef>
          </c:cat>
          <c:val>
            <c:numRef>
              <c:f>'2.1.22-график'!#REF!</c:f>
              <c:numCache>
                <c:formatCode>General</c:formatCode>
                <c:ptCount val="1"/>
                <c:pt idx="0">
                  <c:v>1</c:v>
                </c:pt>
              </c:numCache>
            </c:numRef>
          </c:val>
          <c:smooth val="0"/>
          <c:extLst>
            <c:ext xmlns:c16="http://schemas.microsoft.com/office/drawing/2014/chart" uri="{C3380CC4-5D6E-409C-BE32-E72D297353CC}">
              <c16:uniqueId val="{00000003-7614-4A78-AEF7-D10544E71895}"/>
            </c:ext>
          </c:extLst>
        </c:ser>
        <c:dLbls>
          <c:showLegendKey val="0"/>
          <c:showVal val="0"/>
          <c:showCatName val="0"/>
          <c:showSerName val="0"/>
          <c:showPercent val="0"/>
          <c:showBubbleSize val="0"/>
        </c:dLbls>
        <c:marker val="1"/>
        <c:smooth val="0"/>
        <c:axId val="3"/>
        <c:axId val="4"/>
      </c:lineChart>
      <c:catAx>
        <c:axId val="4696618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000"/>
        </c:scaling>
        <c:delete val="0"/>
        <c:axPos val="l"/>
        <c:majorGridlines>
          <c:spPr>
            <a:ln w="3175">
              <a:solidFill>
                <a:srgbClr val="000000"/>
              </a:solidFill>
              <a:prstDash val="sysDash"/>
            </a:ln>
          </c:spPr>
        </c:majorGridlines>
        <c:title>
          <c:tx>
            <c:rich>
              <a:bodyPr/>
              <a:lstStyle/>
              <a:p>
                <a:pPr>
                  <a:defRPr sz="900" b="0"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1.0615711252653927E-2"/>
              <c:y val="0.299664360136801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469661888"/>
        <c:crosses val="autoZero"/>
        <c:crossBetween val="between"/>
        <c:maj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2"/>
          <c:min val="-4"/>
        </c:scaling>
        <c:delete val="0"/>
        <c:axPos val="r"/>
        <c:title>
          <c:tx>
            <c:rich>
              <a:bodyPr/>
              <a:lstStyle/>
              <a:p>
                <a:pPr>
                  <a:defRPr sz="950" b="0" i="0" u="none" strike="noStrike" baseline="0">
                    <a:solidFill>
                      <a:srgbClr val="000000"/>
                    </a:solidFill>
                    <a:latin typeface="Times New Roman"/>
                    <a:ea typeface="Times New Roman"/>
                    <a:cs typeface="Times New Roman"/>
                  </a:defRPr>
                </a:pPr>
                <a:r>
                  <a:rPr lang="ru-RU"/>
                  <a:t>%</a:t>
                </a:r>
              </a:p>
            </c:rich>
          </c:tx>
          <c:layout>
            <c:manualLayout>
              <c:xMode val="edge"/>
              <c:yMode val="edge"/>
              <c:x val="0.94267716535433066"/>
              <c:y val="0.3838397978030523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spPr>
        <a:solidFill>
          <a:srgbClr val="FFFFFF"/>
        </a:solidFill>
        <a:ln w="25400">
          <a:noFill/>
        </a:ln>
      </c:spPr>
    </c:plotArea>
    <c:legend>
      <c:legendPos val="b"/>
      <c:layout>
        <c:manualLayout>
          <c:xMode val="edge"/>
          <c:yMode val="edge"/>
          <c:x val="1.8789144050104383E-2"/>
          <c:y val="0.85858868170205205"/>
          <c:w val="0.9624217118997912"/>
          <c:h val="0.12794654864579599"/>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1276790731138"/>
          <c:y val="5.0505216570708944E-2"/>
          <c:w val="0.75796335498638823"/>
          <c:h val="0.68687094536164173"/>
        </c:manualLayout>
      </c:layout>
      <c:barChart>
        <c:barDir val="col"/>
        <c:grouping val="stacked"/>
        <c:varyColors val="0"/>
        <c:ser>
          <c:idx val="0"/>
          <c:order val="0"/>
          <c:tx>
            <c:strRef>
              <c:f>'2.1.22-график'!$C$4</c:f>
              <c:strCache>
                <c:ptCount val="1"/>
                <c:pt idx="0">
                  <c:v>Меншікті қаражат</c:v>
                </c:pt>
              </c:strCache>
            </c:strRef>
          </c:tx>
          <c:spPr>
            <a:solidFill>
              <a:srgbClr val="9999FF"/>
            </a:solidFill>
            <a:ln w="12700">
              <a:solidFill>
                <a:srgbClr val="000000"/>
              </a:solidFill>
              <a:prstDash val="solid"/>
            </a:ln>
          </c:spPr>
          <c:invertIfNegative val="0"/>
          <c:cat>
            <c:strRef>
              <c:f>'2.1.22-график'!$B$5:$B$12</c:f>
              <c:strCache>
                <c:ptCount val="8"/>
                <c:pt idx="0">
                  <c:v>2006</c:v>
                </c:pt>
                <c:pt idx="1">
                  <c:v>2007</c:v>
                </c:pt>
                <c:pt idx="2">
                  <c:v>2008</c:v>
                </c:pt>
                <c:pt idx="3">
                  <c:v>2009</c:v>
                </c:pt>
                <c:pt idx="5">
                  <c:v>2008 ж. 9 ай</c:v>
                </c:pt>
                <c:pt idx="6">
                  <c:v>2009 ж. 9 ай</c:v>
                </c:pt>
                <c:pt idx="7">
                  <c:v>2010 ж. 9 ай</c:v>
                </c:pt>
              </c:strCache>
            </c:strRef>
          </c:cat>
          <c:val>
            <c:numRef>
              <c:f>'2.1.22-график'!$C$5:$C$12</c:f>
              <c:numCache>
                <c:formatCode>#,##0</c:formatCode>
                <c:ptCount val="8"/>
                <c:pt idx="0">
                  <c:v>1600.8982310000001</c:v>
                </c:pt>
                <c:pt idx="1">
                  <c:v>1656.1422969999999</c:v>
                </c:pt>
                <c:pt idx="2">
                  <c:v>1706.1039719999999</c:v>
                </c:pt>
                <c:pt idx="3">
                  <c:v>1491.4324489999999</c:v>
                </c:pt>
                <c:pt idx="5">
                  <c:v>1127.2899459999994</c:v>
                </c:pt>
                <c:pt idx="6">
                  <c:v>980.61907199999996</c:v>
                </c:pt>
                <c:pt idx="7">
                  <c:v>1440.0182569999999</c:v>
                </c:pt>
              </c:numCache>
            </c:numRef>
          </c:val>
          <c:extLst>
            <c:ext xmlns:c16="http://schemas.microsoft.com/office/drawing/2014/chart" uri="{C3380CC4-5D6E-409C-BE32-E72D297353CC}">
              <c16:uniqueId val="{00000000-F071-4A67-9383-253EE7B3A066}"/>
            </c:ext>
          </c:extLst>
        </c:ser>
        <c:ser>
          <c:idx val="1"/>
          <c:order val="1"/>
          <c:tx>
            <c:strRef>
              <c:f>'2.1.22-график'!$D$4</c:f>
              <c:strCache>
                <c:ptCount val="1"/>
                <c:pt idx="0">
                  <c:v>Шетелдік инвестициялар</c:v>
                </c:pt>
              </c:strCache>
            </c:strRef>
          </c:tx>
          <c:spPr>
            <a:solidFill>
              <a:srgbClr val="993366"/>
            </a:solidFill>
            <a:ln w="12700">
              <a:solidFill>
                <a:srgbClr val="000000"/>
              </a:solidFill>
              <a:prstDash val="solid"/>
            </a:ln>
          </c:spPr>
          <c:invertIfNegative val="0"/>
          <c:cat>
            <c:strRef>
              <c:f>'2.1.22-график'!$B$5:$B$12</c:f>
              <c:strCache>
                <c:ptCount val="8"/>
                <c:pt idx="0">
                  <c:v>2006</c:v>
                </c:pt>
                <c:pt idx="1">
                  <c:v>2007</c:v>
                </c:pt>
                <c:pt idx="2">
                  <c:v>2008</c:v>
                </c:pt>
                <c:pt idx="3">
                  <c:v>2009</c:v>
                </c:pt>
                <c:pt idx="5">
                  <c:v>2008 ж. 9 ай</c:v>
                </c:pt>
                <c:pt idx="6">
                  <c:v>2009 ж. 9 ай</c:v>
                </c:pt>
                <c:pt idx="7">
                  <c:v>2010 ж. 9 ай</c:v>
                </c:pt>
              </c:strCache>
            </c:strRef>
          </c:cat>
          <c:val>
            <c:numRef>
              <c:f>'2.1.22-график'!$D$5:$D$12</c:f>
              <c:numCache>
                <c:formatCode>#,##0</c:formatCode>
                <c:ptCount val="8"/>
                <c:pt idx="0">
                  <c:v>569.40737700000011</c:v>
                </c:pt>
                <c:pt idx="1">
                  <c:v>622.512156</c:v>
                </c:pt>
                <c:pt idx="2">
                  <c:v>1064.838753</c:v>
                </c:pt>
                <c:pt idx="3">
                  <c:v>1697.4933410000001</c:v>
                </c:pt>
                <c:pt idx="5">
                  <c:v>600.55049699999995</c:v>
                </c:pt>
                <c:pt idx="6">
                  <c:v>1247.6635590000001</c:v>
                </c:pt>
                <c:pt idx="7">
                  <c:v>789.82428299999992</c:v>
                </c:pt>
              </c:numCache>
            </c:numRef>
          </c:val>
          <c:extLst>
            <c:ext xmlns:c16="http://schemas.microsoft.com/office/drawing/2014/chart" uri="{C3380CC4-5D6E-409C-BE32-E72D297353CC}">
              <c16:uniqueId val="{00000001-F071-4A67-9383-253EE7B3A066}"/>
            </c:ext>
          </c:extLst>
        </c:ser>
        <c:ser>
          <c:idx val="2"/>
          <c:order val="2"/>
          <c:tx>
            <c:strRef>
              <c:f>'2.1.22-график'!$E$4</c:f>
              <c:strCache>
                <c:ptCount val="1"/>
                <c:pt idx="0">
                  <c:v>Заем қаражаттары</c:v>
                </c:pt>
              </c:strCache>
            </c:strRef>
          </c:tx>
          <c:spPr>
            <a:solidFill>
              <a:srgbClr val="FFFFCC"/>
            </a:solidFill>
            <a:ln w="12700">
              <a:solidFill>
                <a:srgbClr val="000000"/>
              </a:solidFill>
              <a:prstDash val="solid"/>
            </a:ln>
          </c:spPr>
          <c:invertIfNegative val="0"/>
          <c:cat>
            <c:strRef>
              <c:f>'2.1.22-график'!$B$5:$B$12</c:f>
              <c:strCache>
                <c:ptCount val="8"/>
                <c:pt idx="0">
                  <c:v>2006</c:v>
                </c:pt>
                <c:pt idx="1">
                  <c:v>2007</c:v>
                </c:pt>
                <c:pt idx="2">
                  <c:v>2008</c:v>
                </c:pt>
                <c:pt idx="3">
                  <c:v>2009</c:v>
                </c:pt>
                <c:pt idx="5">
                  <c:v>2008 ж. 9 ай</c:v>
                </c:pt>
                <c:pt idx="6">
                  <c:v>2009 ж. 9 ай</c:v>
                </c:pt>
                <c:pt idx="7">
                  <c:v>2010 ж. 9 ай</c:v>
                </c:pt>
              </c:strCache>
            </c:strRef>
          </c:cat>
          <c:val>
            <c:numRef>
              <c:f>'2.1.22-график'!$E$5:$E$12</c:f>
              <c:numCache>
                <c:formatCode>#,##0</c:formatCode>
                <c:ptCount val="8"/>
                <c:pt idx="0">
                  <c:v>284.01090099999999</c:v>
                </c:pt>
                <c:pt idx="1">
                  <c:v>577.07893999999999</c:v>
                </c:pt>
                <c:pt idx="2">
                  <c:v>651.63407699999993</c:v>
                </c:pt>
                <c:pt idx="3">
                  <c:v>529.03864199999998</c:v>
                </c:pt>
                <c:pt idx="5">
                  <c:v>380.65487000000002</c:v>
                </c:pt>
                <c:pt idx="6">
                  <c:v>275.74519099999998</c:v>
                </c:pt>
                <c:pt idx="7">
                  <c:v>248.72815699999998</c:v>
                </c:pt>
              </c:numCache>
            </c:numRef>
          </c:val>
          <c:extLst>
            <c:ext xmlns:c16="http://schemas.microsoft.com/office/drawing/2014/chart" uri="{C3380CC4-5D6E-409C-BE32-E72D297353CC}">
              <c16:uniqueId val="{00000002-F071-4A67-9383-253EE7B3A066}"/>
            </c:ext>
          </c:extLst>
        </c:ser>
        <c:dLbls>
          <c:showLegendKey val="0"/>
          <c:showVal val="0"/>
          <c:showCatName val="0"/>
          <c:showSerName val="0"/>
          <c:showPercent val="0"/>
          <c:showBubbleSize val="0"/>
        </c:dLbls>
        <c:gapWidth val="150"/>
        <c:overlap val="100"/>
        <c:axId val="469663528"/>
        <c:axId val="1"/>
      </c:barChart>
      <c:lineChart>
        <c:grouping val="standard"/>
        <c:varyColors val="0"/>
        <c:ser>
          <c:idx val="3"/>
          <c:order val="3"/>
          <c:tx>
            <c:strRef>
              <c:f>'2.1.22-график'!$F$4</c:f>
              <c:strCache>
                <c:ptCount val="1"/>
                <c:pt idx="0">
                  <c:v>Мемлекеттік бюджет</c:v>
                </c:pt>
              </c:strCache>
            </c:strRef>
          </c:tx>
          <c:spPr>
            <a:ln w="25400">
              <a:solidFill>
                <a:srgbClr val="FF8080"/>
              </a:solidFill>
              <a:prstDash val="solid"/>
            </a:ln>
          </c:spPr>
          <c:marker>
            <c:symbol val="none"/>
          </c:marker>
          <c:cat>
            <c:strRef>
              <c:f>'2.1.22-график'!$B$5:$B$12</c:f>
              <c:strCache>
                <c:ptCount val="8"/>
                <c:pt idx="0">
                  <c:v>2006</c:v>
                </c:pt>
                <c:pt idx="1">
                  <c:v>2007</c:v>
                </c:pt>
                <c:pt idx="2">
                  <c:v>2008</c:v>
                </c:pt>
                <c:pt idx="3">
                  <c:v>2009</c:v>
                </c:pt>
                <c:pt idx="5">
                  <c:v>2008 ж. 9 ай</c:v>
                </c:pt>
                <c:pt idx="6">
                  <c:v>2009 ж. 9 ай</c:v>
                </c:pt>
                <c:pt idx="7">
                  <c:v>2010 ж. 9 ай</c:v>
                </c:pt>
              </c:strCache>
            </c:strRef>
          </c:cat>
          <c:val>
            <c:numRef>
              <c:f>'2.1.22-график'!$F$5:$F$12</c:f>
              <c:numCache>
                <c:formatCode>#,##0</c:formatCode>
                <c:ptCount val="8"/>
                <c:pt idx="0">
                  <c:v>370.20651800000002</c:v>
                </c:pt>
                <c:pt idx="1">
                  <c:v>536.38964899999996</c:v>
                </c:pt>
                <c:pt idx="2">
                  <c:v>788.30167700000004</c:v>
                </c:pt>
                <c:pt idx="3">
                  <c:v>867.33327600000007</c:v>
                </c:pt>
                <c:pt idx="5">
                  <c:v>479.23405200000002</c:v>
                </c:pt>
                <c:pt idx="6">
                  <c:v>521.540753</c:v>
                </c:pt>
                <c:pt idx="7">
                  <c:v>648.03925000000004</c:v>
                </c:pt>
              </c:numCache>
            </c:numRef>
          </c:val>
          <c:smooth val="0"/>
          <c:extLst>
            <c:ext xmlns:c16="http://schemas.microsoft.com/office/drawing/2014/chart" uri="{C3380CC4-5D6E-409C-BE32-E72D297353CC}">
              <c16:uniqueId val="{00000003-F071-4A67-9383-253EE7B3A066}"/>
            </c:ext>
          </c:extLst>
        </c:ser>
        <c:dLbls>
          <c:showLegendKey val="0"/>
          <c:showVal val="0"/>
          <c:showCatName val="0"/>
          <c:showSerName val="0"/>
          <c:showPercent val="0"/>
          <c:showBubbleSize val="0"/>
        </c:dLbls>
        <c:marker val="1"/>
        <c:smooth val="0"/>
        <c:axId val="3"/>
        <c:axId val="4"/>
      </c:lineChart>
      <c:catAx>
        <c:axId val="4696635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0615711252653927E-2"/>
              <c:y val="0.279462339934780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663528"/>
        <c:crosses val="autoZero"/>
        <c:crossBetween val="between"/>
        <c:maj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2"/>
          <c:min val="-4"/>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329287660698458"/>
              <c:y val="0.3703714308438718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spPr>
        <a:solidFill>
          <a:srgbClr val="FFFFFF"/>
        </a:solidFill>
        <a:ln w="25400">
          <a:noFill/>
        </a:ln>
      </c:spPr>
    </c:plotArea>
    <c:legend>
      <c:legendPos val="b"/>
      <c:layout>
        <c:manualLayout>
          <c:xMode val="edge"/>
          <c:yMode val="edge"/>
          <c:x val="1.2526096033402923E-2"/>
          <c:y val="0.86195569614009937"/>
          <c:w val="0.9624217118997912"/>
          <c:h val="0.1279465486457959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1276790731138"/>
          <c:y val="5.0505216570708944E-2"/>
          <c:w val="0.75796335498638823"/>
          <c:h val="0.68687094536164173"/>
        </c:manualLayout>
      </c:layout>
      <c:barChart>
        <c:barDir val="col"/>
        <c:grouping val="stacked"/>
        <c:varyColors val="0"/>
        <c:ser>
          <c:idx val="0"/>
          <c:order val="0"/>
          <c:tx>
            <c:strRef>
              <c:f>'2.1.23-график'!$C$4</c:f>
              <c:strCache>
                <c:ptCount val="1"/>
                <c:pt idx="0">
                  <c:v>Шикізат секторлары</c:v>
                </c:pt>
              </c:strCache>
            </c:strRef>
          </c:tx>
          <c:spPr>
            <a:solidFill>
              <a:srgbClr val="9999FF"/>
            </a:solidFill>
            <a:ln w="12700">
              <a:solidFill>
                <a:srgbClr val="000000"/>
              </a:solidFill>
              <a:prstDash val="solid"/>
            </a:ln>
          </c:spPr>
          <c:invertIfNegative val="0"/>
          <c:cat>
            <c:strRef>
              <c:f>'2.1.23-график'!$B$5:$B$12</c:f>
              <c:strCache>
                <c:ptCount val="8"/>
                <c:pt idx="0">
                  <c:v>2006</c:v>
                </c:pt>
                <c:pt idx="1">
                  <c:v>2007</c:v>
                </c:pt>
                <c:pt idx="2">
                  <c:v>2008</c:v>
                </c:pt>
                <c:pt idx="3">
                  <c:v>2009</c:v>
                </c:pt>
                <c:pt idx="5">
                  <c:v>2008 ж. 9 ай</c:v>
                </c:pt>
                <c:pt idx="6">
                  <c:v>2009 ж. 9 ай</c:v>
                </c:pt>
                <c:pt idx="7">
                  <c:v>2010 ж. 9 ай</c:v>
                </c:pt>
              </c:strCache>
            </c:strRef>
          </c:cat>
          <c:val>
            <c:numRef>
              <c:f>'2.1.23-график'!$C$5:$C$12</c:f>
              <c:numCache>
                <c:formatCode>#,##0</c:formatCode>
                <c:ptCount val="8"/>
                <c:pt idx="0">
                  <c:v>1051.852875</c:v>
                </c:pt>
                <c:pt idx="1">
                  <c:v>1258.8547940000001</c:v>
                </c:pt>
                <c:pt idx="2">
                  <c:v>1704.1182309999999</c:v>
                </c:pt>
                <c:pt idx="3">
                  <c:v>2246.3143749999999</c:v>
                </c:pt>
                <c:pt idx="5">
                  <c:v>1025.3681759999999</c:v>
                </c:pt>
                <c:pt idx="6">
                  <c:v>1595.2324269999999</c:v>
                </c:pt>
                <c:pt idx="7">
                  <c:v>1307.9461799999999</c:v>
                </c:pt>
              </c:numCache>
            </c:numRef>
          </c:val>
          <c:extLst>
            <c:ext xmlns:c16="http://schemas.microsoft.com/office/drawing/2014/chart" uri="{C3380CC4-5D6E-409C-BE32-E72D297353CC}">
              <c16:uniqueId val="{00000000-851C-450D-84D9-509DB4724401}"/>
            </c:ext>
          </c:extLst>
        </c:ser>
        <c:ser>
          <c:idx val="1"/>
          <c:order val="1"/>
          <c:tx>
            <c:strRef>
              <c:f>'2.1.23-график'!$D$4</c:f>
              <c:strCache>
                <c:ptCount val="1"/>
                <c:pt idx="0">
                  <c:v>Инфрақұрылым</c:v>
                </c:pt>
              </c:strCache>
            </c:strRef>
          </c:tx>
          <c:spPr>
            <a:solidFill>
              <a:srgbClr val="993366"/>
            </a:solidFill>
            <a:ln w="12700">
              <a:solidFill>
                <a:srgbClr val="000000"/>
              </a:solidFill>
              <a:prstDash val="solid"/>
            </a:ln>
          </c:spPr>
          <c:invertIfNegative val="0"/>
          <c:cat>
            <c:strRef>
              <c:f>'2.1.23-график'!$B$5:$B$12</c:f>
              <c:strCache>
                <c:ptCount val="8"/>
                <c:pt idx="0">
                  <c:v>2006</c:v>
                </c:pt>
                <c:pt idx="1">
                  <c:v>2007</c:v>
                </c:pt>
                <c:pt idx="2">
                  <c:v>2008</c:v>
                </c:pt>
                <c:pt idx="3">
                  <c:v>2009</c:v>
                </c:pt>
                <c:pt idx="5">
                  <c:v>2008 ж. 9 ай</c:v>
                </c:pt>
                <c:pt idx="6">
                  <c:v>2009 ж. 9 ай</c:v>
                </c:pt>
                <c:pt idx="7">
                  <c:v>2010 ж. 9 ай</c:v>
                </c:pt>
              </c:strCache>
            </c:strRef>
          </c:cat>
          <c:val>
            <c:numRef>
              <c:f>'2.1.23-график'!$D$5:$D$12</c:f>
              <c:numCache>
                <c:formatCode>#,##0</c:formatCode>
                <c:ptCount val="8"/>
                <c:pt idx="0">
                  <c:v>632.42824700000006</c:v>
                </c:pt>
                <c:pt idx="1">
                  <c:v>903.75124800000003</c:v>
                </c:pt>
                <c:pt idx="2">
                  <c:v>1221.9780740000001</c:v>
                </c:pt>
                <c:pt idx="3">
                  <c:v>1241.9460369999999</c:v>
                </c:pt>
                <c:pt idx="5">
                  <c:v>701.88647148673329</c:v>
                </c:pt>
                <c:pt idx="6">
                  <c:v>743.45806300000004</c:v>
                </c:pt>
                <c:pt idx="7">
                  <c:v>1046.714299</c:v>
                </c:pt>
              </c:numCache>
            </c:numRef>
          </c:val>
          <c:extLst>
            <c:ext xmlns:c16="http://schemas.microsoft.com/office/drawing/2014/chart" uri="{C3380CC4-5D6E-409C-BE32-E72D297353CC}">
              <c16:uniqueId val="{00000001-851C-450D-84D9-509DB4724401}"/>
            </c:ext>
          </c:extLst>
        </c:ser>
        <c:ser>
          <c:idx val="2"/>
          <c:order val="2"/>
          <c:tx>
            <c:strRef>
              <c:f>'2.1.23-график'!$E$4</c:f>
              <c:strCache>
                <c:ptCount val="1"/>
                <c:pt idx="0">
                  <c:v>Шикізатқа жатпайтын секторлар</c:v>
                </c:pt>
              </c:strCache>
            </c:strRef>
          </c:tx>
          <c:spPr>
            <a:solidFill>
              <a:srgbClr val="FFFFCC"/>
            </a:solidFill>
            <a:ln w="12700">
              <a:solidFill>
                <a:srgbClr val="000000"/>
              </a:solidFill>
              <a:prstDash val="solid"/>
            </a:ln>
          </c:spPr>
          <c:invertIfNegative val="0"/>
          <c:cat>
            <c:strRef>
              <c:f>'2.1.23-график'!$B$5:$B$12</c:f>
              <c:strCache>
                <c:ptCount val="8"/>
                <c:pt idx="0">
                  <c:v>2006</c:v>
                </c:pt>
                <c:pt idx="1">
                  <c:v>2007</c:v>
                </c:pt>
                <c:pt idx="2">
                  <c:v>2008</c:v>
                </c:pt>
                <c:pt idx="3">
                  <c:v>2009</c:v>
                </c:pt>
                <c:pt idx="5">
                  <c:v>2008 ж. 9 ай</c:v>
                </c:pt>
                <c:pt idx="6">
                  <c:v>2009 ж. 9 ай</c:v>
                </c:pt>
                <c:pt idx="7">
                  <c:v>2010 ж. 9 ай</c:v>
                </c:pt>
              </c:strCache>
            </c:strRef>
          </c:cat>
          <c:val>
            <c:numRef>
              <c:f>'2.1.23-график'!$E$5:$E$12</c:f>
              <c:numCache>
                <c:formatCode>#,##0</c:formatCode>
                <c:ptCount val="8"/>
                <c:pt idx="0">
                  <c:v>1140.2419050000001</c:v>
                </c:pt>
                <c:pt idx="1">
                  <c:v>1229.5160000000001</c:v>
                </c:pt>
                <c:pt idx="2">
                  <c:v>1284.7821739999999</c:v>
                </c:pt>
                <c:pt idx="3">
                  <c:v>1097.037296</c:v>
                </c:pt>
                <c:pt idx="5">
                  <c:v>860.47471769840422</c:v>
                </c:pt>
                <c:pt idx="6">
                  <c:v>686.87808299999995</c:v>
                </c:pt>
                <c:pt idx="7">
                  <c:v>771.94946800000002</c:v>
                </c:pt>
              </c:numCache>
            </c:numRef>
          </c:val>
          <c:extLst>
            <c:ext xmlns:c16="http://schemas.microsoft.com/office/drawing/2014/chart" uri="{C3380CC4-5D6E-409C-BE32-E72D297353CC}">
              <c16:uniqueId val="{00000002-851C-450D-84D9-509DB4724401}"/>
            </c:ext>
          </c:extLst>
        </c:ser>
        <c:dLbls>
          <c:showLegendKey val="0"/>
          <c:showVal val="0"/>
          <c:showCatName val="0"/>
          <c:showSerName val="0"/>
          <c:showPercent val="0"/>
          <c:showBubbleSize val="0"/>
        </c:dLbls>
        <c:gapWidth val="150"/>
        <c:overlap val="100"/>
        <c:axId val="469668448"/>
        <c:axId val="1"/>
      </c:barChart>
      <c:lineChart>
        <c:grouping val="standard"/>
        <c:varyColors val="0"/>
        <c:ser>
          <c:idx val="3"/>
          <c:order val="3"/>
          <c:tx>
            <c:strRef>
              <c:f>'2.1.23-график'!$F$4</c:f>
              <c:strCache>
                <c:ptCount val="1"/>
                <c:pt idx="0">
                  <c:v>Инвестициялар* (оң ось)</c:v>
                </c:pt>
              </c:strCache>
            </c:strRef>
          </c:tx>
          <c:spPr>
            <a:ln w="25400">
              <a:solidFill>
                <a:srgbClr val="FF8080"/>
              </a:solidFill>
              <a:prstDash val="solid"/>
            </a:ln>
          </c:spPr>
          <c:marker>
            <c:symbol val="none"/>
          </c:marker>
          <c:cat>
            <c:strRef>
              <c:f>'2.1.23-график'!$B$5:$B$12</c:f>
              <c:strCache>
                <c:ptCount val="8"/>
                <c:pt idx="0">
                  <c:v>2006</c:v>
                </c:pt>
                <c:pt idx="1">
                  <c:v>2007</c:v>
                </c:pt>
                <c:pt idx="2">
                  <c:v>2008</c:v>
                </c:pt>
                <c:pt idx="3">
                  <c:v>2009</c:v>
                </c:pt>
                <c:pt idx="5">
                  <c:v>2008 ж. 9 ай</c:v>
                </c:pt>
                <c:pt idx="6">
                  <c:v>2009 ж. 9 ай</c:v>
                </c:pt>
                <c:pt idx="7">
                  <c:v>2010 ж. 9 ай</c:v>
                </c:pt>
              </c:strCache>
            </c:strRef>
          </c:cat>
          <c:val>
            <c:numRef>
              <c:f>'2.1.23-график'!$F$5:$F$12</c:f>
              <c:numCache>
                <c:formatCode>0.0</c:formatCode>
                <c:ptCount val="8"/>
                <c:pt idx="0">
                  <c:v>10.6</c:v>
                </c:pt>
                <c:pt idx="1">
                  <c:v>13.5</c:v>
                </c:pt>
                <c:pt idx="2">
                  <c:v>14.8</c:v>
                </c:pt>
                <c:pt idx="3">
                  <c:v>2.9000000000000057</c:v>
                </c:pt>
                <c:pt idx="5">
                  <c:v>8.1999999999999993</c:v>
                </c:pt>
                <c:pt idx="6">
                  <c:v>2.2000000000000002</c:v>
                </c:pt>
                <c:pt idx="7">
                  <c:v>-2.0999999999999943</c:v>
                </c:pt>
              </c:numCache>
            </c:numRef>
          </c:val>
          <c:smooth val="0"/>
          <c:extLst>
            <c:ext xmlns:c16="http://schemas.microsoft.com/office/drawing/2014/chart" uri="{C3380CC4-5D6E-409C-BE32-E72D297353CC}">
              <c16:uniqueId val="{00000003-851C-450D-84D9-509DB4724401}"/>
            </c:ext>
          </c:extLst>
        </c:ser>
        <c:dLbls>
          <c:showLegendKey val="0"/>
          <c:showVal val="0"/>
          <c:showCatName val="0"/>
          <c:showSerName val="0"/>
          <c:showPercent val="0"/>
          <c:showBubbleSize val="0"/>
        </c:dLbls>
        <c:marker val="1"/>
        <c:smooth val="0"/>
        <c:axId val="3"/>
        <c:axId val="4"/>
      </c:lineChart>
      <c:catAx>
        <c:axId val="4696684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0615711252653927E-2"/>
              <c:y val="0.279462339934780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668448"/>
        <c:crosses val="autoZero"/>
        <c:crossBetween val="between"/>
        <c:maj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2"/>
          <c:min val="-4"/>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329287660698458"/>
              <c:y val="0.3703714308438718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spPr>
        <a:solidFill>
          <a:srgbClr val="FFFFFF"/>
        </a:solidFill>
        <a:ln w="25400">
          <a:noFill/>
        </a:ln>
      </c:spPr>
    </c:plotArea>
    <c:legend>
      <c:legendPos val="b"/>
      <c:layout>
        <c:manualLayout>
          <c:xMode val="edge"/>
          <c:yMode val="edge"/>
          <c:x val="2.0833375718944742E-2"/>
          <c:y val="0.85858868170205205"/>
          <c:w val="0.96041862064335259"/>
          <c:h val="0.1279465486457959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34388894780063"/>
          <c:y val="9.6774193548387094E-2"/>
          <c:w val="0.78030495458726568"/>
          <c:h val="0.657258064516129"/>
        </c:manualLayout>
      </c:layout>
      <c:lineChart>
        <c:grouping val="standard"/>
        <c:varyColors val="0"/>
        <c:ser>
          <c:idx val="0"/>
          <c:order val="0"/>
          <c:tx>
            <c:strRef>
              <c:f>'2.1.24-график'!$C$4</c:f>
              <c:strCache>
                <c:ptCount val="1"/>
                <c:pt idx="0">
                  <c:v>Экономикаға кредиттер</c:v>
                </c:pt>
              </c:strCache>
            </c:strRef>
          </c:tx>
          <c:spPr>
            <a:ln w="25400">
              <a:solidFill>
                <a:srgbClr val="333399"/>
              </a:solidFill>
              <a:prstDash val="solid"/>
            </a:ln>
          </c:spPr>
          <c:marker>
            <c:symbol val="none"/>
          </c:marker>
          <c:cat>
            <c:strRef>
              <c:f>'2.1.24-график'!$B$5:$B$50</c:f>
              <c:strCache>
                <c:ptCount val="46"/>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strCache>
            </c:strRef>
          </c:cat>
          <c:val>
            <c:numRef>
              <c:f>'2.1.24-график'!$C$5:$C$50</c:f>
              <c:numCache>
                <c:formatCode>0.00</c:formatCode>
                <c:ptCount val="46"/>
                <c:pt idx="0">
                  <c:v>12.823452987225563</c:v>
                </c:pt>
                <c:pt idx="1">
                  <c:v>13.133123780418593</c:v>
                </c:pt>
                <c:pt idx="2">
                  <c:v>13.239605500050104</c:v>
                </c:pt>
                <c:pt idx="3">
                  <c:v>12.952638273354728</c:v>
                </c:pt>
                <c:pt idx="4">
                  <c:v>13.167268037934363</c:v>
                </c:pt>
                <c:pt idx="5">
                  <c:v>12.846092040266793</c:v>
                </c:pt>
                <c:pt idx="6">
                  <c:v>13.453423696120495</c:v>
                </c:pt>
                <c:pt idx="7">
                  <c:v>13.921164560974141</c:v>
                </c:pt>
                <c:pt idx="8">
                  <c:v>14.258492451571016</c:v>
                </c:pt>
                <c:pt idx="9">
                  <c:v>14.535303002617013</c:v>
                </c:pt>
                <c:pt idx="10">
                  <c:v>14.359373808823257</c:v>
                </c:pt>
                <c:pt idx="11">
                  <c:v>14.802281811624038</c:v>
                </c:pt>
                <c:pt idx="12">
                  <c:v>14.678570613047023</c:v>
                </c:pt>
                <c:pt idx="13">
                  <c:v>15.398165274080126</c:v>
                </c:pt>
                <c:pt idx="14">
                  <c:v>15.288463285512305</c:v>
                </c:pt>
                <c:pt idx="15">
                  <c:v>14.946388612491768</c:v>
                </c:pt>
                <c:pt idx="16">
                  <c:v>15.107476954347666</c:v>
                </c:pt>
                <c:pt idx="17">
                  <c:v>15.809483356803458</c:v>
                </c:pt>
                <c:pt idx="18">
                  <c:v>15.48023666547537</c:v>
                </c:pt>
                <c:pt idx="19">
                  <c:v>16.054598977433031</c:v>
                </c:pt>
                <c:pt idx="20">
                  <c:v>15.190998874180444</c:v>
                </c:pt>
                <c:pt idx="21">
                  <c:v>15.374914621223301</c:v>
                </c:pt>
                <c:pt idx="22">
                  <c:v>15.030247833553471</c:v>
                </c:pt>
                <c:pt idx="23">
                  <c:v>15.046149822040238</c:v>
                </c:pt>
                <c:pt idx="24">
                  <c:v>14.4527888334687</c:v>
                </c:pt>
                <c:pt idx="25">
                  <c:v>14.9437061096924</c:v>
                </c:pt>
                <c:pt idx="26">
                  <c:v>15.393402411466807</c:v>
                </c:pt>
                <c:pt idx="27">
                  <c:v>14.895468377706219</c:v>
                </c:pt>
                <c:pt idx="28">
                  <c:v>14.10900353421996</c:v>
                </c:pt>
                <c:pt idx="29">
                  <c:v>13.3525310254203</c:v>
                </c:pt>
                <c:pt idx="30">
                  <c:v>14.249102053079451</c:v>
                </c:pt>
                <c:pt idx="31">
                  <c:v>14.671037935375152</c:v>
                </c:pt>
                <c:pt idx="32">
                  <c:v>14.675164138820236</c:v>
                </c:pt>
                <c:pt idx="33">
                  <c:v>15.00223681577511</c:v>
                </c:pt>
                <c:pt idx="34">
                  <c:v>14.827829674668582</c:v>
                </c:pt>
                <c:pt idx="35">
                  <c:v>13.459863866997919</c:v>
                </c:pt>
                <c:pt idx="36">
                  <c:v>14.258552368235762</c:v>
                </c:pt>
                <c:pt idx="37">
                  <c:v>14.5504234994053</c:v>
                </c:pt>
                <c:pt idx="38">
                  <c:v>13.826877304406999</c:v>
                </c:pt>
                <c:pt idx="39">
                  <c:v>13.427851012506508</c:v>
                </c:pt>
                <c:pt idx="40">
                  <c:v>14.328219098526127</c:v>
                </c:pt>
                <c:pt idx="41">
                  <c:v>14.09130042617582</c:v>
                </c:pt>
                <c:pt idx="42">
                  <c:v>13.966369685724707</c:v>
                </c:pt>
                <c:pt idx="43">
                  <c:v>14.167877310817452</c:v>
                </c:pt>
              </c:numCache>
            </c:numRef>
          </c:val>
          <c:smooth val="0"/>
          <c:extLst>
            <c:ext xmlns:c16="http://schemas.microsoft.com/office/drawing/2014/chart" uri="{C3380CC4-5D6E-409C-BE32-E72D297353CC}">
              <c16:uniqueId val="{00000000-37DC-483E-89F9-18A6A66A22D1}"/>
            </c:ext>
          </c:extLst>
        </c:ser>
        <c:ser>
          <c:idx val="1"/>
          <c:order val="1"/>
          <c:tx>
            <c:strRef>
              <c:f>'2.1.24-график'!$D$4</c:f>
              <c:strCache>
                <c:ptCount val="1"/>
                <c:pt idx="0">
                  <c:v>ҚРҰБ ноталары</c:v>
                </c:pt>
              </c:strCache>
            </c:strRef>
          </c:tx>
          <c:spPr>
            <a:ln w="25400">
              <a:solidFill>
                <a:srgbClr val="800080"/>
              </a:solidFill>
              <a:prstDash val="solid"/>
            </a:ln>
          </c:spPr>
          <c:marker>
            <c:symbol val="none"/>
          </c:marker>
          <c:cat>
            <c:strRef>
              <c:f>'2.1.24-график'!$B$5:$B$50</c:f>
              <c:strCache>
                <c:ptCount val="46"/>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strCache>
            </c:strRef>
          </c:cat>
          <c:val>
            <c:numRef>
              <c:f>'2.1.24-график'!$D$5:$D$50</c:f>
              <c:numCache>
                <c:formatCode>0.00</c:formatCode>
                <c:ptCount val="46"/>
                <c:pt idx="0">
                  <c:v>4.91</c:v>
                </c:pt>
                <c:pt idx="1">
                  <c:v>4.8099999999999996</c:v>
                </c:pt>
                <c:pt idx="2">
                  <c:v>5.3</c:v>
                </c:pt>
                <c:pt idx="3">
                  <c:v>5.5</c:v>
                </c:pt>
                <c:pt idx="4">
                  <c:v>5.65</c:v>
                </c:pt>
                <c:pt idx="5">
                  <c:v>5.74</c:v>
                </c:pt>
                <c:pt idx="6">
                  <c:v>5.69</c:v>
                </c:pt>
                <c:pt idx="7">
                  <c:v>5.8</c:v>
                </c:pt>
                <c:pt idx="8">
                  <c:v>5.9</c:v>
                </c:pt>
                <c:pt idx="9">
                  <c:v>6.09</c:v>
                </c:pt>
                <c:pt idx="10">
                  <c:v>6.11</c:v>
                </c:pt>
                <c:pt idx="11">
                  <c:v>6.02</c:v>
                </c:pt>
                <c:pt idx="12">
                  <c:v>6.31</c:v>
                </c:pt>
                <c:pt idx="13">
                  <c:v>6.41</c:v>
                </c:pt>
                <c:pt idx="14">
                  <c:v>6.32</c:v>
                </c:pt>
                <c:pt idx="15">
                  <c:v>6.41</c:v>
                </c:pt>
                <c:pt idx="16">
                  <c:v>6.11</c:v>
                </c:pt>
                <c:pt idx="17">
                  <c:v>5.97</c:v>
                </c:pt>
                <c:pt idx="18">
                  <c:v>5.97</c:v>
                </c:pt>
                <c:pt idx="19">
                  <c:v>6.18</c:v>
                </c:pt>
                <c:pt idx="20">
                  <c:v>6.31</c:v>
                </c:pt>
                <c:pt idx="21">
                  <c:v>6.3</c:v>
                </c:pt>
                <c:pt idx="22">
                  <c:v>6.43</c:v>
                </c:pt>
                <c:pt idx="23">
                  <c:v>6.53</c:v>
                </c:pt>
                <c:pt idx="24">
                  <c:v>6.52</c:v>
                </c:pt>
                <c:pt idx="25">
                  <c:v>6.45</c:v>
                </c:pt>
                <c:pt idx="26">
                  <c:v>6.42</c:v>
                </c:pt>
                <c:pt idx="27">
                  <c:v>6.32</c:v>
                </c:pt>
                <c:pt idx="28">
                  <c:v>6.13</c:v>
                </c:pt>
                <c:pt idx="29">
                  <c:v>5.3</c:v>
                </c:pt>
                <c:pt idx="30">
                  <c:v>4.3099999999999996</c:v>
                </c:pt>
                <c:pt idx="31">
                  <c:v>3.56</c:v>
                </c:pt>
                <c:pt idx="32">
                  <c:v>2.5</c:v>
                </c:pt>
                <c:pt idx="33">
                  <c:v>2.52</c:v>
                </c:pt>
                <c:pt idx="34">
                  <c:v>2.54</c:v>
                </c:pt>
                <c:pt idx="35">
                  <c:v>2.4</c:v>
                </c:pt>
                <c:pt idx="36">
                  <c:v>2.23</c:v>
                </c:pt>
                <c:pt idx="37">
                  <c:v>1.9588629142286325</c:v>
                </c:pt>
                <c:pt idx="38">
                  <c:v>1.83</c:v>
                </c:pt>
                <c:pt idx="39">
                  <c:v>1.6504620038223234</c:v>
                </c:pt>
                <c:pt idx="40">
                  <c:v>1.505514</c:v>
                </c:pt>
                <c:pt idx="41">
                  <c:v>1.485691040953079</c:v>
                </c:pt>
                <c:pt idx="42">
                  <c:v>1.3093070516624064</c:v>
                </c:pt>
                <c:pt idx="43">
                  <c:v>1.344744477500021</c:v>
                </c:pt>
                <c:pt idx="44">
                  <c:v>1.30453319379771</c:v>
                </c:pt>
                <c:pt idx="45">
                  <c:v>1.279651105174574</c:v>
                </c:pt>
              </c:numCache>
            </c:numRef>
          </c:val>
          <c:smooth val="0"/>
          <c:extLst>
            <c:ext xmlns:c16="http://schemas.microsoft.com/office/drawing/2014/chart" uri="{C3380CC4-5D6E-409C-BE32-E72D297353CC}">
              <c16:uniqueId val="{00000001-37DC-483E-89F9-18A6A66A22D1}"/>
            </c:ext>
          </c:extLst>
        </c:ser>
        <c:dLbls>
          <c:showLegendKey val="0"/>
          <c:showVal val="0"/>
          <c:showCatName val="0"/>
          <c:showSerName val="0"/>
          <c:showPercent val="0"/>
          <c:showBubbleSize val="0"/>
        </c:dLbls>
        <c:smooth val="0"/>
        <c:axId val="470324472"/>
        <c:axId val="1"/>
      </c:lineChart>
      <c:catAx>
        <c:axId val="4703244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6"/>
        <c:tickMarkSkip val="6"/>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4.5454545454545456E-2"/>
              <c:y val="0.3484860415175375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324472"/>
        <c:crosses val="autoZero"/>
        <c:crossBetween val="between"/>
        <c:majorUnit val="2"/>
      </c:valAx>
      <c:spPr>
        <a:solidFill>
          <a:srgbClr val="FFFFFF"/>
        </a:solidFill>
        <a:ln w="25400">
          <a:noFill/>
        </a:ln>
      </c:spPr>
    </c:plotArea>
    <c:legend>
      <c:legendPos val="b"/>
      <c:layout>
        <c:manualLayout>
          <c:xMode val="edge"/>
          <c:yMode val="edge"/>
          <c:x val="0.19697018271134861"/>
          <c:y val="0.86693548387096775"/>
          <c:w val="0.67424408697346261"/>
          <c:h val="0.1048387096774193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39473684210523E-2"/>
          <c:y val="4.7945285653369897E-2"/>
          <c:w val="0.81414473684210531"/>
          <c:h val="0.64726135632049364"/>
        </c:manualLayout>
      </c:layout>
      <c:areaChart>
        <c:grouping val="standard"/>
        <c:varyColors val="0"/>
        <c:ser>
          <c:idx val="0"/>
          <c:order val="0"/>
          <c:tx>
            <c:strRef>
              <c:f>'2.1.25-график'!$B$5</c:f>
              <c:strCache>
                <c:ptCount val="1"/>
                <c:pt idx="0">
                  <c:v>Мұнай түсімдері</c:v>
                </c:pt>
              </c:strCache>
            </c:strRef>
          </c:tx>
          <c:spPr>
            <a:solidFill>
              <a:srgbClr val="9999FF"/>
            </a:solidFill>
            <a:ln w="12700">
              <a:solidFill>
                <a:srgbClr val="000000"/>
              </a:solidFill>
              <a:prstDash val="solid"/>
            </a:ln>
          </c:spPr>
          <c:cat>
            <c:strRef>
              <c:f>'2.1.25-график'!$C$4:$Q$4</c:f>
              <c:strCache>
                <c:ptCount val="15"/>
                <c:pt idx="0">
                  <c:v>1 тоқ. 2007</c:v>
                </c:pt>
                <c:pt idx="1">
                  <c:v>2 тоқ. 2007</c:v>
                </c:pt>
                <c:pt idx="2">
                  <c:v>3 тоқ. 2007</c:v>
                </c:pt>
                <c:pt idx="3">
                  <c:v>4 тоқ. 2007</c:v>
                </c:pt>
                <c:pt idx="4">
                  <c:v>1 тоқ. 2008</c:v>
                </c:pt>
                <c:pt idx="5">
                  <c:v>2 тоқ. 2008</c:v>
                </c:pt>
                <c:pt idx="6">
                  <c:v>3 тоқ. 2008</c:v>
                </c:pt>
                <c:pt idx="7">
                  <c:v>4 тоқ. 2008</c:v>
                </c:pt>
                <c:pt idx="8">
                  <c:v>1 тоқ. 2009</c:v>
                </c:pt>
                <c:pt idx="9">
                  <c:v>2 тоқ. 2009</c:v>
                </c:pt>
                <c:pt idx="10">
                  <c:v>3 тоқ. 2009</c:v>
                </c:pt>
                <c:pt idx="11">
                  <c:v>4 тоқ. 2009</c:v>
                </c:pt>
                <c:pt idx="12">
                  <c:v>1 тоқ. 2010</c:v>
                </c:pt>
                <c:pt idx="13">
                  <c:v>2 тоқ. 2010</c:v>
                </c:pt>
                <c:pt idx="14">
                  <c:v>3 тоқ. 2010</c:v>
                </c:pt>
              </c:strCache>
            </c:strRef>
          </c:cat>
          <c:val>
            <c:numRef>
              <c:f>'2.1.25-график'!$C$5:$Q$5</c:f>
              <c:numCache>
                <c:formatCode>0.0</c:formatCode>
                <c:ptCount val="15"/>
                <c:pt idx="0">
                  <c:v>590.14342148309993</c:v>
                </c:pt>
                <c:pt idx="1">
                  <c:v>724.25843816309998</c:v>
                </c:pt>
                <c:pt idx="2">
                  <c:v>728.45570135380001</c:v>
                </c:pt>
                <c:pt idx="3">
                  <c:v>845.0163693999998</c:v>
                </c:pt>
                <c:pt idx="4">
                  <c:v>745.45535749999999</c:v>
                </c:pt>
                <c:pt idx="5">
                  <c:v>853.57847730000003</c:v>
                </c:pt>
                <c:pt idx="6">
                  <c:v>924.7912871000002</c:v>
                </c:pt>
                <c:pt idx="7">
                  <c:v>1510.5853536999998</c:v>
                </c:pt>
                <c:pt idx="8">
                  <c:v>796.31819419999988</c:v>
                </c:pt>
                <c:pt idx="9">
                  <c:v>904.66672412159994</c:v>
                </c:pt>
                <c:pt idx="10">
                  <c:v>874.61884232629995</c:v>
                </c:pt>
                <c:pt idx="11">
                  <c:v>929.74093312139973</c:v>
                </c:pt>
                <c:pt idx="12">
                  <c:v>980.23498725190007</c:v>
                </c:pt>
                <c:pt idx="13">
                  <c:v>1054.4789625433002</c:v>
                </c:pt>
                <c:pt idx="14">
                  <c:v>1076.7454971916002</c:v>
                </c:pt>
              </c:numCache>
            </c:numRef>
          </c:val>
          <c:extLst>
            <c:ext xmlns:c16="http://schemas.microsoft.com/office/drawing/2014/chart" uri="{C3380CC4-5D6E-409C-BE32-E72D297353CC}">
              <c16:uniqueId val="{00000000-1341-4FC8-8EC9-2545209C7F89}"/>
            </c:ext>
          </c:extLst>
        </c:ser>
        <c:ser>
          <c:idx val="1"/>
          <c:order val="1"/>
          <c:tx>
            <c:strRef>
              <c:f>'2.1.25-график'!$B$6</c:f>
              <c:strCache>
                <c:ptCount val="1"/>
                <c:pt idx="0">
                  <c:v>Мұнайға жатпайтын түсімдер**</c:v>
                </c:pt>
              </c:strCache>
            </c:strRef>
          </c:tx>
          <c:spPr>
            <a:solidFill>
              <a:srgbClr val="993366"/>
            </a:solidFill>
            <a:ln w="12700">
              <a:solidFill>
                <a:srgbClr val="000000"/>
              </a:solidFill>
              <a:prstDash val="solid"/>
            </a:ln>
          </c:spPr>
          <c:cat>
            <c:strRef>
              <c:f>'2.1.25-график'!$C$4:$Q$4</c:f>
              <c:strCache>
                <c:ptCount val="15"/>
                <c:pt idx="0">
                  <c:v>1 тоқ. 2007</c:v>
                </c:pt>
                <c:pt idx="1">
                  <c:v>2 тоқ. 2007</c:v>
                </c:pt>
                <c:pt idx="2">
                  <c:v>3 тоқ. 2007</c:v>
                </c:pt>
                <c:pt idx="3">
                  <c:v>4 тоқ. 2007</c:v>
                </c:pt>
                <c:pt idx="4">
                  <c:v>1 тоқ. 2008</c:v>
                </c:pt>
                <c:pt idx="5">
                  <c:v>2 тоқ. 2008</c:v>
                </c:pt>
                <c:pt idx="6">
                  <c:v>3 тоқ. 2008</c:v>
                </c:pt>
                <c:pt idx="7">
                  <c:v>4 тоқ. 2008</c:v>
                </c:pt>
                <c:pt idx="8">
                  <c:v>1 тоқ. 2009</c:v>
                </c:pt>
                <c:pt idx="9">
                  <c:v>2 тоқ. 2009</c:v>
                </c:pt>
                <c:pt idx="10">
                  <c:v>3 тоқ. 2009</c:v>
                </c:pt>
                <c:pt idx="11">
                  <c:v>4 тоқ. 2009</c:v>
                </c:pt>
                <c:pt idx="12">
                  <c:v>1 тоқ. 2010</c:v>
                </c:pt>
                <c:pt idx="13">
                  <c:v>2 тоқ. 2010</c:v>
                </c:pt>
                <c:pt idx="14">
                  <c:v>3 тоқ. 2010</c:v>
                </c:pt>
              </c:strCache>
            </c:strRef>
          </c:cat>
          <c:val>
            <c:numRef>
              <c:f>'2.1.25-график'!$C$6:$Q$6</c:f>
              <c:numCache>
                <c:formatCode>0.0</c:formatCode>
                <c:ptCount val="15"/>
                <c:pt idx="0">
                  <c:v>553.14278418309993</c:v>
                </c:pt>
                <c:pt idx="1">
                  <c:v>606.25089736309997</c:v>
                </c:pt>
                <c:pt idx="2">
                  <c:v>654.4417496538</c:v>
                </c:pt>
                <c:pt idx="3">
                  <c:v>815.9931628999999</c:v>
                </c:pt>
                <c:pt idx="4">
                  <c:v>602.45535749999999</c:v>
                </c:pt>
                <c:pt idx="5">
                  <c:v>655.17847730000005</c:v>
                </c:pt>
                <c:pt idx="6">
                  <c:v>802.69933110000022</c:v>
                </c:pt>
                <c:pt idx="7">
                  <c:v>901.65597669999988</c:v>
                </c:pt>
                <c:pt idx="8">
                  <c:v>546.31819419999988</c:v>
                </c:pt>
                <c:pt idx="9">
                  <c:v>554.26672412159996</c:v>
                </c:pt>
                <c:pt idx="10">
                  <c:v>560.51884232629993</c:v>
                </c:pt>
                <c:pt idx="11">
                  <c:v>739.64093312139971</c:v>
                </c:pt>
                <c:pt idx="12">
                  <c:v>620.23498725190007</c:v>
                </c:pt>
                <c:pt idx="13">
                  <c:v>699.4789625433001</c:v>
                </c:pt>
                <c:pt idx="14">
                  <c:v>631.74549719160029</c:v>
                </c:pt>
              </c:numCache>
            </c:numRef>
          </c:val>
          <c:extLst>
            <c:ext xmlns:c16="http://schemas.microsoft.com/office/drawing/2014/chart" uri="{C3380CC4-5D6E-409C-BE32-E72D297353CC}">
              <c16:uniqueId val="{00000001-1341-4FC8-8EC9-2545209C7F89}"/>
            </c:ext>
          </c:extLst>
        </c:ser>
        <c:dLbls>
          <c:showLegendKey val="0"/>
          <c:showVal val="0"/>
          <c:showCatName val="0"/>
          <c:showSerName val="0"/>
          <c:showPercent val="0"/>
          <c:showBubbleSize val="0"/>
        </c:dLbls>
        <c:axId val="470328408"/>
        <c:axId val="1"/>
      </c:areaChart>
      <c:barChart>
        <c:barDir val="col"/>
        <c:grouping val="clustered"/>
        <c:varyColors val="0"/>
        <c:ser>
          <c:idx val="2"/>
          <c:order val="2"/>
          <c:tx>
            <c:strRef>
              <c:f>'2.1.25-график'!$B$7</c:f>
              <c:strCache>
                <c:ptCount val="1"/>
                <c:pt idx="0">
                  <c:v>Бюджет дефициті</c:v>
                </c:pt>
              </c:strCache>
            </c:strRef>
          </c:tx>
          <c:spPr>
            <a:solidFill>
              <a:srgbClr val="FFFF00"/>
            </a:solidFill>
            <a:ln w="12700">
              <a:solidFill>
                <a:srgbClr val="000000"/>
              </a:solidFill>
              <a:prstDash val="solid"/>
            </a:ln>
          </c:spPr>
          <c:invertIfNegative val="0"/>
          <c:cat>
            <c:strRef>
              <c:f>'2.1.25-график'!$C$4:$Q$4</c:f>
              <c:strCache>
                <c:ptCount val="15"/>
                <c:pt idx="0">
                  <c:v>1 тоқ. 2007</c:v>
                </c:pt>
                <c:pt idx="1">
                  <c:v>2 тоқ. 2007</c:v>
                </c:pt>
                <c:pt idx="2">
                  <c:v>3 тоқ. 2007</c:v>
                </c:pt>
                <c:pt idx="3">
                  <c:v>4 тоқ. 2007</c:v>
                </c:pt>
                <c:pt idx="4">
                  <c:v>1 тоқ. 2008</c:v>
                </c:pt>
                <c:pt idx="5">
                  <c:v>2 тоқ. 2008</c:v>
                </c:pt>
                <c:pt idx="6">
                  <c:v>3 тоқ. 2008</c:v>
                </c:pt>
                <c:pt idx="7">
                  <c:v>4 тоқ. 2008</c:v>
                </c:pt>
                <c:pt idx="8">
                  <c:v>1 тоқ. 2009</c:v>
                </c:pt>
                <c:pt idx="9">
                  <c:v>2 тоқ. 2009</c:v>
                </c:pt>
                <c:pt idx="10">
                  <c:v>3 тоқ. 2009</c:v>
                </c:pt>
                <c:pt idx="11">
                  <c:v>4 тоқ. 2009</c:v>
                </c:pt>
                <c:pt idx="12">
                  <c:v>1 тоқ. 2010</c:v>
                </c:pt>
                <c:pt idx="13">
                  <c:v>2 тоқ. 2010</c:v>
                </c:pt>
                <c:pt idx="14">
                  <c:v>3 тоқ. 2010</c:v>
                </c:pt>
              </c:strCache>
            </c:strRef>
          </c:cat>
          <c:val>
            <c:numRef>
              <c:f>'2.1.25-график'!$C$7:$Q$7</c:f>
              <c:numCache>
                <c:formatCode>0.0</c:formatCode>
                <c:ptCount val="15"/>
                <c:pt idx="0">
                  <c:v>-84.695598152400052</c:v>
                </c:pt>
                <c:pt idx="1">
                  <c:v>6.9252328787000659</c:v>
                </c:pt>
                <c:pt idx="2">
                  <c:v>-40.091876926299875</c:v>
                </c:pt>
                <c:pt idx="3">
                  <c:v>-97.433039600000271</c:v>
                </c:pt>
                <c:pt idx="4">
                  <c:v>23.150369300000019</c:v>
                </c:pt>
                <c:pt idx="5">
                  <c:v>-135.3676737000001</c:v>
                </c:pt>
                <c:pt idx="6">
                  <c:v>-119.84531259999996</c:v>
                </c:pt>
                <c:pt idx="7">
                  <c:v>-101.17618599999987</c:v>
                </c:pt>
                <c:pt idx="8">
                  <c:v>87.287407799999883</c:v>
                </c:pt>
                <c:pt idx="9">
                  <c:v>-182.44804710570006</c:v>
                </c:pt>
                <c:pt idx="10">
                  <c:v>-144.99572528915004</c:v>
                </c:pt>
                <c:pt idx="11">
                  <c:v>-252.5361938090403</c:v>
                </c:pt>
                <c:pt idx="12">
                  <c:v>-22.690806504200037</c:v>
                </c:pt>
                <c:pt idx="13">
                  <c:v>-181.83870411939969</c:v>
                </c:pt>
                <c:pt idx="14">
                  <c:v>-217.86542159369975</c:v>
                </c:pt>
              </c:numCache>
            </c:numRef>
          </c:val>
          <c:extLst>
            <c:ext xmlns:c16="http://schemas.microsoft.com/office/drawing/2014/chart" uri="{C3380CC4-5D6E-409C-BE32-E72D297353CC}">
              <c16:uniqueId val="{00000002-1341-4FC8-8EC9-2545209C7F89}"/>
            </c:ext>
          </c:extLst>
        </c:ser>
        <c:ser>
          <c:idx val="3"/>
          <c:order val="3"/>
          <c:tx>
            <c:strRef>
              <c:f>'2.1.25-график'!$B$8</c:f>
              <c:strCache>
                <c:ptCount val="1"/>
                <c:pt idx="0">
                  <c:v>Мұнайға жатпайтын дефицит**</c:v>
                </c:pt>
              </c:strCache>
            </c:strRef>
          </c:tx>
          <c:spPr>
            <a:solidFill>
              <a:srgbClr val="CCFFFF"/>
            </a:solidFill>
            <a:ln w="12700">
              <a:solidFill>
                <a:srgbClr val="000000"/>
              </a:solidFill>
              <a:prstDash val="solid"/>
            </a:ln>
          </c:spPr>
          <c:invertIfNegative val="0"/>
          <c:cat>
            <c:strRef>
              <c:f>'2.1.25-график'!$C$4:$Q$4</c:f>
              <c:strCache>
                <c:ptCount val="15"/>
                <c:pt idx="0">
                  <c:v>1 тоқ. 2007</c:v>
                </c:pt>
                <c:pt idx="1">
                  <c:v>2 тоқ. 2007</c:v>
                </c:pt>
                <c:pt idx="2">
                  <c:v>3 тоқ. 2007</c:v>
                </c:pt>
                <c:pt idx="3">
                  <c:v>4 тоқ. 2007</c:v>
                </c:pt>
                <c:pt idx="4">
                  <c:v>1 тоқ. 2008</c:v>
                </c:pt>
                <c:pt idx="5">
                  <c:v>2 тоқ. 2008</c:v>
                </c:pt>
                <c:pt idx="6">
                  <c:v>3 тоқ. 2008</c:v>
                </c:pt>
                <c:pt idx="7">
                  <c:v>4 тоқ. 2008</c:v>
                </c:pt>
                <c:pt idx="8">
                  <c:v>1 тоқ. 2009</c:v>
                </c:pt>
                <c:pt idx="9">
                  <c:v>2 тоқ. 2009</c:v>
                </c:pt>
                <c:pt idx="10">
                  <c:v>3 тоқ. 2009</c:v>
                </c:pt>
                <c:pt idx="11">
                  <c:v>4 тоқ. 2009</c:v>
                </c:pt>
                <c:pt idx="12">
                  <c:v>1 тоқ. 2010</c:v>
                </c:pt>
                <c:pt idx="13">
                  <c:v>2 тоқ. 2010</c:v>
                </c:pt>
                <c:pt idx="14">
                  <c:v>3 тоқ. 2010</c:v>
                </c:pt>
              </c:strCache>
            </c:strRef>
          </c:cat>
          <c:val>
            <c:numRef>
              <c:f>'2.1.25-график'!$C$8:$Q$8</c:f>
              <c:numCache>
                <c:formatCode>0.0</c:formatCode>
                <c:ptCount val="15"/>
                <c:pt idx="0">
                  <c:v>-121.69623545240006</c:v>
                </c:pt>
                <c:pt idx="1">
                  <c:v>-111.08230792129994</c:v>
                </c:pt>
                <c:pt idx="2">
                  <c:v>-114.10582862629988</c:v>
                </c:pt>
                <c:pt idx="3">
                  <c:v>-126.45624610000027</c:v>
                </c:pt>
                <c:pt idx="4">
                  <c:v>-119.84963069999998</c:v>
                </c:pt>
                <c:pt idx="5">
                  <c:v>-333.7676737000001</c:v>
                </c:pt>
                <c:pt idx="6">
                  <c:v>-241.93726859999995</c:v>
                </c:pt>
                <c:pt idx="7">
                  <c:v>-710.10556299999985</c:v>
                </c:pt>
                <c:pt idx="8">
                  <c:v>-162.71259220000013</c:v>
                </c:pt>
                <c:pt idx="9">
                  <c:v>-532.84804710570006</c:v>
                </c:pt>
                <c:pt idx="10">
                  <c:v>-459.09572528915004</c:v>
                </c:pt>
                <c:pt idx="11">
                  <c:v>-442.63619380904032</c:v>
                </c:pt>
                <c:pt idx="12">
                  <c:v>-382.69080650420005</c:v>
                </c:pt>
                <c:pt idx="13">
                  <c:v>-536.83870411939961</c:v>
                </c:pt>
                <c:pt idx="14">
                  <c:v>-662.86542159369969</c:v>
                </c:pt>
              </c:numCache>
            </c:numRef>
          </c:val>
          <c:extLst>
            <c:ext xmlns:c16="http://schemas.microsoft.com/office/drawing/2014/chart" uri="{C3380CC4-5D6E-409C-BE32-E72D297353CC}">
              <c16:uniqueId val="{00000003-1341-4FC8-8EC9-2545209C7F89}"/>
            </c:ext>
          </c:extLst>
        </c:ser>
        <c:dLbls>
          <c:showLegendKey val="0"/>
          <c:showVal val="0"/>
          <c:showCatName val="0"/>
          <c:showSerName val="0"/>
          <c:showPercent val="0"/>
          <c:showBubbleSize val="0"/>
        </c:dLbls>
        <c:gapWidth val="150"/>
        <c:axId val="3"/>
        <c:axId val="4"/>
      </c:barChart>
      <c:catAx>
        <c:axId val="4703284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600"/>
          <c:min val="-12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9.9009900990099011E-3"/>
              <c:y val="0.2397263869413583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328408"/>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100"/>
          <c:min val="-80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0.95643647514357732"/>
              <c:y val="0.2397263869413583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00"/>
      </c:valAx>
      <c:spPr>
        <a:solidFill>
          <a:srgbClr val="FFFFFF"/>
        </a:solidFill>
        <a:ln w="25400">
          <a:noFill/>
        </a:ln>
      </c:spPr>
    </c:plotArea>
    <c:legend>
      <c:legendPos val="r"/>
      <c:layout>
        <c:manualLayout>
          <c:xMode val="edge"/>
          <c:yMode val="edge"/>
          <c:x val="0.14473684210526316"/>
          <c:y val="0.84931648871683818"/>
          <c:w val="0.68256578947368418"/>
          <c:h val="0.140411193699154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83613053887977"/>
          <c:y val="0.12121271904947448"/>
          <c:w val="0.82850436977366815"/>
          <c:h val="0.61883845401677728"/>
        </c:manualLayout>
      </c:layout>
      <c:lineChart>
        <c:grouping val="standard"/>
        <c:varyColors val="0"/>
        <c:ser>
          <c:idx val="0"/>
          <c:order val="0"/>
          <c:tx>
            <c:strRef>
              <c:f>'2.1.2-график'!$C$4</c:f>
              <c:strCache>
                <c:ptCount val="1"/>
                <c:pt idx="0">
                  <c:v>Экспорт</c:v>
                </c:pt>
              </c:strCache>
            </c:strRef>
          </c:tx>
          <c:spPr>
            <a:ln w="25400">
              <a:solidFill>
                <a:srgbClr val="000080"/>
              </a:solidFill>
              <a:prstDash val="solid"/>
            </a:ln>
          </c:spPr>
          <c:marker>
            <c:symbol val="none"/>
          </c:marker>
          <c:cat>
            <c:strRef>
              <c:f>'2.1.2-график'!$B$89:$B$133</c:f>
              <c:strCache>
                <c:ptCount val="45"/>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strCache>
            </c:strRef>
          </c:cat>
          <c:val>
            <c:numRef>
              <c:f>'2.1.2-график'!$C$89:$C$133</c:f>
              <c:numCache>
                <c:formatCode>General</c:formatCode>
                <c:ptCount val="45"/>
                <c:pt idx="0">
                  <c:v>149.27000000000001</c:v>
                </c:pt>
                <c:pt idx="1">
                  <c:v>150.18</c:v>
                </c:pt>
                <c:pt idx="2">
                  <c:v>148.51</c:v>
                </c:pt>
                <c:pt idx="3">
                  <c:v>148.99</c:v>
                </c:pt>
                <c:pt idx="4">
                  <c:v>150.21</c:v>
                </c:pt>
                <c:pt idx="5">
                  <c:v>151.47</c:v>
                </c:pt>
                <c:pt idx="6">
                  <c:v>150.91999999999999</c:v>
                </c:pt>
                <c:pt idx="7">
                  <c:v>154.66999999999999</c:v>
                </c:pt>
                <c:pt idx="8">
                  <c:v>152.4</c:v>
                </c:pt>
                <c:pt idx="9">
                  <c:v>155.80000000000001</c:v>
                </c:pt>
                <c:pt idx="10">
                  <c:v>158.32</c:v>
                </c:pt>
                <c:pt idx="11">
                  <c:v>156.74</c:v>
                </c:pt>
                <c:pt idx="12">
                  <c:v>162.44</c:v>
                </c:pt>
                <c:pt idx="13">
                  <c:v>162.12</c:v>
                </c:pt>
                <c:pt idx="14">
                  <c:v>158.93</c:v>
                </c:pt>
                <c:pt idx="15">
                  <c:v>163.34</c:v>
                </c:pt>
                <c:pt idx="16">
                  <c:v>161.76</c:v>
                </c:pt>
                <c:pt idx="17">
                  <c:v>158.97</c:v>
                </c:pt>
                <c:pt idx="18">
                  <c:v>160.76</c:v>
                </c:pt>
                <c:pt idx="19">
                  <c:v>158.94</c:v>
                </c:pt>
                <c:pt idx="20">
                  <c:v>155.79</c:v>
                </c:pt>
                <c:pt idx="21">
                  <c:v>155.77000000000001</c:v>
                </c:pt>
                <c:pt idx="22">
                  <c:v>143.12</c:v>
                </c:pt>
                <c:pt idx="23">
                  <c:v>135.27000000000001</c:v>
                </c:pt>
                <c:pt idx="24">
                  <c:v>129.96</c:v>
                </c:pt>
                <c:pt idx="25">
                  <c:v>131.99</c:v>
                </c:pt>
                <c:pt idx="26">
                  <c:v>132.72999999999999</c:v>
                </c:pt>
                <c:pt idx="27">
                  <c:v>132.97</c:v>
                </c:pt>
                <c:pt idx="28">
                  <c:v>131.15</c:v>
                </c:pt>
                <c:pt idx="29">
                  <c:v>133.24</c:v>
                </c:pt>
                <c:pt idx="30">
                  <c:v>136.34</c:v>
                </c:pt>
                <c:pt idx="31">
                  <c:v>135.38999999999999</c:v>
                </c:pt>
                <c:pt idx="32">
                  <c:v>139.84</c:v>
                </c:pt>
                <c:pt idx="33">
                  <c:v>143.24</c:v>
                </c:pt>
                <c:pt idx="34">
                  <c:v>144.57</c:v>
                </c:pt>
                <c:pt idx="35">
                  <c:v>150.33000000000001</c:v>
                </c:pt>
                <c:pt idx="36">
                  <c:v>150.63999999999999</c:v>
                </c:pt>
                <c:pt idx="37">
                  <c:v>152.83000000000001</c:v>
                </c:pt>
                <c:pt idx="38">
                  <c:v>157.63999999999999</c:v>
                </c:pt>
                <c:pt idx="39">
                  <c:v>156.63</c:v>
                </c:pt>
                <c:pt idx="40">
                  <c:v>160.37</c:v>
                </c:pt>
                <c:pt idx="41">
                  <c:v>161</c:v>
                </c:pt>
                <c:pt idx="42">
                  <c:v>159.43</c:v>
                </c:pt>
                <c:pt idx="43">
                  <c:v>160.62</c:v>
                </c:pt>
                <c:pt idx="44">
                  <c:v>159.91</c:v>
                </c:pt>
              </c:numCache>
            </c:numRef>
          </c:val>
          <c:smooth val="0"/>
          <c:extLst>
            <c:ext xmlns:c16="http://schemas.microsoft.com/office/drawing/2014/chart" uri="{C3380CC4-5D6E-409C-BE32-E72D297353CC}">
              <c16:uniqueId val="{00000000-8868-48FE-94A9-2C5E7F5ABD3F}"/>
            </c:ext>
          </c:extLst>
        </c:ser>
        <c:ser>
          <c:idx val="1"/>
          <c:order val="1"/>
          <c:tx>
            <c:strRef>
              <c:f>'2.1.2-график'!$D$4</c:f>
              <c:strCache>
                <c:ptCount val="1"/>
                <c:pt idx="0">
                  <c:v>Импорт</c:v>
                </c:pt>
              </c:strCache>
            </c:strRef>
          </c:tx>
          <c:spPr>
            <a:ln w="25400">
              <a:solidFill>
                <a:srgbClr val="FF00FF"/>
              </a:solidFill>
              <a:prstDash val="solid"/>
            </a:ln>
          </c:spPr>
          <c:marker>
            <c:symbol val="none"/>
          </c:marker>
          <c:cat>
            <c:strRef>
              <c:f>'2.1.2-график'!$B$89:$B$133</c:f>
              <c:strCache>
                <c:ptCount val="45"/>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strCache>
            </c:strRef>
          </c:cat>
          <c:val>
            <c:numRef>
              <c:f>'2.1.2-график'!$D$89:$D$133</c:f>
              <c:numCache>
                <c:formatCode>General</c:formatCode>
                <c:ptCount val="45"/>
                <c:pt idx="0">
                  <c:v>147.97999999999999</c:v>
                </c:pt>
                <c:pt idx="1">
                  <c:v>150.16999999999999</c:v>
                </c:pt>
                <c:pt idx="2">
                  <c:v>149.77000000000001</c:v>
                </c:pt>
                <c:pt idx="3">
                  <c:v>148.65</c:v>
                </c:pt>
                <c:pt idx="4">
                  <c:v>150.03</c:v>
                </c:pt>
                <c:pt idx="5">
                  <c:v>150.55000000000001</c:v>
                </c:pt>
                <c:pt idx="6">
                  <c:v>150.85</c:v>
                </c:pt>
                <c:pt idx="7">
                  <c:v>152.84</c:v>
                </c:pt>
                <c:pt idx="8">
                  <c:v>150.47</c:v>
                </c:pt>
                <c:pt idx="9">
                  <c:v>154.6</c:v>
                </c:pt>
                <c:pt idx="10">
                  <c:v>156.09</c:v>
                </c:pt>
                <c:pt idx="11">
                  <c:v>154.26</c:v>
                </c:pt>
                <c:pt idx="12">
                  <c:v>159.66</c:v>
                </c:pt>
                <c:pt idx="13">
                  <c:v>160.29</c:v>
                </c:pt>
                <c:pt idx="14">
                  <c:v>156.94</c:v>
                </c:pt>
                <c:pt idx="15">
                  <c:v>161.27000000000001</c:v>
                </c:pt>
                <c:pt idx="16">
                  <c:v>157.84</c:v>
                </c:pt>
                <c:pt idx="17">
                  <c:v>155.87</c:v>
                </c:pt>
                <c:pt idx="18">
                  <c:v>158.25</c:v>
                </c:pt>
                <c:pt idx="19">
                  <c:v>154.83000000000001</c:v>
                </c:pt>
                <c:pt idx="20">
                  <c:v>153.49</c:v>
                </c:pt>
                <c:pt idx="21">
                  <c:v>152.6</c:v>
                </c:pt>
                <c:pt idx="22">
                  <c:v>141.69999999999999</c:v>
                </c:pt>
                <c:pt idx="23">
                  <c:v>134.04</c:v>
                </c:pt>
                <c:pt idx="24">
                  <c:v>130.19999999999999</c:v>
                </c:pt>
                <c:pt idx="25">
                  <c:v>127.9</c:v>
                </c:pt>
                <c:pt idx="26">
                  <c:v>127.54</c:v>
                </c:pt>
                <c:pt idx="27">
                  <c:v>128.74</c:v>
                </c:pt>
                <c:pt idx="28">
                  <c:v>126.64</c:v>
                </c:pt>
                <c:pt idx="29">
                  <c:v>129.13999999999999</c:v>
                </c:pt>
                <c:pt idx="30">
                  <c:v>133.97</c:v>
                </c:pt>
                <c:pt idx="31">
                  <c:v>132.13999999999999</c:v>
                </c:pt>
                <c:pt idx="32">
                  <c:v>137.82</c:v>
                </c:pt>
                <c:pt idx="33">
                  <c:v>139.41999999999999</c:v>
                </c:pt>
                <c:pt idx="34">
                  <c:v>141.84</c:v>
                </c:pt>
                <c:pt idx="35">
                  <c:v>145.37</c:v>
                </c:pt>
                <c:pt idx="36">
                  <c:v>146.01</c:v>
                </c:pt>
                <c:pt idx="37">
                  <c:v>148.13</c:v>
                </c:pt>
                <c:pt idx="38">
                  <c:v>154.72</c:v>
                </c:pt>
                <c:pt idx="39">
                  <c:v>150.87</c:v>
                </c:pt>
                <c:pt idx="40">
                  <c:v>154.4</c:v>
                </c:pt>
                <c:pt idx="41">
                  <c:v>156.01</c:v>
                </c:pt>
                <c:pt idx="42">
                  <c:v>154.22999999999999</c:v>
                </c:pt>
                <c:pt idx="43">
                  <c:v>157.44999999999999</c:v>
                </c:pt>
                <c:pt idx="44">
                  <c:v>156.11000000000001</c:v>
                </c:pt>
              </c:numCache>
            </c:numRef>
          </c:val>
          <c:smooth val="0"/>
          <c:extLst>
            <c:ext xmlns:c16="http://schemas.microsoft.com/office/drawing/2014/chart" uri="{C3380CC4-5D6E-409C-BE32-E72D297353CC}">
              <c16:uniqueId val="{00000001-8868-48FE-94A9-2C5E7F5ABD3F}"/>
            </c:ext>
          </c:extLst>
        </c:ser>
        <c:dLbls>
          <c:showLegendKey val="0"/>
          <c:showVal val="0"/>
          <c:showCatName val="0"/>
          <c:showSerName val="0"/>
          <c:showPercent val="0"/>
          <c:showBubbleSize val="0"/>
        </c:dLbls>
        <c:smooth val="0"/>
        <c:axId val="470304136"/>
        <c:axId val="1"/>
      </c:lineChart>
      <c:catAx>
        <c:axId val="470304136"/>
        <c:scaling>
          <c:orientation val="minMax"/>
        </c:scaling>
        <c:delete val="0"/>
        <c:axPos val="b"/>
        <c:numFmt formatCode="dd/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2"/>
        <c:tickMarkSkip val="12"/>
        <c:noMultiLvlLbl val="0"/>
      </c:catAx>
      <c:valAx>
        <c:axId val="1"/>
        <c:scaling>
          <c:orientation val="minMax"/>
          <c:min val="100"/>
        </c:scaling>
        <c:delete val="0"/>
        <c:axPos val="l"/>
        <c:majorGridlines>
          <c:spPr>
            <a:ln w="12700">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индекс (2000=100)</a:t>
                </a:r>
              </a:p>
            </c:rich>
          </c:tx>
          <c:layout>
            <c:manualLayout>
              <c:xMode val="edge"/>
              <c:yMode val="edge"/>
              <c:x val="1.7725788711000928E-2"/>
              <c:y val="0.190434872111574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304136"/>
        <c:crosses val="autoZero"/>
        <c:crossBetween val="between"/>
      </c:valAx>
      <c:spPr>
        <a:solidFill>
          <a:srgbClr val="FFFFFF"/>
        </a:solidFill>
        <a:ln w="25400">
          <a:noFill/>
        </a:ln>
      </c:spPr>
    </c:plotArea>
    <c:legend>
      <c:legendPos val="r"/>
      <c:layout>
        <c:manualLayout>
          <c:xMode val="edge"/>
          <c:yMode val="edge"/>
          <c:wMode val="edge"/>
          <c:hMode val="edge"/>
          <c:x val="0.33574966100412612"/>
          <c:y val="0.8737414440841953"/>
          <c:w val="0.68599193393508739"/>
          <c:h val="0.9747522000926354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38768956681441"/>
          <c:y val="5.0359712230215826E-2"/>
          <c:w val="0.83333516622493975"/>
          <c:h val="0.59352517985611508"/>
        </c:manualLayout>
      </c:layout>
      <c:barChart>
        <c:barDir val="col"/>
        <c:grouping val="stacked"/>
        <c:varyColors val="0"/>
        <c:ser>
          <c:idx val="0"/>
          <c:order val="0"/>
          <c:tx>
            <c:strRef>
              <c:f>'2.1.26-график'!$B$5</c:f>
              <c:strCache>
                <c:ptCount val="1"/>
                <c:pt idx="0">
                  <c:v>Үкіметтің ішкі борышы</c:v>
                </c:pt>
              </c:strCache>
            </c:strRef>
          </c:tx>
          <c:spPr>
            <a:solidFill>
              <a:srgbClr val="9999FF"/>
            </a:solidFill>
            <a:ln w="12700">
              <a:solidFill>
                <a:srgbClr val="000000"/>
              </a:solidFill>
              <a:prstDash val="solid"/>
            </a:ln>
          </c:spPr>
          <c:invertIfNegative val="0"/>
          <c:cat>
            <c:strRef>
              <c:f>'2.1.26-график'!$C$4:$Q$4</c:f>
              <c:strCache>
                <c:ptCount val="15"/>
                <c:pt idx="0">
                  <c:v>1 тоқ. 2007</c:v>
                </c:pt>
                <c:pt idx="1">
                  <c:v>2 тоқ. 2007</c:v>
                </c:pt>
                <c:pt idx="2">
                  <c:v>3 тоқ. 2007</c:v>
                </c:pt>
                <c:pt idx="3">
                  <c:v>4 тоқ. 2007</c:v>
                </c:pt>
                <c:pt idx="4">
                  <c:v>1 тоқ. 2008</c:v>
                </c:pt>
                <c:pt idx="5">
                  <c:v>2 тоқ. 2008</c:v>
                </c:pt>
                <c:pt idx="6">
                  <c:v>3 тоқ. 2008</c:v>
                </c:pt>
                <c:pt idx="7">
                  <c:v>4 тоқ. 2008</c:v>
                </c:pt>
                <c:pt idx="8">
                  <c:v>1 тоқ. 2009</c:v>
                </c:pt>
                <c:pt idx="9">
                  <c:v>2 тоқ. 2009</c:v>
                </c:pt>
                <c:pt idx="10">
                  <c:v>3 тоқ. 2009</c:v>
                </c:pt>
                <c:pt idx="11">
                  <c:v>4 тоқ. 2009</c:v>
                </c:pt>
                <c:pt idx="12">
                  <c:v>1 тоқ. 2010</c:v>
                </c:pt>
                <c:pt idx="13">
                  <c:v>2 тоқ. 2010</c:v>
                </c:pt>
                <c:pt idx="14">
                  <c:v>3 тоқ. 2010</c:v>
                </c:pt>
              </c:strCache>
            </c:strRef>
          </c:cat>
          <c:val>
            <c:numRef>
              <c:f>'2.1.26-график'!$C$5:$Q$5</c:f>
              <c:numCache>
                <c:formatCode>#\ ##0.0</c:formatCode>
                <c:ptCount val="15"/>
                <c:pt idx="0">
                  <c:v>398.59927800000003</c:v>
                </c:pt>
                <c:pt idx="1">
                  <c:v>438.61008800000002</c:v>
                </c:pt>
                <c:pt idx="2">
                  <c:v>478.57238799999999</c:v>
                </c:pt>
                <c:pt idx="3">
                  <c:v>511.69307400000002</c:v>
                </c:pt>
                <c:pt idx="4">
                  <c:v>560.18900099999996</c:v>
                </c:pt>
                <c:pt idx="5">
                  <c:v>622.65272985000001</c:v>
                </c:pt>
                <c:pt idx="6">
                  <c:v>731.51496799999995</c:v>
                </c:pt>
                <c:pt idx="7">
                  <c:v>820.20685041943727</c:v>
                </c:pt>
                <c:pt idx="8">
                  <c:v>853.99146190660883</c:v>
                </c:pt>
                <c:pt idx="9">
                  <c:v>960.55112193885759</c:v>
                </c:pt>
                <c:pt idx="10">
                  <c:v>1120.0870635000001</c:v>
                </c:pt>
                <c:pt idx="11">
                  <c:v>1288.9732771400002</c:v>
                </c:pt>
                <c:pt idx="12">
                  <c:v>1373.4145131590346</c:v>
                </c:pt>
                <c:pt idx="13">
                  <c:v>1499.1782448757051</c:v>
                </c:pt>
                <c:pt idx="14">
                  <c:v>1634.9852380627526</c:v>
                </c:pt>
              </c:numCache>
            </c:numRef>
          </c:val>
          <c:extLst>
            <c:ext xmlns:c16="http://schemas.microsoft.com/office/drawing/2014/chart" uri="{C3380CC4-5D6E-409C-BE32-E72D297353CC}">
              <c16:uniqueId val="{00000000-D971-4415-BC87-54BA70EC0374}"/>
            </c:ext>
          </c:extLst>
        </c:ser>
        <c:ser>
          <c:idx val="1"/>
          <c:order val="1"/>
          <c:tx>
            <c:strRef>
              <c:f>'2.1.26-график'!$B$6</c:f>
              <c:strCache>
                <c:ptCount val="1"/>
                <c:pt idx="0">
                  <c:v>Үкіметтің сыртқы борышы</c:v>
                </c:pt>
              </c:strCache>
            </c:strRef>
          </c:tx>
          <c:spPr>
            <a:solidFill>
              <a:srgbClr val="993366"/>
            </a:solidFill>
            <a:ln w="12700">
              <a:solidFill>
                <a:srgbClr val="000000"/>
              </a:solidFill>
              <a:prstDash val="solid"/>
            </a:ln>
          </c:spPr>
          <c:invertIfNegative val="0"/>
          <c:cat>
            <c:strRef>
              <c:f>'2.1.26-график'!$C$4:$Q$4</c:f>
              <c:strCache>
                <c:ptCount val="15"/>
                <c:pt idx="0">
                  <c:v>1 тоқ. 2007</c:v>
                </c:pt>
                <c:pt idx="1">
                  <c:v>2 тоқ. 2007</c:v>
                </c:pt>
                <c:pt idx="2">
                  <c:v>3 тоқ. 2007</c:v>
                </c:pt>
                <c:pt idx="3">
                  <c:v>4 тоқ. 2007</c:v>
                </c:pt>
                <c:pt idx="4">
                  <c:v>1 тоқ. 2008</c:v>
                </c:pt>
                <c:pt idx="5">
                  <c:v>2 тоқ. 2008</c:v>
                </c:pt>
                <c:pt idx="6">
                  <c:v>3 тоқ. 2008</c:v>
                </c:pt>
                <c:pt idx="7">
                  <c:v>4 тоқ. 2008</c:v>
                </c:pt>
                <c:pt idx="8">
                  <c:v>1 тоқ. 2009</c:v>
                </c:pt>
                <c:pt idx="9">
                  <c:v>2 тоқ. 2009</c:v>
                </c:pt>
                <c:pt idx="10">
                  <c:v>3 тоқ. 2009</c:v>
                </c:pt>
                <c:pt idx="11">
                  <c:v>4 тоқ. 2009</c:v>
                </c:pt>
                <c:pt idx="12">
                  <c:v>1 тоқ. 2010</c:v>
                </c:pt>
                <c:pt idx="13">
                  <c:v>2 тоқ. 2010</c:v>
                </c:pt>
                <c:pt idx="14">
                  <c:v>3 тоқ. 2010</c:v>
                </c:pt>
              </c:strCache>
            </c:strRef>
          </c:cat>
          <c:val>
            <c:numRef>
              <c:f>'2.1.26-график'!$C$6:$Q$6</c:f>
              <c:numCache>
                <c:formatCode>#\ ##0.0</c:formatCode>
                <c:ptCount val="15"/>
                <c:pt idx="0">
                  <c:v>210.67584299999999</c:v>
                </c:pt>
                <c:pt idx="1">
                  <c:v>165.58198400000001</c:v>
                </c:pt>
                <c:pt idx="2">
                  <c:v>168.14460399999999</c:v>
                </c:pt>
                <c:pt idx="3">
                  <c:v>172.17299199999999</c:v>
                </c:pt>
                <c:pt idx="4">
                  <c:v>181.677942</c:v>
                </c:pt>
                <c:pt idx="5">
                  <c:v>177.44917897349998</c:v>
                </c:pt>
                <c:pt idx="6">
                  <c:v>180.02922599999999</c:v>
                </c:pt>
                <c:pt idx="7">
                  <c:v>195.4233245497</c:v>
                </c:pt>
                <c:pt idx="8">
                  <c:v>238.06006643840001</c:v>
                </c:pt>
                <c:pt idx="9">
                  <c:v>238.31920873136997</c:v>
                </c:pt>
                <c:pt idx="10">
                  <c:v>247.45847519</c:v>
                </c:pt>
                <c:pt idx="11">
                  <c:v>329.07418308188005</c:v>
                </c:pt>
                <c:pt idx="12">
                  <c:v>333.08809344990004</c:v>
                </c:pt>
                <c:pt idx="13">
                  <c:v>344.82466784250772</c:v>
                </c:pt>
                <c:pt idx="14">
                  <c:v>508.92664815075568</c:v>
                </c:pt>
              </c:numCache>
            </c:numRef>
          </c:val>
          <c:extLst>
            <c:ext xmlns:c16="http://schemas.microsoft.com/office/drawing/2014/chart" uri="{C3380CC4-5D6E-409C-BE32-E72D297353CC}">
              <c16:uniqueId val="{00000001-D971-4415-BC87-54BA70EC0374}"/>
            </c:ext>
          </c:extLst>
        </c:ser>
        <c:dLbls>
          <c:showLegendKey val="0"/>
          <c:showVal val="0"/>
          <c:showCatName val="0"/>
          <c:showSerName val="0"/>
          <c:showPercent val="0"/>
          <c:showBubbleSize val="0"/>
        </c:dLbls>
        <c:gapWidth val="150"/>
        <c:overlap val="100"/>
        <c:axId val="470328080"/>
        <c:axId val="1"/>
      </c:barChart>
      <c:catAx>
        <c:axId val="47032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059322033898305E-2"/>
              <c:y val="0.266187050359712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328080"/>
        <c:crosses val="autoZero"/>
        <c:crossBetween val="between"/>
      </c:valAx>
      <c:spPr>
        <a:solidFill>
          <a:srgbClr val="FFFFFF"/>
        </a:solidFill>
        <a:ln w="25400">
          <a:noFill/>
        </a:ln>
      </c:spPr>
    </c:plotArea>
    <c:legend>
      <c:legendPos val="b"/>
      <c:layout>
        <c:manualLayout>
          <c:xMode val="edge"/>
          <c:yMode val="edge"/>
          <c:x val="2.9279343678173562E-2"/>
          <c:y val="0.88848920863309355"/>
          <c:w val="0.9572093125556741"/>
          <c:h val="0.1007194244604316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885375494071151E-2"/>
          <c:y val="3.9436673961094244E-2"/>
          <c:w val="0.87944664031620556"/>
          <c:h val="0.61126844639696087"/>
        </c:manualLayout>
      </c:layout>
      <c:barChart>
        <c:barDir val="col"/>
        <c:grouping val="clustered"/>
        <c:varyColors val="0"/>
        <c:ser>
          <c:idx val="0"/>
          <c:order val="0"/>
          <c:tx>
            <c:strRef>
              <c:f>'2.1.27-график'!$B$5</c:f>
              <c:strCache>
                <c:ptCount val="1"/>
                <c:pt idx="0">
                  <c:v>ЖІӨ-ге дефицит</c:v>
                </c:pt>
              </c:strCache>
            </c:strRef>
          </c:tx>
          <c:spPr>
            <a:solidFill>
              <a:srgbClr val="9999FF"/>
            </a:solidFill>
            <a:ln w="12700">
              <a:solidFill>
                <a:srgbClr val="000000"/>
              </a:solidFill>
              <a:prstDash val="solid"/>
            </a:ln>
          </c:spPr>
          <c:invertIfNegative val="0"/>
          <c:cat>
            <c:strRef>
              <c:f>'2.1.27-график'!$C$4:$Q$4</c:f>
              <c:strCache>
                <c:ptCount val="15"/>
                <c:pt idx="0">
                  <c:v>1 тоқ. 2007</c:v>
                </c:pt>
                <c:pt idx="1">
                  <c:v>2 тоқ. 2007</c:v>
                </c:pt>
                <c:pt idx="2">
                  <c:v>3 тоқ. 2007</c:v>
                </c:pt>
                <c:pt idx="3">
                  <c:v>4 тоқ. 2007</c:v>
                </c:pt>
                <c:pt idx="4">
                  <c:v>1 тоқ. 2008</c:v>
                </c:pt>
                <c:pt idx="5">
                  <c:v>2 тоқ. 2008</c:v>
                </c:pt>
                <c:pt idx="6">
                  <c:v>3 тоқ. 2008</c:v>
                </c:pt>
                <c:pt idx="7">
                  <c:v>4 тоқ. 2008</c:v>
                </c:pt>
                <c:pt idx="8">
                  <c:v>1 тоқ. 2009</c:v>
                </c:pt>
                <c:pt idx="9">
                  <c:v>2 тоқ. 2009</c:v>
                </c:pt>
                <c:pt idx="10">
                  <c:v>3 тоқ. 2009</c:v>
                </c:pt>
                <c:pt idx="11">
                  <c:v>4 тоқ. 2009</c:v>
                </c:pt>
                <c:pt idx="12">
                  <c:v>1 тоқ. 2010</c:v>
                </c:pt>
                <c:pt idx="13">
                  <c:v>2 тоқ. 2010</c:v>
                </c:pt>
                <c:pt idx="14">
                  <c:v>3 тоқ. 2010</c:v>
                </c:pt>
              </c:strCache>
            </c:strRef>
          </c:cat>
          <c:val>
            <c:numRef>
              <c:f>'2.1.27-график'!$C$5:$Q$5</c:f>
              <c:numCache>
                <c:formatCode>0.0</c:formatCode>
                <c:ptCount val="15"/>
                <c:pt idx="0">
                  <c:v>-3.33942247038711</c:v>
                </c:pt>
                <c:pt idx="1">
                  <c:v>0.22637453028292714</c:v>
                </c:pt>
                <c:pt idx="2">
                  <c:v>-1.1790152441769144</c:v>
                </c:pt>
                <c:pt idx="3">
                  <c:v>-2.5281594286532818</c:v>
                </c:pt>
                <c:pt idx="4">
                  <c:v>0.72181494182357975</c:v>
                </c:pt>
                <c:pt idx="5">
                  <c:v>-3.3940735178435282</c:v>
                </c:pt>
                <c:pt idx="6">
                  <c:v>-2.6008197253709056</c:v>
                </c:pt>
                <c:pt idx="7">
                  <c:v>-2.3809868468227133</c:v>
                </c:pt>
                <c:pt idx="8">
                  <c:v>2.8569515928542697</c:v>
                </c:pt>
                <c:pt idx="9">
                  <c:v>-4.992398232469621</c:v>
                </c:pt>
                <c:pt idx="10">
                  <c:v>-3.2141856188207965</c:v>
                </c:pt>
                <c:pt idx="11">
                  <c:v>-4.3640437708581601</c:v>
                </c:pt>
                <c:pt idx="12">
                  <c:v>-0.51890081057475501</c:v>
                </c:pt>
                <c:pt idx="13">
                  <c:v>-3.819584836472012</c:v>
                </c:pt>
                <c:pt idx="14">
                  <c:v>-4.2576573651701564</c:v>
                </c:pt>
              </c:numCache>
            </c:numRef>
          </c:val>
          <c:extLst>
            <c:ext xmlns:c16="http://schemas.microsoft.com/office/drawing/2014/chart" uri="{C3380CC4-5D6E-409C-BE32-E72D297353CC}">
              <c16:uniqueId val="{00000000-051E-4A12-BA56-9A8C93156907}"/>
            </c:ext>
          </c:extLst>
        </c:ser>
        <c:ser>
          <c:idx val="1"/>
          <c:order val="1"/>
          <c:tx>
            <c:strRef>
              <c:f>'2.1.27-график'!$B$6</c:f>
              <c:strCache>
                <c:ptCount val="1"/>
                <c:pt idx="0">
                  <c:v>ЖІӨ-ге мұнайға жатпайтын дефицит*</c:v>
                </c:pt>
              </c:strCache>
            </c:strRef>
          </c:tx>
          <c:spPr>
            <a:solidFill>
              <a:srgbClr val="993366"/>
            </a:solidFill>
            <a:ln w="12700">
              <a:solidFill>
                <a:srgbClr val="000000"/>
              </a:solidFill>
              <a:prstDash val="solid"/>
            </a:ln>
          </c:spPr>
          <c:invertIfNegative val="0"/>
          <c:cat>
            <c:strRef>
              <c:f>'2.1.27-график'!$C$4:$Q$4</c:f>
              <c:strCache>
                <c:ptCount val="15"/>
                <c:pt idx="0">
                  <c:v>1 тоқ. 2007</c:v>
                </c:pt>
                <c:pt idx="1">
                  <c:v>2 тоқ. 2007</c:v>
                </c:pt>
                <c:pt idx="2">
                  <c:v>3 тоқ. 2007</c:v>
                </c:pt>
                <c:pt idx="3">
                  <c:v>4 тоқ. 2007</c:v>
                </c:pt>
                <c:pt idx="4">
                  <c:v>1 тоқ. 2008</c:v>
                </c:pt>
                <c:pt idx="5">
                  <c:v>2 тоқ. 2008</c:v>
                </c:pt>
                <c:pt idx="6">
                  <c:v>3 тоқ. 2008</c:v>
                </c:pt>
                <c:pt idx="7">
                  <c:v>4 тоқ. 2008</c:v>
                </c:pt>
                <c:pt idx="8">
                  <c:v>1 тоқ. 2009</c:v>
                </c:pt>
                <c:pt idx="9">
                  <c:v>2 тоқ. 2009</c:v>
                </c:pt>
                <c:pt idx="10">
                  <c:v>3 тоқ. 2009</c:v>
                </c:pt>
                <c:pt idx="11">
                  <c:v>4 тоқ. 2009</c:v>
                </c:pt>
                <c:pt idx="12">
                  <c:v>1 тоқ. 2010</c:v>
                </c:pt>
                <c:pt idx="13">
                  <c:v>2 тоқ. 2010</c:v>
                </c:pt>
                <c:pt idx="14">
                  <c:v>3 тоқ. 2010</c:v>
                </c:pt>
              </c:strCache>
            </c:strRef>
          </c:cat>
          <c:val>
            <c:numRef>
              <c:f>'2.1.27-график'!$C$6:$Q$6</c:f>
              <c:numCache>
                <c:formatCode>0.0</c:formatCode>
                <c:ptCount val="15"/>
                <c:pt idx="0">
                  <c:v>-4.7983030062554564</c:v>
                </c:pt>
                <c:pt idx="1">
                  <c:v>-3.6310988697246436</c:v>
                </c:pt>
                <c:pt idx="2">
                  <c:v>-3.3556052176642823</c:v>
                </c:pt>
                <c:pt idx="3">
                  <c:v>-3.2812437362347726</c:v>
                </c:pt>
                <c:pt idx="4">
                  <c:v>-3.7368412179626844</c:v>
                </c:pt>
                <c:pt idx="5">
                  <c:v>-8.36855647625279</c:v>
                </c:pt>
                <c:pt idx="6">
                  <c:v>-5.2503949201367357</c:v>
                </c:pt>
                <c:pt idx="7">
                  <c:v>-16.710967987651159</c:v>
                </c:pt>
                <c:pt idx="8">
                  <c:v>-5.3256478933177602</c:v>
                </c:pt>
                <c:pt idx="9">
                  <c:v>-14.580532325480156</c:v>
                </c:pt>
                <c:pt idx="10">
                  <c:v>-10.176981941666311</c:v>
                </c:pt>
                <c:pt idx="11">
                  <c:v>-7.6491361305991017</c:v>
                </c:pt>
                <c:pt idx="12">
                  <c:v>-8.7514989675567278</c:v>
                </c:pt>
                <c:pt idx="13">
                  <c:v>-11.27648254982798</c:v>
                </c:pt>
                <c:pt idx="14">
                  <c:v>-12.954115543990719</c:v>
                </c:pt>
              </c:numCache>
            </c:numRef>
          </c:val>
          <c:extLst>
            <c:ext xmlns:c16="http://schemas.microsoft.com/office/drawing/2014/chart" uri="{C3380CC4-5D6E-409C-BE32-E72D297353CC}">
              <c16:uniqueId val="{00000001-051E-4A12-BA56-9A8C93156907}"/>
            </c:ext>
          </c:extLst>
        </c:ser>
        <c:dLbls>
          <c:showLegendKey val="0"/>
          <c:showVal val="0"/>
          <c:showCatName val="0"/>
          <c:showSerName val="0"/>
          <c:showPercent val="0"/>
          <c:showBubbleSize val="0"/>
        </c:dLbls>
        <c:gapWidth val="150"/>
        <c:axId val="470308072"/>
        <c:axId val="1"/>
      </c:barChart>
      <c:lineChart>
        <c:grouping val="standard"/>
        <c:varyColors val="0"/>
        <c:ser>
          <c:idx val="2"/>
          <c:order val="2"/>
          <c:tx>
            <c:strRef>
              <c:f>'2.1.27-график'!$B$7</c:f>
              <c:strCache>
                <c:ptCount val="1"/>
                <c:pt idx="0">
                  <c:v>ЖІӨ-ге мемлекеттік борыш</c:v>
                </c:pt>
              </c:strCache>
            </c:strRef>
          </c:tx>
          <c:spPr>
            <a:ln w="25400">
              <a:solidFill>
                <a:srgbClr val="008000"/>
              </a:solidFill>
              <a:prstDash val="solid"/>
            </a:ln>
          </c:spPr>
          <c:marker>
            <c:symbol val="triangle"/>
            <c:size val="5"/>
            <c:spPr>
              <a:solidFill>
                <a:srgbClr val="008000"/>
              </a:solidFill>
              <a:ln>
                <a:solidFill>
                  <a:srgbClr val="008000"/>
                </a:solidFill>
                <a:prstDash val="solid"/>
              </a:ln>
            </c:spPr>
          </c:marker>
          <c:cat>
            <c:strRef>
              <c:f>'2.1.27-график'!$C$4:$Q$4</c:f>
              <c:strCache>
                <c:ptCount val="15"/>
                <c:pt idx="0">
                  <c:v>1 тоқ. 2007</c:v>
                </c:pt>
                <c:pt idx="1">
                  <c:v>2 тоқ. 2007</c:v>
                </c:pt>
                <c:pt idx="2">
                  <c:v>3 тоқ. 2007</c:v>
                </c:pt>
                <c:pt idx="3">
                  <c:v>4 тоқ. 2007</c:v>
                </c:pt>
                <c:pt idx="4">
                  <c:v>1 тоқ. 2008</c:v>
                </c:pt>
                <c:pt idx="5">
                  <c:v>2 тоқ. 2008</c:v>
                </c:pt>
                <c:pt idx="6">
                  <c:v>3 тоқ. 2008</c:v>
                </c:pt>
                <c:pt idx="7">
                  <c:v>4 тоқ. 2008</c:v>
                </c:pt>
                <c:pt idx="8">
                  <c:v>1 тоқ. 2009</c:v>
                </c:pt>
                <c:pt idx="9">
                  <c:v>2 тоқ. 2009</c:v>
                </c:pt>
                <c:pt idx="10">
                  <c:v>3 тоқ. 2009</c:v>
                </c:pt>
                <c:pt idx="11">
                  <c:v>4 тоқ. 2009</c:v>
                </c:pt>
                <c:pt idx="12">
                  <c:v>1 тоқ. 2010</c:v>
                </c:pt>
                <c:pt idx="13">
                  <c:v>2 тоқ. 2010</c:v>
                </c:pt>
                <c:pt idx="14">
                  <c:v>3 тоқ. 2010</c:v>
                </c:pt>
              </c:strCache>
            </c:strRef>
          </c:cat>
          <c:val>
            <c:numRef>
              <c:f>'2.1.27-график'!$C$7:$Q$7</c:f>
              <c:numCache>
                <c:formatCode>0.0</c:formatCode>
                <c:ptCount val="15"/>
                <c:pt idx="0">
                  <c:v>13.569138989790867</c:v>
                </c:pt>
                <c:pt idx="1">
                  <c:v>12.950770631118722</c:v>
                </c:pt>
                <c:pt idx="2">
                  <c:v>8.6898563609753037</c:v>
                </c:pt>
                <c:pt idx="3">
                  <c:v>7.1440308381597397</c:v>
                </c:pt>
                <c:pt idx="4">
                  <c:v>7.5576652156804132</c:v>
                </c:pt>
                <c:pt idx="5">
                  <c:v>7.7876033892670087</c:v>
                </c:pt>
                <c:pt idx="6">
                  <c:v>8.8510551136829818</c:v>
                </c:pt>
                <c:pt idx="7">
                  <c:v>8.2875698342089557</c:v>
                </c:pt>
                <c:pt idx="8">
                  <c:v>8.0871643350978601</c:v>
                </c:pt>
                <c:pt idx="9">
                  <c:v>8.6488695101668576</c:v>
                </c:pt>
                <c:pt idx="10">
                  <c:v>10.020872222145158</c:v>
                </c:pt>
                <c:pt idx="11">
                  <c:v>12.311133418760868</c:v>
                </c:pt>
                <c:pt idx="12">
                  <c:v>14.582851701177335</c:v>
                </c:pt>
                <c:pt idx="13">
                  <c:v>14.598808563061727</c:v>
                </c:pt>
                <c:pt idx="14">
                  <c:v>15.775132923840452</c:v>
                </c:pt>
              </c:numCache>
            </c:numRef>
          </c:val>
          <c:smooth val="0"/>
          <c:extLst>
            <c:ext xmlns:c16="http://schemas.microsoft.com/office/drawing/2014/chart" uri="{C3380CC4-5D6E-409C-BE32-E72D297353CC}">
              <c16:uniqueId val="{00000002-051E-4A12-BA56-9A8C93156907}"/>
            </c:ext>
          </c:extLst>
        </c:ser>
        <c:ser>
          <c:idx val="3"/>
          <c:order val="3"/>
          <c:tx>
            <c:strRef>
              <c:f>'2.1.27-график'!$B$8</c:f>
              <c:strCache>
                <c:ptCount val="1"/>
                <c:pt idx="0">
                  <c:v>ЖІӨ-ге мемлекеттік шығыстар</c:v>
                </c:pt>
              </c:strCache>
            </c:strRef>
          </c:tx>
          <c:spPr>
            <a:ln w="12700">
              <a:solidFill>
                <a:srgbClr val="3366FF"/>
              </a:solidFill>
              <a:prstDash val="solid"/>
            </a:ln>
          </c:spPr>
          <c:marker>
            <c:symbol val="none"/>
          </c:marker>
          <c:cat>
            <c:strRef>
              <c:f>'2.1.27-график'!$C$4:$Q$4</c:f>
              <c:strCache>
                <c:ptCount val="15"/>
                <c:pt idx="0">
                  <c:v>1 тоқ. 2007</c:v>
                </c:pt>
                <c:pt idx="1">
                  <c:v>2 тоқ. 2007</c:v>
                </c:pt>
                <c:pt idx="2">
                  <c:v>3 тоқ. 2007</c:v>
                </c:pt>
                <c:pt idx="3">
                  <c:v>4 тоқ. 2007</c:v>
                </c:pt>
                <c:pt idx="4">
                  <c:v>1 тоқ. 2008</c:v>
                </c:pt>
                <c:pt idx="5">
                  <c:v>2 тоқ. 2008</c:v>
                </c:pt>
                <c:pt idx="6">
                  <c:v>3 тоқ. 2008</c:v>
                </c:pt>
                <c:pt idx="7">
                  <c:v>4 тоқ. 2008</c:v>
                </c:pt>
                <c:pt idx="8">
                  <c:v>1 тоқ. 2009</c:v>
                </c:pt>
                <c:pt idx="9">
                  <c:v>2 тоқ. 2009</c:v>
                </c:pt>
                <c:pt idx="10">
                  <c:v>3 тоқ. 2009</c:v>
                </c:pt>
                <c:pt idx="11">
                  <c:v>4 тоқ. 2009</c:v>
                </c:pt>
                <c:pt idx="12">
                  <c:v>1 тоқ. 2010</c:v>
                </c:pt>
                <c:pt idx="13">
                  <c:v>2 тоқ. 2010</c:v>
                </c:pt>
                <c:pt idx="14">
                  <c:v>3 тоқ. 2010</c:v>
                </c:pt>
              </c:strCache>
            </c:strRef>
          </c:cat>
          <c:val>
            <c:numRef>
              <c:f>'2.1.27-график'!$C$8:$Q$8</c:f>
              <c:numCache>
                <c:formatCode>0.0</c:formatCode>
                <c:ptCount val="15"/>
                <c:pt idx="0">
                  <c:v>21.142441680396992</c:v>
                </c:pt>
                <c:pt idx="1">
                  <c:v>19.781321862534913</c:v>
                </c:pt>
                <c:pt idx="2">
                  <c:v>20.498933364171769</c:v>
                </c:pt>
                <c:pt idx="3">
                  <c:v>20.842983145877668</c:v>
                </c:pt>
                <c:pt idx="4">
                  <c:v>20.691010078763441</c:v>
                </c:pt>
                <c:pt idx="5">
                  <c:v>20.821547920744806</c:v>
                </c:pt>
                <c:pt idx="6">
                  <c:v>20.606568879874764</c:v>
                </c:pt>
                <c:pt idx="7">
                  <c:v>21.142967702098694</c:v>
                </c:pt>
                <c:pt idx="8">
                  <c:v>21.508208765739152</c:v>
                </c:pt>
                <c:pt idx="9">
                  <c:v>22.827119822495536</c:v>
                </c:pt>
                <c:pt idx="10">
                  <c:v>23.235082664985278</c:v>
                </c:pt>
                <c:pt idx="11">
                  <c:v>22.030326617089361</c:v>
                </c:pt>
                <c:pt idx="12">
                  <c:v>21.454811576543168</c:v>
                </c:pt>
                <c:pt idx="13">
                  <c:v>20.890942876453629</c:v>
                </c:pt>
                <c:pt idx="14">
                  <c:v>21.240022240563714</c:v>
                </c:pt>
              </c:numCache>
            </c:numRef>
          </c:val>
          <c:smooth val="0"/>
          <c:extLst>
            <c:ext xmlns:c16="http://schemas.microsoft.com/office/drawing/2014/chart" uri="{C3380CC4-5D6E-409C-BE32-E72D297353CC}">
              <c16:uniqueId val="{00000003-051E-4A12-BA56-9A8C93156907}"/>
            </c:ext>
          </c:extLst>
        </c:ser>
        <c:ser>
          <c:idx val="4"/>
          <c:order val="4"/>
          <c:tx>
            <c:strRef>
              <c:f>'2.1.27-график'!$B$9</c:f>
              <c:strCache>
                <c:ptCount val="1"/>
                <c:pt idx="0">
                  <c:v>ЖІӨ-ге түсімдер</c:v>
                </c:pt>
              </c:strCache>
            </c:strRef>
          </c:tx>
          <c:spPr>
            <a:ln w="12700">
              <a:solidFill>
                <a:srgbClr val="FF8080"/>
              </a:solidFill>
              <a:prstDash val="solid"/>
            </a:ln>
          </c:spPr>
          <c:marker>
            <c:symbol val="none"/>
          </c:marker>
          <c:cat>
            <c:strRef>
              <c:f>'2.1.27-график'!$C$4:$Q$4</c:f>
              <c:strCache>
                <c:ptCount val="15"/>
                <c:pt idx="0">
                  <c:v>1 тоқ. 2007</c:v>
                </c:pt>
                <c:pt idx="1">
                  <c:v>2 тоқ. 2007</c:v>
                </c:pt>
                <c:pt idx="2">
                  <c:v>3 тоқ. 2007</c:v>
                </c:pt>
                <c:pt idx="3">
                  <c:v>4 тоқ. 2007</c:v>
                </c:pt>
                <c:pt idx="4">
                  <c:v>1 тоқ. 2008</c:v>
                </c:pt>
                <c:pt idx="5">
                  <c:v>2 тоқ. 2008</c:v>
                </c:pt>
                <c:pt idx="6">
                  <c:v>3 тоқ. 2008</c:v>
                </c:pt>
                <c:pt idx="7">
                  <c:v>4 тоқ. 2008</c:v>
                </c:pt>
                <c:pt idx="8">
                  <c:v>1 тоқ. 2009</c:v>
                </c:pt>
                <c:pt idx="9">
                  <c:v>2 тоқ. 2009</c:v>
                </c:pt>
                <c:pt idx="10">
                  <c:v>3 тоқ. 2009</c:v>
                </c:pt>
                <c:pt idx="11">
                  <c:v>4 тоқ. 2009</c:v>
                </c:pt>
                <c:pt idx="12">
                  <c:v>1 тоқ. 2010</c:v>
                </c:pt>
                <c:pt idx="13">
                  <c:v>2 тоқ. 2010</c:v>
                </c:pt>
                <c:pt idx="14">
                  <c:v>3 тоқ. 2010</c:v>
                </c:pt>
              </c:strCache>
            </c:strRef>
          </c:cat>
          <c:val>
            <c:numRef>
              <c:f>'2.1.27-график'!$C$9:$Q$9</c:f>
              <c:numCache>
                <c:formatCode>0.0</c:formatCode>
                <c:ptCount val="15"/>
                <c:pt idx="0">
                  <c:v>22.143707871105306</c:v>
                </c:pt>
                <c:pt idx="1">
                  <c:v>21.049359684377425</c:v>
                </c:pt>
                <c:pt idx="2">
                  <c:v>21.880176951990745</c:v>
                </c:pt>
                <c:pt idx="3">
                  <c:v>22.4740873698053</c:v>
                </c:pt>
                <c:pt idx="4">
                  <c:v>22.507433573876728</c:v>
                </c:pt>
                <c:pt idx="5">
                  <c:v>21.955111196454034</c:v>
                </c:pt>
                <c:pt idx="6">
                  <c:v>21.515842368991272</c:v>
                </c:pt>
                <c:pt idx="7">
                  <c:v>25.131942828192894</c:v>
                </c:pt>
                <c:pt idx="8">
                  <c:v>25.692026207182515</c:v>
                </c:pt>
                <c:pt idx="9">
                  <c:v>26.571173568320351</c:v>
                </c:pt>
                <c:pt idx="10">
                  <c:v>26.413227561039172</c:v>
                </c:pt>
                <c:pt idx="11">
                  <c:v>20.610403624730093</c:v>
                </c:pt>
                <c:pt idx="12">
                  <c:v>20.13212826932126</c:v>
                </c:pt>
                <c:pt idx="13">
                  <c:v>19.757042475826687</c:v>
                </c:pt>
                <c:pt idx="14">
                  <c:v>20.168361485816408</c:v>
                </c:pt>
              </c:numCache>
            </c:numRef>
          </c:val>
          <c:smooth val="0"/>
          <c:extLst>
            <c:ext xmlns:c16="http://schemas.microsoft.com/office/drawing/2014/chart" uri="{C3380CC4-5D6E-409C-BE32-E72D297353CC}">
              <c16:uniqueId val="{00000004-051E-4A12-BA56-9A8C93156907}"/>
            </c:ext>
          </c:extLst>
        </c:ser>
        <c:dLbls>
          <c:showLegendKey val="0"/>
          <c:showVal val="0"/>
          <c:showCatName val="0"/>
          <c:showSerName val="0"/>
          <c:showPercent val="0"/>
          <c:showBubbleSize val="0"/>
        </c:dLbls>
        <c:marker val="1"/>
        <c:smooth val="0"/>
        <c:axId val="470308072"/>
        <c:axId val="1"/>
      </c:lineChart>
      <c:catAx>
        <c:axId val="470308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9.881422924901186E-3"/>
              <c:y val="0.3267611548556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308072"/>
        <c:crosses val="autoZero"/>
        <c:crossBetween val="between"/>
      </c:valAx>
      <c:spPr>
        <a:solidFill>
          <a:srgbClr val="FFFFFF"/>
        </a:solidFill>
        <a:ln w="25400">
          <a:noFill/>
        </a:ln>
      </c:spPr>
    </c:plotArea>
    <c:legend>
      <c:legendPos val="b"/>
      <c:layout>
        <c:manualLayout>
          <c:xMode val="edge"/>
          <c:yMode val="edge"/>
          <c:x val="3.1620553359683792E-2"/>
          <c:y val="0.8606580341157416"/>
          <c:w val="0.92292490118577075"/>
          <c:h val="0.131147890912874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7726393709389"/>
          <c:y val="5.3231939163498096E-2"/>
          <c:w val="0.84615470511741597"/>
          <c:h val="0.72243346007604559"/>
        </c:manualLayout>
      </c:layout>
      <c:barChart>
        <c:barDir val="col"/>
        <c:grouping val="clustered"/>
        <c:varyColors val="0"/>
        <c:ser>
          <c:idx val="0"/>
          <c:order val="0"/>
          <c:tx>
            <c:strRef>
              <c:f>'2.1.28-график'!$B$5</c:f>
              <c:strCache>
                <c:ptCount val="1"/>
                <c:pt idx="0">
                  <c:v>ҚРҰҚ-ға түсу</c:v>
                </c:pt>
              </c:strCache>
            </c:strRef>
          </c:tx>
          <c:spPr>
            <a:solidFill>
              <a:srgbClr val="9999FF"/>
            </a:solidFill>
            <a:ln w="3175">
              <a:solidFill>
                <a:srgbClr val="000000"/>
              </a:solidFill>
              <a:prstDash val="solid"/>
            </a:ln>
          </c:spPr>
          <c:invertIfNegative val="0"/>
          <c:cat>
            <c:strRef>
              <c:f>'2.1.28-график'!$C$4:$F$4</c:f>
              <c:strCache>
                <c:ptCount val="4"/>
                <c:pt idx="0">
                  <c:v>2007</c:v>
                </c:pt>
                <c:pt idx="1">
                  <c:v>2008</c:v>
                </c:pt>
                <c:pt idx="2">
                  <c:v>2009</c:v>
                </c:pt>
                <c:pt idx="3">
                  <c:v>2010 ж. 9 ай</c:v>
                </c:pt>
              </c:strCache>
            </c:strRef>
          </c:cat>
          <c:val>
            <c:numRef>
              <c:f>'2.1.28-график'!$C$5:$F$5</c:f>
              <c:numCache>
                <c:formatCode>#,##0</c:formatCode>
                <c:ptCount val="4"/>
                <c:pt idx="0">
                  <c:v>1200.470067</c:v>
                </c:pt>
                <c:pt idx="1">
                  <c:v>1604.4622450000002</c:v>
                </c:pt>
                <c:pt idx="2">
                  <c:v>2339.4995320000003</c:v>
                </c:pt>
                <c:pt idx="3" formatCode="0.0">
                  <c:v>1446.4569459999998</c:v>
                </c:pt>
              </c:numCache>
            </c:numRef>
          </c:val>
          <c:extLst>
            <c:ext xmlns:c16="http://schemas.microsoft.com/office/drawing/2014/chart" uri="{C3380CC4-5D6E-409C-BE32-E72D297353CC}">
              <c16:uniqueId val="{00000000-80E4-43CD-8312-A583F78A1F18}"/>
            </c:ext>
          </c:extLst>
        </c:ser>
        <c:ser>
          <c:idx val="1"/>
          <c:order val="1"/>
          <c:tx>
            <c:strRef>
              <c:f>'2.1.28-график'!$B$6</c:f>
              <c:strCache>
                <c:ptCount val="1"/>
                <c:pt idx="0">
                  <c:v>ҚРҰҚ пайдалану</c:v>
                </c:pt>
              </c:strCache>
            </c:strRef>
          </c:tx>
          <c:spPr>
            <a:solidFill>
              <a:srgbClr val="993366"/>
            </a:solidFill>
            <a:ln w="12700">
              <a:solidFill>
                <a:srgbClr val="000000"/>
              </a:solidFill>
              <a:prstDash val="solid"/>
            </a:ln>
          </c:spPr>
          <c:invertIfNegative val="0"/>
          <c:cat>
            <c:strRef>
              <c:f>'2.1.28-график'!$C$4:$F$4</c:f>
              <c:strCache>
                <c:ptCount val="4"/>
                <c:pt idx="0">
                  <c:v>2007</c:v>
                </c:pt>
                <c:pt idx="1">
                  <c:v>2008</c:v>
                </c:pt>
                <c:pt idx="2">
                  <c:v>2009</c:v>
                </c:pt>
                <c:pt idx="3">
                  <c:v>2010 ж. 9 ай</c:v>
                </c:pt>
              </c:strCache>
            </c:strRef>
          </c:cat>
          <c:val>
            <c:numRef>
              <c:f>'2.1.28-график'!$C$6:$F$6</c:f>
              <c:numCache>
                <c:formatCode>#,##0</c:formatCode>
                <c:ptCount val="4"/>
                <c:pt idx="0">
                  <c:v>259.31739600000003</c:v>
                </c:pt>
                <c:pt idx="1">
                  <c:v>1075.0953729999999</c:v>
                </c:pt>
                <c:pt idx="2">
                  <c:v>1107.49803</c:v>
                </c:pt>
                <c:pt idx="3" formatCode="0.0">
                  <c:v>928.10805600000003</c:v>
                </c:pt>
              </c:numCache>
            </c:numRef>
          </c:val>
          <c:extLst>
            <c:ext xmlns:c16="http://schemas.microsoft.com/office/drawing/2014/chart" uri="{C3380CC4-5D6E-409C-BE32-E72D297353CC}">
              <c16:uniqueId val="{00000001-80E4-43CD-8312-A583F78A1F18}"/>
            </c:ext>
          </c:extLst>
        </c:ser>
        <c:dLbls>
          <c:showLegendKey val="0"/>
          <c:showVal val="0"/>
          <c:showCatName val="0"/>
          <c:showSerName val="0"/>
          <c:showPercent val="0"/>
          <c:showBubbleSize val="0"/>
        </c:dLbls>
        <c:gapWidth val="150"/>
        <c:axId val="470306432"/>
        <c:axId val="1"/>
      </c:barChart>
      <c:catAx>
        <c:axId val="47030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0395010395010396E-2"/>
              <c:y val="0.2965779467680608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306432"/>
        <c:crosses val="autoZero"/>
        <c:crossBetween val="between"/>
      </c:valAx>
      <c:spPr>
        <a:solidFill>
          <a:srgbClr val="FFFFFF"/>
        </a:solidFill>
        <a:ln w="25400">
          <a:noFill/>
        </a:ln>
      </c:spPr>
    </c:plotArea>
    <c:legend>
      <c:legendPos val="b"/>
      <c:layout>
        <c:manualLayout>
          <c:xMode val="edge"/>
          <c:yMode val="edge"/>
          <c:x val="0.17382447801731454"/>
          <c:y val="0.88212927756653992"/>
          <c:w val="0.64826305331163192"/>
          <c:h val="0.1064638783269961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743222010309919E-2"/>
          <c:y val="5.3030499195442692E-2"/>
          <c:w val="0.86467986744717096"/>
          <c:h val="0.55682024155214827"/>
        </c:manualLayout>
      </c:layout>
      <c:lineChart>
        <c:grouping val="standard"/>
        <c:varyColors val="0"/>
        <c:ser>
          <c:idx val="0"/>
          <c:order val="0"/>
          <c:tx>
            <c:strRef>
              <c:f>'2.2.1-график'!$B$5</c:f>
              <c:strCache>
                <c:ptCount val="1"/>
                <c:pt idx="0">
                  <c:v>М3/ЖІӨ</c:v>
                </c:pt>
              </c:strCache>
            </c:strRef>
          </c:tx>
          <c:spPr>
            <a:ln w="38100">
              <a:solidFill>
                <a:srgbClr val="FF6600"/>
              </a:solidFill>
              <a:prstDash val="solid"/>
            </a:ln>
          </c:spPr>
          <c:marker>
            <c:symbol val="none"/>
          </c:marker>
          <c:cat>
            <c:strRef>
              <c:f>'2.2.1-график'!$C$4:$R$4</c:f>
              <c:strCach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01.10.2010*</c:v>
                </c:pt>
              </c:strCache>
            </c:strRef>
          </c:cat>
          <c:val>
            <c:numRef>
              <c:f>'2.2.1-график'!$C$5:$R$5</c:f>
              <c:numCache>
                <c:formatCode>General</c:formatCode>
                <c:ptCount val="16"/>
                <c:pt idx="0">
                  <c:v>11.4</c:v>
                </c:pt>
                <c:pt idx="1">
                  <c:v>9.5</c:v>
                </c:pt>
                <c:pt idx="2">
                  <c:v>10.3</c:v>
                </c:pt>
                <c:pt idx="3">
                  <c:v>8.6</c:v>
                </c:pt>
                <c:pt idx="4">
                  <c:v>13.5</c:v>
                </c:pt>
                <c:pt idx="5">
                  <c:v>15.3</c:v>
                </c:pt>
                <c:pt idx="6">
                  <c:v>17.7</c:v>
                </c:pt>
                <c:pt idx="7">
                  <c:v>20.3</c:v>
                </c:pt>
                <c:pt idx="8">
                  <c:v>21.1</c:v>
                </c:pt>
                <c:pt idx="9">
                  <c:v>28.1</c:v>
                </c:pt>
                <c:pt idx="10">
                  <c:v>27.2</c:v>
                </c:pt>
                <c:pt idx="11">
                  <c:v>36.6</c:v>
                </c:pt>
                <c:pt idx="12">
                  <c:v>36.799999999999997</c:v>
                </c:pt>
                <c:pt idx="13" formatCode="0.00">
                  <c:v>39.040910160384001</c:v>
                </c:pt>
                <c:pt idx="14" formatCode="0.00">
                  <c:v>44.036764696368103</c:v>
                </c:pt>
                <c:pt idx="15" formatCode="0.00">
                  <c:v>41.949958317744901</c:v>
                </c:pt>
              </c:numCache>
            </c:numRef>
          </c:val>
          <c:smooth val="0"/>
          <c:extLst>
            <c:ext xmlns:c16="http://schemas.microsoft.com/office/drawing/2014/chart" uri="{C3380CC4-5D6E-409C-BE32-E72D297353CC}">
              <c16:uniqueId val="{00000000-3D89-461F-97D4-F1CD31F64BC8}"/>
            </c:ext>
          </c:extLst>
        </c:ser>
        <c:ser>
          <c:idx val="1"/>
          <c:order val="1"/>
          <c:tx>
            <c:strRef>
              <c:f>'2.2.1-график'!$B$6</c:f>
              <c:strCache>
                <c:ptCount val="1"/>
                <c:pt idx="0">
                  <c:v>ЖІӨ-ге ЕДБ кредиттері</c:v>
                </c:pt>
              </c:strCache>
            </c:strRef>
          </c:tx>
          <c:spPr>
            <a:ln w="25400">
              <a:solidFill>
                <a:srgbClr val="008000"/>
              </a:solidFill>
              <a:prstDash val="solid"/>
            </a:ln>
          </c:spPr>
          <c:marker>
            <c:symbol val="diamond"/>
            <c:size val="4"/>
            <c:spPr>
              <a:solidFill>
                <a:srgbClr val="00FF00"/>
              </a:solidFill>
              <a:ln>
                <a:solidFill>
                  <a:srgbClr val="008000"/>
                </a:solidFill>
                <a:prstDash val="solid"/>
              </a:ln>
            </c:spPr>
          </c:marker>
          <c:cat>
            <c:strRef>
              <c:f>'2.2.1-график'!$C$4:$R$4</c:f>
              <c:strCach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01.10.2010*</c:v>
                </c:pt>
              </c:strCache>
            </c:strRef>
          </c:cat>
          <c:val>
            <c:numRef>
              <c:f>'2.2.1-график'!$C$6:$R$6</c:f>
              <c:numCache>
                <c:formatCode>General</c:formatCode>
                <c:ptCount val="16"/>
                <c:pt idx="0">
                  <c:v>6.1</c:v>
                </c:pt>
                <c:pt idx="1">
                  <c:v>4.3</c:v>
                </c:pt>
                <c:pt idx="2">
                  <c:v>4.3</c:v>
                </c:pt>
                <c:pt idx="3">
                  <c:v>5.4</c:v>
                </c:pt>
                <c:pt idx="4">
                  <c:v>7.4</c:v>
                </c:pt>
                <c:pt idx="5">
                  <c:v>10.6</c:v>
                </c:pt>
                <c:pt idx="6">
                  <c:v>15.1</c:v>
                </c:pt>
                <c:pt idx="7">
                  <c:v>17.8</c:v>
                </c:pt>
                <c:pt idx="8">
                  <c:v>21.2</c:v>
                </c:pt>
                <c:pt idx="9">
                  <c:v>25.2</c:v>
                </c:pt>
                <c:pt idx="10">
                  <c:v>34.1</c:v>
                </c:pt>
                <c:pt idx="11">
                  <c:v>46.7</c:v>
                </c:pt>
                <c:pt idx="12">
                  <c:v>57.8</c:v>
                </c:pt>
                <c:pt idx="13" formatCode="0.00">
                  <c:v>46.473085379489198</c:v>
                </c:pt>
                <c:pt idx="14" formatCode="0.00">
                  <c:v>44.958575843242798</c:v>
                </c:pt>
                <c:pt idx="15" formatCode="0.00">
                  <c:v>37.372382734713398</c:v>
                </c:pt>
              </c:numCache>
            </c:numRef>
          </c:val>
          <c:smooth val="0"/>
          <c:extLst>
            <c:ext xmlns:c16="http://schemas.microsoft.com/office/drawing/2014/chart" uri="{C3380CC4-5D6E-409C-BE32-E72D297353CC}">
              <c16:uniqueId val="{00000001-3D89-461F-97D4-F1CD31F64BC8}"/>
            </c:ext>
          </c:extLst>
        </c:ser>
        <c:ser>
          <c:idx val="2"/>
          <c:order val="2"/>
          <c:tx>
            <c:strRef>
              <c:f>'2.2.1-график'!$B$7</c:f>
              <c:strCache>
                <c:ptCount val="1"/>
                <c:pt idx="0">
                  <c:v>ЖІӨ-ге резиденттердің депозиттері</c:v>
                </c:pt>
              </c:strCache>
            </c:strRef>
          </c:tx>
          <c:spPr>
            <a:ln w="38100">
              <a:solidFill>
                <a:srgbClr val="0000FF"/>
              </a:solidFill>
              <a:prstDash val="sysDash"/>
            </a:ln>
          </c:spPr>
          <c:marker>
            <c:symbol val="none"/>
          </c:marker>
          <c:cat>
            <c:strRef>
              <c:f>'2.2.1-график'!$C$4:$R$4</c:f>
              <c:strCach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01.10.2010*</c:v>
                </c:pt>
              </c:strCache>
            </c:strRef>
          </c:cat>
          <c:val>
            <c:numRef>
              <c:f>'2.2.1-график'!$C$7:$R$7</c:f>
              <c:numCache>
                <c:formatCode>General</c:formatCode>
                <c:ptCount val="16"/>
                <c:pt idx="0">
                  <c:v>2.1</c:v>
                </c:pt>
                <c:pt idx="1">
                  <c:v>5.2</c:v>
                </c:pt>
                <c:pt idx="2">
                  <c:v>4.8</c:v>
                </c:pt>
                <c:pt idx="3">
                  <c:v>4.5999999999999996</c:v>
                </c:pt>
                <c:pt idx="4">
                  <c:v>8.5</c:v>
                </c:pt>
                <c:pt idx="5">
                  <c:v>11.2</c:v>
                </c:pt>
                <c:pt idx="6">
                  <c:v>13.7</c:v>
                </c:pt>
                <c:pt idx="7">
                  <c:v>16</c:v>
                </c:pt>
                <c:pt idx="8">
                  <c:v>15.9</c:v>
                </c:pt>
                <c:pt idx="9">
                  <c:v>21.6</c:v>
                </c:pt>
                <c:pt idx="10">
                  <c:v>21.8</c:v>
                </c:pt>
                <c:pt idx="11">
                  <c:v>30.3</c:v>
                </c:pt>
                <c:pt idx="12">
                  <c:v>31</c:v>
                </c:pt>
                <c:pt idx="13" formatCode="0.00">
                  <c:v>33.697068076205802</c:v>
                </c:pt>
                <c:pt idx="14" formatCode="0.00">
                  <c:v>38.073822439662798</c:v>
                </c:pt>
                <c:pt idx="15" formatCode="0.00">
                  <c:v>36.531318998108702</c:v>
                </c:pt>
              </c:numCache>
            </c:numRef>
          </c:val>
          <c:smooth val="0"/>
          <c:extLst>
            <c:ext xmlns:c16="http://schemas.microsoft.com/office/drawing/2014/chart" uri="{C3380CC4-5D6E-409C-BE32-E72D297353CC}">
              <c16:uniqueId val="{00000002-3D89-461F-97D4-F1CD31F64BC8}"/>
            </c:ext>
          </c:extLst>
        </c:ser>
        <c:dLbls>
          <c:showLegendKey val="0"/>
          <c:showVal val="0"/>
          <c:showCatName val="0"/>
          <c:showSerName val="0"/>
          <c:showPercent val="0"/>
          <c:showBubbleSize val="0"/>
        </c:dLbls>
        <c:smooth val="0"/>
        <c:axId val="469849680"/>
        <c:axId val="1"/>
      </c:lineChart>
      <c:catAx>
        <c:axId val="469849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2690355329949238E-2"/>
              <c:y val="0.272000419947506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849680"/>
        <c:crosses val="autoZero"/>
        <c:crossBetween val="between"/>
      </c:valAx>
      <c:spPr>
        <a:noFill/>
        <a:ln w="12700">
          <a:solidFill>
            <a:srgbClr val="808080"/>
          </a:solidFill>
          <a:prstDash val="solid"/>
        </a:ln>
      </c:spPr>
    </c:plotArea>
    <c:legend>
      <c:legendPos val="r"/>
      <c:layout>
        <c:manualLayout>
          <c:xMode val="edge"/>
          <c:yMode val="edge"/>
          <c:x val="1.146790275128874E-2"/>
          <c:y val="0.8674274511254555"/>
          <c:w val="0.98853321716108933"/>
          <c:h val="0.1212125695895832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4104228901442"/>
          <c:y val="4.5307586555631052E-2"/>
          <c:w val="0.81632833831211538"/>
          <c:h val="0.37216946099268366"/>
        </c:manualLayout>
      </c:layout>
      <c:barChart>
        <c:barDir val="col"/>
        <c:grouping val="clustered"/>
        <c:varyColors val="0"/>
        <c:ser>
          <c:idx val="2"/>
          <c:order val="2"/>
          <c:tx>
            <c:strRef>
              <c:f>'2.2.2-график'!$B$7</c:f>
              <c:strCache>
                <c:ptCount val="1"/>
                <c:pt idx="0">
                  <c:v>50% және одан көп шетелдік қатысуы бар банктердің жарғылық капиталдағы үлесі (оң шкала)</c:v>
                </c:pt>
              </c:strCache>
            </c:strRef>
          </c:tx>
          <c:spPr>
            <a:gradFill rotWithShape="0">
              <a:gsLst>
                <a:gs pos="0">
                  <a:srgbClr val="333399"/>
                </a:gs>
                <a:gs pos="100000">
                  <a:srgbClr val="0000FF"/>
                </a:gs>
              </a:gsLst>
              <a:lin ang="0" scaled="1"/>
            </a:gradFill>
            <a:ln w="25400">
              <a:noFill/>
            </a:ln>
          </c:spPr>
          <c:invertIfNegative val="0"/>
          <c:cat>
            <c:strRef>
              <c:f>'2.2.2-график'!$C$4:$E$4</c:f>
              <c:strCache>
                <c:ptCount val="3"/>
                <c:pt idx="0">
                  <c:v>2008</c:v>
                </c:pt>
                <c:pt idx="1">
                  <c:v>2009</c:v>
                </c:pt>
                <c:pt idx="2">
                  <c:v>01.10.2010*</c:v>
                </c:pt>
              </c:strCache>
            </c:strRef>
          </c:cat>
          <c:val>
            <c:numRef>
              <c:f>'2.2.2-график'!$C$7:$E$7</c:f>
              <c:numCache>
                <c:formatCode>0.00%</c:formatCode>
                <c:ptCount val="3"/>
                <c:pt idx="0">
                  <c:v>1.0080695312535481</c:v>
                </c:pt>
                <c:pt idx="1">
                  <c:v>1.2259171341567812</c:v>
                </c:pt>
                <c:pt idx="2">
                  <c:v>1.0806694783034898</c:v>
                </c:pt>
              </c:numCache>
            </c:numRef>
          </c:val>
          <c:extLst>
            <c:ext xmlns:c16="http://schemas.microsoft.com/office/drawing/2014/chart" uri="{C3380CC4-5D6E-409C-BE32-E72D297353CC}">
              <c16:uniqueId val="{00000000-4E7B-4E80-82B1-533C2E777739}"/>
            </c:ext>
          </c:extLst>
        </c:ser>
        <c:ser>
          <c:idx val="3"/>
          <c:order val="3"/>
          <c:tx>
            <c:strRef>
              <c:f>'2.2.2-график'!$B$8</c:f>
              <c:strCache>
                <c:ptCount val="1"/>
                <c:pt idx="0">
                  <c:v>Қайта құрылымдалмаған банктер</c:v>
                </c:pt>
              </c:strCache>
            </c:strRef>
          </c:tx>
          <c:spPr>
            <a:gradFill rotWithShape="0">
              <a:gsLst>
                <a:gs pos="0">
                  <a:srgbClr val="FF6600"/>
                </a:gs>
                <a:gs pos="100000">
                  <a:srgbClr val="FF9900"/>
                </a:gs>
              </a:gsLst>
              <a:lin ang="0" scaled="1"/>
            </a:gradFill>
            <a:ln w="25400">
              <a:noFill/>
            </a:ln>
          </c:spPr>
          <c:invertIfNegative val="0"/>
          <c:val>
            <c:numRef>
              <c:f>'2.2.2-график'!$C$8:$E$8</c:f>
              <c:numCache>
                <c:formatCode>0.00%</c:formatCode>
                <c:ptCount val="3"/>
                <c:pt idx="0">
                  <c:v>1.0064311545211133</c:v>
                </c:pt>
                <c:pt idx="1">
                  <c:v>1.0075700100199281</c:v>
                </c:pt>
                <c:pt idx="2">
                  <c:v>0.82163355849965392</c:v>
                </c:pt>
              </c:numCache>
            </c:numRef>
          </c:val>
          <c:extLst>
            <c:ext xmlns:c16="http://schemas.microsoft.com/office/drawing/2014/chart" uri="{C3380CC4-5D6E-409C-BE32-E72D297353CC}">
              <c16:uniqueId val="{00000001-4E7B-4E80-82B1-533C2E777739}"/>
            </c:ext>
          </c:extLst>
        </c:ser>
        <c:ser>
          <c:idx val="4"/>
          <c:order val="4"/>
          <c:tx>
            <c:strRef>
              <c:f>'2.2.2-график'!$B$9</c:f>
              <c:strCache>
                <c:ptCount val="1"/>
                <c:pt idx="0">
                  <c:v>Ірі банктер (2010ж. 01.10. активтері 1 трлн.тг. асатын)</c:v>
                </c:pt>
              </c:strCache>
            </c:strRef>
          </c:tx>
          <c:spPr>
            <a:gradFill rotWithShape="0">
              <a:gsLst>
                <a:gs pos="0">
                  <a:srgbClr val="008000"/>
                </a:gs>
                <a:gs pos="100000">
                  <a:srgbClr val="00FF00"/>
                </a:gs>
              </a:gsLst>
              <a:lin ang="0" scaled="1"/>
            </a:gradFill>
            <a:ln w="25400">
              <a:noFill/>
            </a:ln>
          </c:spPr>
          <c:invertIfNegative val="0"/>
          <c:val>
            <c:numRef>
              <c:f>'2.2.2-график'!$C$9:$E$9</c:f>
              <c:numCache>
                <c:formatCode>0.00%</c:formatCode>
                <c:ptCount val="3"/>
                <c:pt idx="0">
                  <c:v>1.0174599534842039</c:v>
                </c:pt>
                <c:pt idx="1">
                  <c:v>1.0402155150317351</c:v>
                </c:pt>
                <c:pt idx="2">
                  <c:v>1.0132934370046698</c:v>
                </c:pt>
              </c:numCache>
            </c:numRef>
          </c:val>
          <c:extLst>
            <c:ext xmlns:c16="http://schemas.microsoft.com/office/drawing/2014/chart" uri="{C3380CC4-5D6E-409C-BE32-E72D297353CC}">
              <c16:uniqueId val="{00000002-4E7B-4E80-82B1-533C2E777739}"/>
            </c:ext>
          </c:extLst>
        </c:ser>
        <c:ser>
          <c:idx val="5"/>
          <c:order val="5"/>
          <c:tx>
            <c:strRef>
              <c:f>'2.2.2-график'!$B$10</c:f>
              <c:strCache>
                <c:ptCount val="1"/>
                <c:pt idx="0">
                  <c:v>Қалған банктер</c:v>
                </c:pt>
              </c:strCache>
            </c:strRef>
          </c:tx>
          <c:spPr>
            <a:gradFill rotWithShape="0">
              <a:gsLst>
                <a:gs pos="0">
                  <a:srgbClr val="00CCFF"/>
                </a:gs>
                <a:gs pos="100000">
                  <a:srgbClr val="00FFFF"/>
                </a:gs>
              </a:gsLst>
              <a:lin ang="0" scaled="1"/>
            </a:gradFill>
            <a:ln w="25400">
              <a:noFill/>
            </a:ln>
          </c:spPr>
          <c:invertIfNegative val="0"/>
          <c:val>
            <c:numRef>
              <c:f>'2.2.2-график'!$C$10:$E$10</c:f>
              <c:numCache>
                <c:formatCode>0.00%</c:formatCode>
                <c:ptCount val="3"/>
                <c:pt idx="0">
                  <c:v>1.7415980594419915</c:v>
                </c:pt>
                <c:pt idx="1">
                  <c:v>0.87385144028712103</c:v>
                </c:pt>
                <c:pt idx="2">
                  <c:v>1.044044027955618</c:v>
                </c:pt>
              </c:numCache>
            </c:numRef>
          </c:val>
          <c:extLst>
            <c:ext xmlns:c16="http://schemas.microsoft.com/office/drawing/2014/chart" uri="{C3380CC4-5D6E-409C-BE32-E72D297353CC}">
              <c16:uniqueId val="{00000003-4E7B-4E80-82B1-533C2E777739}"/>
            </c:ext>
          </c:extLst>
        </c:ser>
        <c:dLbls>
          <c:showLegendKey val="0"/>
          <c:showVal val="0"/>
          <c:showCatName val="0"/>
          <c:showSerName val="0"/>
          <c:showPercent val="0"/>
          <c:showBubbleSize val="0"/>
        </c:dLbls>
        <c:gapWidth val="150"/>
        <c:axId val="469868704"/>
        <c:axId val="1"/>
      </c:barChart>
      <c:lineChart>
        <c:grouping val="standard"/>
        <c:varyColors val="0"/>
        <c:ser>
          <c:idx val="0"/>
          <c:order val="0"/>
          <c:tx>
            <c:strRef>
              <c:f>'2.2.2-график'!$B$5</c:f>
              <c:strCache>
                <c:ptCount val="1"/>
                <c:pt idx="0">
                  <c:v>50% және одан көп шетелдік қатысуы бар банктер активтерінің банктердің жалпы активтеріндегі үлесі (оң шкала)</c:v>
                </c:pt>
              </c:strCache>
            </c:strRef>
          </c:tx>
          <c:spPr>
            <a:ln w="25400">
              <a:solidFill>
                <a:srgbClr val="000000"/>
              </a:solidFill>
              <a:prstDash val="solid"/>
            </a:ln>
          </c:spPr>
          <c:marker>
            <c:symbol val="circle"/>
            <c:size val="5"/>
            <c:spPr>
              <a:solidFill>
                <a:srgbClr val="FF0000"/>
              </a:solidFill>
              <a:ln>
                <a:solidFill>
                  <a:srgbClr val="FF0000"/>
                </a:solidFill>
                <a:prstDash val="solid"/>
              </a:ln>
            </c:spPr>
          </c:marker>
          <c:cat>
            <c:strRef>
              <c:f>'2.2.2-график'!$C$4:$E$4</c:f>
              <c:strCache>
                <c:ptCount val="3"/>
                <c:pt idx="0">
                  <c:v>2008</c:v>
                </c:pt>
                <c:pt idx="1">
                  <c:v>2009</c:v>
                </c:pt>
                <c:pt idx="2">
                  <c:v>01.10.2010*</c:v>
                </c:pt>
              </c:strCache>
            </c:strRef>
          </c:cat>
          <c:val>
            <c:numRef>
              <c:f>'2.2.2-график'!$C$5:$E$5</c:f>
              <c:numCache>
                <c:formatCode>0.00%</c:formatCode>
                <c:ptCount val="3"/>
                <c:pt idx="0">
                  <c:v>0.15231593645330416</c:v>
                </c:pt>
                <c:pt idx="1">
                  <c:v>0.22741857700937609</c:v>
                </c:pt>
                <c:pt idx="2">
                  <c:v>0.22847419397926111</c:v>
                </c:pt>
              </c:numCache>
            </c:numRef>
          </c:val>
          <c:smooth val="1"/>
          <c:extLst>
            <c:ext xmlns:c16="http://schemas.microsoft.com/office/drawing/2014/chart" uri="{C3380CC4-5D6E-409C-BE32-E72D297353CC}">
              <c16:uniqueId val="{00000004-4E7B-4E80-82B1-533C2E777739}"/>
            </c:ext>
          </c:extLst>
        </c:ser>
        <c:ser>
          <c:idx val="1"/>
          <c:order val="1"/>
          <c:tx>
            <c:strRef>
              <c:f>'2.2.2-график'!$B$6</c:f>
              <c:strCache>
                <c:ptCount val="1"/>
                <c:pt idx="0">
                  <c:v>Банктердің жарғылық капиталындағы шетелдік капиталдың үлесі (оң шкала)</c:v>
                </c:pt>
              </c:strCache>
            </c:strRef>
          </c:tx>
          <c:spPr>
            <a:ln w="25400">
              <a:solidFill>
                <a:srgbClr val="FF0000"/>
              </a:solidFill>
              <a:prstDash val="solid"/>
            </a:ln>
          </c:spPr>
          <c:marker>
            <c:symbol val="circle"/>
            <c:size val="5"/>
            <c:spPr>
              <a:solidFill>
                <a:srgbClr val="000000"/>
              </a:solidFill>
              <a:ln>
                <a:solidFill>
                  <a:srgbClr val="000000"/>
                </a:solidFill>
                <a:prstDash val="solid"/>
              </a:ln>
            </c:spPr>
          </c:marker>
          <c:cat>
            <c:strRef>
              <c:f>'2.2.2-график'!$C$4:$E$4</c:f>
              <c:strCache>
                <c:ptCount val="3"/>
                <c:pt idx="0">
                  <c:v>2008</c:v>
                </c:pt>
                <c:pt idx="1">
                  <c:v>2009</c:v>
                </c:pt>
                <c:pt idx="2">
                  <c:v>01.10.2010*</c:v>
                </c:pt>
              </c:strCache>
            </c:strRef>
          </c:cat>
          <c:val>
            <c:numRef>
              <c:f>'2.2.2-график'!$C$6:$E$6</c:f>
              <c:numCache>
                <c:formatCode>0.00%</c:formatCode>
                <c:ptCount val="3"/>
                <c:pt idx="0">
                  <c:v>0.4782088218693456</c:v>
                </c:pt>
                <c:pt idx="1">
                  <c:v>0.16222088359467593</c:v>
                </c:pt>
                <c:pt idx="2">
                  <c:v>0.14018331391887071</c:v>
                </c:pt>
              </c:numCache>
            </c:numRef>
          </c:val>
          <c:smooth val="1"/>
          <c:extLst>
            <c:ext xmlns:c16="http://schemas.microsoft.com/office/drawing/2014/chart" uri="{C3380CC4-5D6E-409C-BE32-E72D297353CC}">
              <c16:uniqueId val="{00000005-4E7B-4E80-82B1-533C2E777739}"/>
            </c:ext>
          </c:extLst>
        </c:ser>
        <c:dLbls>
          <c:showLegendKey val="0"/>
          <c:showVal val="0"/>
          <c:showCatName val="0"/>
          <c:showSerName val="0"/>
          <c:showPercent val="0"/>
          <c:showBubbleSize val="0"/>
        </c:dLbls>
        <c:marker val="1"/>
        <c:smooth val="0"/>
        <c:axId val="3"/>
        <c:axId val="4"/>
      </c:lineChart>
      <c:catAx>
        <c:axId val="469868704"/>
        <c:scaling>
          <c:orientation val="minMax"/>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8687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1.1389534308191455E-2"/>
          <c:y val="0.48543842738176129"/>
          <c:w val="0.98405576422774177"/>
          <c:h val="0.5048559644770317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516849811287254E-2"/>
          <c:y val="4.878048780487805E-2"/>
          <c:w val="0.90191492915825122"/>
          <c:h val="0.55052264808362372"/>
        </c:manualLayout>
      </c:layout>
      <c:barChart>
        <c:barDir val="col"/>
        <c:grouping val="clustered"/>
        <c:varyColors val="0"/>
        <c:ser>
          <c:idx val="6"/>
          <c:order val="0"/>
          <c:tx>
            <c:strRef>
              <c:f>'2.2.2-график'!$B$36</c:f>
              <c:strCache>
                <c:ptCount val="1"/>
                <c:pt idx="0">
                  <c:v>50% және одан көп шетелдік қатысуы бар банктердің жарғылық капиталдағы үлесі</c:v>
                </c:pt>
              </c:strCache>
            </c:strRef>
          </c:tx>
          <c:spPr>
            <a:gradFill rotWithShape="0">
              <a:gsLst>
                <a:gs pos="0">
                  <a:srgbClr val="333399"/>
                </a:gs>
                <a:gs pos="100000">
                  <a:srgbClr val="0000FF"/>
                </a:gs>
              </a:gsLst>
              <a:lin ang="0" scaled="1"/>
            </a:gradFill>
            <a:ln w="25400">
              <a:noFill/>
            </a:ln>
          </c:spPr>
          <c:invertIfNegative val="0"/>
          <c:cat>
            <c:strRef>
              <c:f>'2.2.2-график'!$C$35:$F$35</c:f>
              <c:strCache>
                <c:ptCount val="4"/>
                <c:pt idx="0">
                  <c:v>2007</c:v>
                </c:pt>
                <c:pt idx="1">
                  <c:v>2008</c:v>
                </c:pt>
                <c:pt idx="2">
                  <c:v>2009</c:v>
                </c:pt>
                <c:pt idx="3">
                  <c:v>01.10.2010*</c:v>
                </c:pt>
              </c:strCache>
            </c:strRef>
          </c:cat>
          <c:val>
            <c:numRef>
              <c:f>'2.2.2-график'!$C$36:$F$36</c:f>
              <c:numCache>
                <c:formatCode>0.00%</c:formatCode>
                <c:ptCount val="4"/>
                <c:pt idx="0">
                  <c:v>2.8942908988495292E-2</c:v>
                </c:pt>
                <c:pt idx="1">
                  <c:v>7.9446604012469293E-2</c:v>
                </c:pt>
                <c:pt idx="2">
                  <c:v>0.11531342333719997</c:v>
                </c:pt>
                <c:pt idx="3">
                  <c:v>0.14536924289883785</c:v>
                </c:pt>
              </c:numCache>
            </c:numRef>
          </c:val>
          <c:extLst>
            <c:ext xmlns:c16="http://schemas.microsoft.com/office/drawing/2014/chart" uri="{C3380CC4-5D6E-409C-BE32-E72D297353CC}">
              <c16:uniqueId val="{00000000-FAE1-4DE4-BBE4-4609257489B1}"/>
            </c:ext>
          </c:extLst>
        </c:ser>
        <c:ser>
          <c:idx val="7"/>
          <c:order val="1"/>
          <c:tx>
            <c:strRef>
              <c:f>'2.2.2-график'!$B$37</c:f>
              <c:strCache>
                <c:ptCount val="1"/>
                <c:pt idx="0">
                  <c:v>Қайта құрылымдалған банктер</c:v>
                </c:pt>
              </c:strCache>
            </c:strRef>
          </c:tx>
          <c:spPr>
            <a:gradFill rotWithShape="0">
              <a:gsLst>
                <a:gs pos="0">
                  <a:srgbClr val="FF6600"/>
                </a:gs>
                <a:gs pos="100000">
                  <a:srgbClr val="FF9900"/>
                </a:gs>
              </a:gsLst>
              <a:lin ang="0" scaled="1"/>
            </a:gradFill>
            <a:ln w="25400">
              <a:noFill/>
            </a:ln>
          </c:spPr>
          <c:invertIfNegative val="0"/>
          <c:cat>
            <c:strRef>
              <c:f>'2.2.2-график'!$C$35:$F$35</c:f>
              <c:strCache>
                <c:ptCount val="4"/>
                <c:pt idx="0">
                  <c:v>2007</c:v>
                </c:pt>
                <c:pt idx="1">
                  <c:v>2008</c:v>
                </c:pt>
                <c:pt idx="2">
                  <c:v>2009</c:v>
                </c:pt>
                <c:pt idx="3">
                  <c:v>01.10.2010*</c:v>
                </c:pt>
              </c:strCache>
            </c:strRef>
          </c:cat>
          <c:val>
            <c:numRef>
              <c:f>'2.2.2-график'!$C$37:$F$37</c:f>
              <c:numCache>
                <c:formatCode>0.00%</c:formatCode>
                <c:ptCount val="4"/>
                <c:pt idx="0">
                  <c:v>1.6174579702872803E-2</c:v>
                </c:pt>
                <c:pt idx="1">
                  <c:v>5.5994817632373538E-2</c:v>
                </c:pt>
                <c:pt idx="2">
                  <c:v>0.75261865454184818</c:v>
                </c:pt>
                <c:pt idx="3">
                  <c:v>0.68608487728561929</c:v>
                </c:pt>
              </c:numCache>
            </c:numRef>
          </c:val>
          <c:extLst>
            <c:ext xmlns:c16="http://schemas.microsoft.com/office/drawing/2014/chart" uri="{C3380CC4-5D6E-409C-BE32-E72D297353CC}">
              <c16:uniqueId val="{00000001-FAE1-4DE4-BBE4-4609257489B1}"/>
            </c:ext>
          </c:extLst>
        </c:ser>
        <c:ser>
          <c:idx val="8"/>
          <c:order val="2"/>
          <c:tx>
            <c:strRef>
              <c:f>'2.2.2-график'!$B$38</c:f>
              <c:strCache>
                <c:ptCount val="1"/>
                <c:pt idx="0">
                  <c:v>Ірі банктер (2010ж. 01.10. активтері 1 трлн.тг. асатын)</c:v>
                </c:pt>
              </c:strCache>
            </c:strRef>
          </c:tx>
          <c:spPr>
            <a:gradFill rotWithShape="0">
              <a:gsLst>
                <a:gs pos="0">
                  <a:srgbClr val="008000"/>
                </a:gs>
                <a:gs pos="100000">
                  <a:srgbClr val="00FF00"/>
                </a:gs>
              </a:gsLst>
              <a:lin ang="0" scaled="1"/>
            </a:gradFill>
            <a:ln w="25400">
              <a:noFill/>
            </a:ln>
          </c:spPr>
          <c:invertIfNegative val="0"/>
          <c:cat>
            <c:strRef>
              <c:f>'2.2.2-график'!$C$35:$F$35</c:f>
              <c:strCache>
                <c:ptCount val="4"/>
                <c:pt idx="0">
                  <c:v>2007</c:v>
                </c:pt>
                <c:pt idx="1">
                  <c:v>2008</c:v>
                </c:pt>
                <c:pt idx="2">
                  <c:v>2009</c:v>
                </c:pt>
                <c:pt idx="3">
                  <c:v>01.10.2010*</c:v>
                </c:pt>
              </c:strCache>
            </c:strRef>
          </c:cat>
          <c:val>
            <c:numRef>
              <c:f>'2.2.2-график'!$C$38:$F$38</c:f>
              <c:numCache>
                <c:formatCode>0.00%</c:formatCode>
                <c:ptCount val="4"/>
                <c:pt idx="0">
                  <c:v>3.3659254356451986E-2</c:v>
                </c:pt>
                <c:pt idx="1">
                  <c:v>8.4822410960972178E-2</c:v>
                </c:pt>
                <c:pt idx="2">
                  <c:v>0.22469480042996198</c:v>
                </c:pt>
                <c:pt idx="3">
                  <c:v>0.25313137155501414</c:v>
                </c:pt>
              </c:numCache>
            </c:numRef>
          </c:val>
          <c:extLst>
            <c:ext xmlns:c16="http://schemas.microsoft.com/office/drawing/2014/chart" uri="{C3380CC4-5D6E-409C-BE32-E72D297353CC}">
              <c16:uniqueId val="{00000002-FAE1-4DE4-BBE4-4609257489B1}"/>
            </c:ext>
          </c:extLst>
        </c:ser>
        <c:ser>
          <c:idx val="9"/>
          <c:order val="3"/>
          <c:tx>
            <c:strRef>
              <c:f>'2.2.2-график'!$B$39</c:f>
              <c:strCache>
                <c:ptCount val="1"/>
                <c:pt idx="0">
                  <c:v>Қалған банктер</c:v>
                </c:pt>
              </c:strCache>
            </c:strRef>
          </c:tx>
          <c:spPr>
            <a:gradFill rotWithShape="0">
              <a:gsLst>
                <a:gs pos="0">
                  <a:srgbClr val="00CCFF"/>
                </a:gs>
                <a:gs pos="100000">
                  <a:srgbClr val="00FFFF"/>
                </a:gs>
              </a:gsLst>
              <a:lin ang="0" scaled="1"/>
            </a:gradFill>
            <a:ln w="25400">
              <a:noFill/>
            </a:ln>
          </c:spPr>
          <c:invertIfNegative val="0"/>
          <c:cat>
            <c:strRef>
              <c:f>'2.2.2-график'!$C$35:$F$35</c:f>
              <c:strCache>
                <c:ptCount val="4"/>
                <c:pt idx="0">
                  <c:v>2007</c:v>
                </c:pt>
                <c:pt idx="1">
                  <c:v>2008</c:v>
                </c:pt>
                <c:pt idx="2">
                  <c:v>2009</c:v>
                </c:pt>
                <c:pt idx="3">
                  <c:v>01.10.2010*</c:v>
                </c:pt>
              </c:strCache>
            </c:strRef>
          </c:cat>
          <c:val>
            <c:numRef>
              <c:f>'2.2.2-график'!$C$39:$F$39</c:f>
              <c:numCache>
                <c:formatCode>0.00%</c:formatCode>
                <c:ptCount val="4"/>
                <c:pt idx="0">
                  <c:v>3.6596063730750215E-2</c:v>
                </c:pt>
                <c:pt idx="1">
                  <c:v>4.2019243695894777E-2</c:v>
                </c:pt>
                <c:pt idx="2">
                  <c:v>6.6061390345365761E-2</c:v>
                </c:pt>
                <c:pt idx="3">
                  <c:v>9.6519639837776117E-2</c:v>
                </c:pt>
              </c:numCache>
            </c:numRef>
          </c:val>
          <c:extLst>
            <c:ext xmlns:c16="http://schemas.microsoft.com/office/drawing/2014/chart" uri="{C3380CC4-5D6E-409C-BE32-E72D297353CC}">
              <c16:uniqueId val="{00000003-FAE1-4DE4-BBE4-4609257489B1}"/>
            </c:ext>
          </c:extLst>
        </c:ser>
        <c:dLbls>
          <c:showLegendKey val="0"/>
          <c:showVal val="0"/>
          <c:showCatName val="0"/>
          <c:showSerName val="0"/>
          <c:showPercent val="0"/>
          <c:showBubbleSize val="0"/>
        </c:dLbls>
        <c:gapWidth val="150"/>
        <c:axId val="469861816"/>
        <c:axId val="1"/>
      </c:barChart>
      <c:catAx>
        <c:axId val="46986181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861816"/>
        <c:crosses val="autoZero"/>
        <c:crossBetween val="between"/>
        <c:majorUnit val="0.1"/>
        <c:minorUnit val="0.05"/>
      </c:valAx>
      <c:spPr>
        <a:noFill/>
        <a:ln w="25400">
          <a:noFill/>
        </a:ln>
      </c:spPr>
    </c:plotArea>
    <c:legend>
      <c:legendPos val="b"/>
      <c:layout>
        <c:manualLayout>
          <c:xMode val="edge"/>
          <c:yMode val="edge"/>
          <c:x val="1.4814850537351798E-2"/>
          <c:y val="0.69360497423773626"/>
          <c:w val="0.92098987507203678"/>
          <c:h val="0.2962972705481591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8192219679639E-2"/>
          <c:y val="6.0344954591852844E-2"/>
          <c:w val="0.8764302059496567"/>
          <c:h val="0.53448388352783949"/>
        </c:manualLayout>
      </c:layout>
      <c:lineChart>
        <c:grouping val="standard"/>
        <c:varyColors val="0"/>
        <c:ser>
          <c:idx val="0"/>
          <c:order val="0"/>
          <c:tx>
            <c:strRef>
              <c:f>'2.2.3-график'!$B$5</c:f>
              <c:strCache>
                <c:ptCount val="1"/>
                <c:pt idx="0">
                  <c:v>Сақтандыру (қайта сақтандыру) ұйымдарының жарғылық капиталындағы шетелдік капиталдың үлесі</c:v>
                </c:pt>
              </c:strCache>
            </c:strRef>
          </c:tx>
          <c:spPr>
            <a:ln w="25400">
              <a:solidFill>
                <a:srgbClr val="008000"/>
              </a:solidFill>
              <a:prstDash val="solid"/>
            </a:ln>
          </c:spPr>
          <c:marker>
            <c:symbol val="diamond"/>
            <c:size val="5"/>
            <c:spPr>
              <a:solidFill>
                <a:srgbClr val="008000"/>
              </a:solidFill>
              <a:ln>
                <a:solidFill>
                  <a:srgbClr val="008000"/>
                </a:solidFill>
                <a:prstDash val="solid"/>
              </a:ln>
            </c:spPr>
          </c:marker>
          <c:cat>
            <c:strRef>
              <c:f>'2.2.3-график'!$C$4:$G$4</c:f>
              <c:strCache>
                <c:ptCount val="5"/>
                <c:pt idx="0">
                  <c:v>2006</c:v>
                </c:pt>
                <c:pt idx="1">
                  <c:v>2007</c:v>
                </c:pt>
                <c:pt idx="2">
                  <c:v>2008</c:v>
                </c:pt>
                <c:pt idx="3">
                  <c:v>2009</c:v>
                </c:pt>
                <c:pt idx="4">
                  <c:v>01.10.2010*</c:v>
                </c:pt>
              </c:strCache>
            </c:strRef>
          </c:cat>
          <c:val>
            <c:numRef>
              <c:f>'2.2.3-график'!$C$5:$G$5</c:f>
              <c:numCache>
                <c:formatCode>0.00%</c:formatCode>
                <c:ptCount val="5"/>
                <c:pt idx="0">
                  <c:v>8.0872843420427179E-2</c:v>
                </c:pt>
                <c:pt idx="1">
                  <c:v>0.15753921655181619</c:v>
                </c:pt>
                <c:pt idx="2">
                  <c:v>0.14887106691317573</c:v>
                </c:pt>
                <c:pt idx="3">
                  <c:v>0.14276204148419663</c:v>
                </c:pt>
                <c:pt idx="4">
                  <c:v>0.35792899498824138</c:v>
                </c:pt>
              </c:numCache>
            </c:numRef>
          </c:val>
          <c:smooth val="1"/>
          <c:extLst>
            <c:ext xmlns:c16="http://schemas.microsoft.com/office/drawing/2014/chart" uri="{C3380CC4-5D6E-409C-BE32-E72D297353CC}">
              <c16:uniqueId val="{00000000-D1AB-4C35-890E-00489C331153}"/>
            </c:ext>
          </c:extLst>
        </c:ser>
        <c:ser>
          <c:idx val="1"/>
          <c:order val="1"/>
          <c:tx>
            <c:strRef>
              <c:f>'2.2.3-график'!$B$6</c:f>
              <c:strCache>
                <c:ptCount val="1"/>
                <c:pt idx="0">
                  <c:v>Шетелдік қатысуы бар сақтандыру (қайта сақтандыру) ұйымдары активтерінің жалпы активтердегі үлесі</c:v>
                </c:pt>
              </c:strCache>
            </c:strRef>
          </c:tx>
          <c:spPr>
            <a:ln w="25400">
              <a:solidFill>
                <a:srgbClr val="3366FF"/>
              </a:solidFill>
              <a:prstDash val="solid"/>
            </a:ln>
          </c:spPr>
          <c:marker>
            <c:symbol val="square"/>
            <c:size val="5"/>
            <c:spPr>
              <a:solidFill>
                <a:srgbClr val="3366FF"/>
              </a:solidFill>
              <a:ln>
                <a:solidFill>
                  <a:srgbClr val="3366FF"/>
                </a:solidFill>
                <a:prstDash val="solid"/>
              </a:ln>
            </c:spPr>
          </c:marker>
          <c:cat>
            <c:strRef>
              <c:f>'2.2.3-график'!$C$4:$G$4</c:f>
              <c:strCache>
                <c:ptCount val="5"/>
                <c:pt idx="0">
                  <c:v>2006</c:v>
                </c:pt>
                <c:pt idx="1">
                  <c:v>2007</c:v>
                </c:pt>
                <c:pt idx="2">
                  <c:v>2008</c:v>
                </c:pt>
                <c:pt idx="3">
                  <c:v>2009</c:v>
                </c:pt>
                <c:pt idx="4">
                  <c:v>01.10.2010*</c:v>
                </c:pt>
              </c:strCache>
            </c:strRef>
          </c:cat>
          <c:val>
            <c:numRef>
              <c:f>'2.2.3-график'!$C$6:$G$6</c:f>
              <c:numCache>
                <c:formatCode>0.00%</c:formatCode>
                <c:ptCount val="5"/>
                <c:pt idx="0">
                  <c:v>0.14931285988776474</c:v>
                </c:pt>
                <c:pt idx="1">
                  <c:v>0.11889718665862126</c:v>
                </c:pt>
                <c:pt idx="2">
                  <c:v>0.308715015043101</c:v>
                </c:pt>
                <c:pt idx="3">
                  <c:v>0.30658938029047567</c:v>
                </c:pt>
                <c:pt idx="4">
                  <c:v>0.29048874984268447</c:v>
                </c:pt>
              </c:numCache>
            </c:numRef>
          </c:val>
          <c:smooth val="1"/>
          <c:extLst>
            <c:ext xmlns:c16="http://schemas.microsoft.com/office/drawing/2014/chart" uri="{C3380CC4-5D6E-409C-BE32-E72D297353CC}">
              <c16:uniqueId val="{00000001-D1AB-4C35-890E-00489C331153}"/>
            </c:ext>
          </c:extLst>
        </c:ser>
        <c:dLbls>
          <c:showLegendKey val="0"/>
          <c:showVal val="0"/>
          <c:showCatName val="0"/>
          <c:showSerName val="0"/>
          <c:showPercent val="0"/>
          <c:showBubbleSize val="0"/>
        </c:dLbls>
        <c:marker val="1"/>
        <c:smooth val="0"/>
        <c:axId val="469860504"/>
        <c:axId val="1"/>
      </c:lineChart>
      <c:catAx>
        <c:axId val="469860504"/>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860504"/>
        <c:crosses val="autoZero"/>
        <c:crossBetween val="between"/>
        <c:majorUnit val="0.1"/>
      </c:valAx>
      <c:spPr>
        <a:noFill/>
        <a:ln w="25400">
          <a:noFill/>
        </a:ln>
      </c:spPr>
    </c:plotArea>
    <c:legend>
      <c:legendPos val="b"/>
      <c:layout>
        <c:manualLayout>
          <c:xMode val="edge"/>
          <c:yMode val="edge"/>
          <c:wMode val="edge"/>
          <c:hMode val="edge"/>
          <c:x val="1.1441647597254004E-2"/>
          <c:y val="0.70258756448547377"/>
          <c:w val="0.99084668192219683"/>
          <c:h val="0.9784500859806316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59141413401024"/>
          <c:y val="4.5751779998276648E-2"/>
          <c:w val="0.81986235640511829"/>
          <c:h val="0.63398895140469069"/>
        </c:manualLayout>
      </c:layout>
      <c:barChart>
        <c:barDir val="col"/>
        <c:grouping val="clustered"/>
        <c:varyColors val="0"/>
        <c:ser>
          <c:idx val="0"/>
          <c:order val="0"/>
          <c:tx>
            <c:strRef>
              <c:f>'2.2.3-график'!$B$28</c:f>
              <c:strCache>
                <c:ptCount val="1"/>
                <c:pt idx="0">
                  <c:v>Шетелдік қатысуы бар сақтандыру ұйымдары</c:v>
                </c:pt>
              </c:strCache>
            </c:strRef>
          </c:tx>
          <c:spPr>
            <a:gradFill rotWithShape="0">
              <a:gsLst>
                <a:gs pos="0">
                  <a:srgbClr val="333399"/>
                </a:gs>
                <a:gs pos="100000">
                  <a:srgbClr val="0000FF"/>
                </a:gs>
              </a:gsLst>
              <a:lin ang="0" scaled="1"/>
            </a:gradFill>
            <a:ln w="25400">
              <a:noFill/>
            </a:ln>
          </c:spPr>
          <c:invertIfNegative val="0"/>
          <c:cat>
            <c:numRef>
              <c:f>'2.2.3-график'!$C$27:$E$27</c:f>
              <c:numCache>
                <c:formatCode>m/d/yyyy</c:formatCode>
                <c:ptCount val="3"/>
                <c:pt idx="0">
                  <c:v>39722</c:v>
                </c:pt>
                <c:pt idx="1">
                  <c:v>40087</c:v>
                </c:pt>
                <c:pt idx="2">
                  <c:v>40452</c:v>
                </c:pt>
              </c:numCache>
            </c:numRef>
          </c:cat>
          <c:val>
            <c:numRef>
              <c:f>'2.2.3-график'!$C$28:$E$28</c:f>
              <c:numCache>
                <c:formatCode>0.00%</c:formatCode>
                <c:ptCount val="3"/>
                <c:pt idx="0">
                  <c:v>0.10177178693186306</c:v>
                </c:pt>
                <c:pt idx="1">
                  <c:v>1.4906760835897699</c:v>
                </c:pt>
                <c:pt idx="2">
                  <c:v>-0.12863445252773165</c:v>
                </c:pt>
              </c:numCache>
            </c:numRef>
          </c:val>
          <c:extLst>
            <c:ext xmlns:c16="http://schemas.microsoft.com/office/drawing/2014/chart" uri="{C3380CC4-5D6E-409C-BE32-E72D297353CC}">
              <c16:uniqueId val="{00000000-EA14-49F8-B0CE-BB8393AEB9FE}"/>
            </c:ext>
          </c:extLst>
        </c:ser>
        <c:ser>
          <c:idx val="1"/>
          <c:order val="1"/>
          <c:tx>
            <c:strRef>
              <c:f>'2.2.3-график'!$B$29</c:f>
              <c:strCache>
                <c:ptCount val="1"/>
                <c:pt idx="0">
                  <c:v>Мемлекеттің қатысуы (және/немесе жанама қатысуы) бар сақтандыру ұйымдары</c:v>
                </c:pt>
              </c:strCache>
            </c:strRef>
          </c:tx>
          <c:spPr>
            <a:gradFill rotWithShape="0">
              <a:gsLst>
                <a:gs pos="0">
                  <a:srgbClr val="FF6600"/>
                </a:gs>
                <a:gs pos="100000">
                  <a:srgbClr val="FF9900"/>
                </a:gs>
              </a:gsLst>
              <a:lin ang="0" scaled="1"/>
            </a:gradFill>
            <a:ln w="25400">
              <a:noFill/>
            </a:ln>
          </c:spPr>
          <c:invertIfNegative val="0"/>
          <c:cat>
            <c:numRef>
              <c:f>'2.2.3-график'!$C$27:$E$27</c:f>
              <c:numCache>
                <c:formatCode>m/d/yyyy</c:formatCode>
                <c:ptCount val="3"/>
                <c:pt idx="0">
                  <c:v>39722</c:v>
                </c:pt>
                <c:pt idx="1">
                  <c:v>40087</c:v>
                </c:pt>
                <c:pt idx="2">
                  <c:v>40452</c:v>
                </c:pt>
              </c:numCache>
            </c:numRef>
          </c:cat>
          <c:val>
            <c:numRef>
              <c:f>'2.2.3-график'!$C$29:$E$29</c:f>
              <c:numCache>
                <c:formatCode>0.00%</c:formatCode>
                <c:ptCount val="3"/>
                <c:pt idx="0">
                  <c:v>0.4412587931637193</c:v>
                </c:pt>
                <c:pt idx="1">
                  <c:v>0.94037353755933872</c:v>
                </c:pt>
                <c:pt idx="2">
                  <c:v>3.3274717616307496</c:v>
                </c:pt>
              </c:numCache>
            </c:numRef>
          </c:val>
          <c:extLst>
            <c:ext xmlns:c16="http://schemas.microsoft.com/office/drawing/2014/chart" uri="{C3380CC4-5D6E-409C-BE32-E72D297353CC}">
              <c16:uniqueId val="{00000001-EA14-49F8-B0CE-BB8393AEB9FE}"/>
            </c:ext>
          </c:extLst>
        </c:ser>
        <c:ser>
          <c:idx val="2"/>
          <c:order val="2"/>
          <c:tx>
            <c:strRef>
              <c:f>'2.2.3-график'!$B$30</c:f>
              <c:strCache>
                <c:ptCount val="1"/>
                <c:pt idx="0">
                  <c:v>Қалған сақтандыру ұйымдары</c:v>
                </c:pt>
              </c:strCache>
            </c:strRef>
          </c:tx>
          <c:spPr>
            <a:gradFill rotWithShape="0">
              <a:gsLst>
                <a:gs pos="0">
                  <a:srgbClr val="008000"/>
                </a:gs>
                <a:gs pos="100000">
                  <a:srgbClr val="00FF00"/>
                </a:gs>
              </a:gsLst>
              <a:lin ang="0" scaled="1"/>
            </a:gradFill>
            <a:ln w="25400">
              <a:noFill/>
            </a:ln>
          </c:spPr>
          <c:invertIfNegative val="0"/>
          <c:cat>
            <c:numRef>
              <c:f>'2.2.3-график'!$C$27:$E$27</c:f>
              <c:numCache>
                <c:formatCode>m/d/yyyy</c:formatCode>
                <c:ptCount val="3"/>
                <c:pt idx="0">
                  <c:v>39722</c:v>
                </c:pt>
                <c:pt idx="1">
                  <c:v>40087</c:v>
                </c:pt>
                <c:pt idx="2">
                  <c:v>40452</c:v>
                </c:pt>
              </c:numCache>
            </c:numRef>
          </c:cat>
          <c:val>
            <c:numRef>
              <c:f>'2.2.3-график'!$C$30:$E$30</c:f>
              <c:numCache>
                <c:formatCode>0.00%</c:formatCode>
                <c:ptCount val="3"/>
                <c:pt idx="0">
                  <c:v>-1.2122246428840411E-2</c:v>
                </c:pt>
                <c:pt idx="1">
                  <c:v>-0.4685599036928636</c:v>
                </c:pt>
                <c:pt idx="2">
                  <c:v>0.19882292856883188</c:v>
                </c:pt>
              </c:numCache>
            </c:numRef>
          </c:val>
          <c:extLst>
            <c:ext xmlns:c16="http://schemas.microsoft.com/office/drawing/2014/chart" uri="{C3380CC4-5D6E-409C-BE32-E72D297353CC}">
              <c16:uniqueId val="{00000002-EA14-49F8-B0CE-BB8393AEB9FE}"/>
            </c:ext>
          </c:extLst>
        </c:ser>
        <c:dLbls>
          <c:showLegendKey val="0"/>
          <c:showVal val="0"/>
          <c:showCatName val="0"/>
          <c:showSerName val="0"/>
          <c:showPercent val="0"/>
          <c:showBubbleSize val="0"/>
        </c:dLbls>
        <c:gapWidth val="150"/>
        <c:axId val="469872968"/>
        <c:axId val="1"/>
      </c:barChart>
      <c:catAx>
        <c:axId val="469872968"/>
        <c:scaling>
          <c:orientation val="minMax"/>
        </c:scaling>
        <c:delete val="0"/>
        <c:axPos val="b"/>
        <c:numFmt formatCode="m/d/yyyy"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3.4"/>
          <c:min val="-0.15"/>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Сақтандыру ұйымдары сыйлықақыларының пайыздық өзгеруі</a:t>
                </a:r>
              </a:p>
            </c:rich>
          </c:tx>
          <c:layout>
            <c:manualLayout>
              <c:xMode val="edge"/>
              <c:yMode val="edge"/>
              <c:x val="1.1547344110854504E-2"/>
              <c:y val="1.633986928104575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872968"/>
        <c:crosses val="autoZero"/>
        <c:crossBetween val="between"/>
      </c:valAx>
      <c:spPr>
        <a:noFill/>
        <a:ln w="25400">
          <a:noFill/>
        </a:ln>
      </c:spPr>
    </c:plotArea>
    <c:legend>
      <c:legendPos val="b"/>
      <c:layout>
        <c:manualLayout>
          <c:xMode val="edge"/>
          <c:yMode val="edge"/>
          <c:x val="1.1547344110854504E-2"/>
          <c:y val="0.77450980392156865"/>
          <c:w val="0.97921478060046185"/>
          <c:h val="0.2156862745098039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519773967856073E-2"/>
          <c:y val="8.3333615904459313E-2"/>
          <c:w val="0.87795359978008103"/>
          <c:h val="0.40625137753423912"/>
        </c:manualLayout>
      </c:layout>
      <c:barChart>
        <c:barDir val="col"/>
        <c:grouping val="clustered"/>
        <c:varyColors val="0"/>
        <c:ser>
          <c:idx val="0"/>
          <c:order val="0"/>
          <c:tx>
            <c:strRef>
              <c:f>'2.2.4-график'!$B$6</c:f>
              <c:strCache>
                <c:ptCount val="1"/>
                <c:pt idx="0">
                  <c:v>Банктік конгломератқа кіретін сақтандыру (қайта сақтандыру) ұйымдары</c:v>
                </c:pt>
              </c:strCache>
            </c:strRef>
          </c:tx>
          <c:spPr>
            <a:gradFill rotWithShape="0">
              <a:gsLst>
                <a:gs pos="0">
                  <a:srgbClr val="008000"/>
                </a:gs>
                <a:gs pos="100000">
                  <a:srgbClr val="00FF00"/>
                </a:gs>
              </a:gsLst>
              <a:lin ang="0" scaled="1"/>
            </a:gradFill>
            <a:ln w="25400">
              <a:noFill/>
            </a:ln>
          </c:spPr>
          <c:invertIfNegative val="0"/>
          <c:cat>
            <c:multiLvlStrRef>
              <c:f>'2.2.4-график'!$C$4:$M$5</c:f>
              <c:multiLvlStrCache>
                <c:ptCount val="11"/>
                <c:lvl>
                  <c:pt idx="0">
                    <c:v>2006</c:v>
                  </c:pt>
                  <c:pt idx="1">
                    <c:v>2007</c:v>
                  </c:pt>
                  <c:pt idx="2">
                    <c:v>2008</c:v>
                  </c:pt>
                  <c:pt idx="3">
                    <c:v>2009</c:v>
                  </c:pt>
                  <c:pt idx="4">
                    <c:v>01.10.2010*</c:v>
                  </c:pt>
                  <c:pt idx="6">
                    <c:v>2006</c:v>
                  </c:pt>
                  <c:pt idx="7">
                    <c:v>2007</c:v>
                  </c:pt>
                  <c:pt idx="8">
                    <c:v>2008</c:v>
                  </c:pt>
                  <c:pt idx="9">
                    <c:v>2009</c:v>
                  </c:pt>
                  <c:pt idx="10">
                    <c:v>01.10.2010*</c:v>
                  </c:pt>
                </c:lvl>
                <c:lvl>
                  <c:pt idx="0">
                    <c:v>ROA</c:v>
                  </c:pt>
                  <c:pt idx="6">
                    <c:v>ROE</c:v>
                  </c:pt>
                </c:lvl>
              </c:multiLvlStrCache>
            </c:multiLvlStrRef>
          </c:cat>
          <c:val>
            <c:numRef>
              <c:f>'2.2.4-график'!$C$6:$M$6</c:f>
              <c:numCache>
                <c:formatCode>0%</c:formatCode>
                <c:ptCount val="11"/>
                <c:pt idx="0">
                  <c:v>0.28394435549468516</c:v>
                </c:pt>
                <c:pt idx="1">
                  <c:v>0.25278579171492221</c:v>
                </c:pt>
                <c:pt idx="2">
                  <c:v>0.15043587944170136</c:v>
                </c:pt>
                <c:pt idx="3">
                  <c:v>7.3276263256673205E-2</c:v>
                </c:pt>
                <c:pt idx="4">
                  <c:v>7.9712481365089932E-2</c:v>
                </c:pt>
                <c:pt idx="6">
                  <c:v>0.51512812389593243</c:v>
                </c:pt>
                <c:pt idx="7">
                  <c:v>0.25278579171492221</c:v>
                </c:pt>
                <c:pt idx="8">
                  <c:v>0.25154626368935057</c:v>
                </c:pt>
                <c:pt idx="9">
                  <c:v>0.12432070115147717</c:v>
                </c:pt>
                <c:pt idx="10">
                  <c:v>0.1463918653769514</c:v>
                </c:pt>
              </c:numCache>
            </c:numRef>
          </c:val>
          <c:extLst>
            <c:ext xmlns:c16="http://schemas.microsoft.com/office/drawing/2014/chart" uri="{C3380CC4-5D6E-409C-BE32-E72D297353CC}">
              <c16:uniqueId val="{00000000-0DA8-4D90-B46B-460D7C10B981}"/>
            </c:ext>
          </c:extLst>
        </c:ser>
        <c:ser>
          <c:idx val="1"/>
          <c:order val="1"/>
          <c:tx>
            <c:strRef>
              <c:f>'2.2.4-график'!$B$7</c:f>
              <c:strCache>
                <c:ptCount val="1"/>
                <c:pt idx="0">
                  <c:v>Қалған сақтандыру (қайта сақтандыру) ұйымдары</c:v>
                </c:pt>
              </c:strCache>
            </c:strRef>
          </c:tx>
          <c:spPr>
            <a:gradFill rotWithShape="0">
              <a:gsLst>
                <a:gs pos="0">
                  <a:srgbClr val="333399"/>
                </a:gs>
                <a:gs pos="100000">
                  <a:srgbClr val="0000FF"/>
                </a:gs>
              </a:gsLst>
              <a:lin ang="0" scaled="1"/>
            </a:gradFill>
            <a:ln w="25400">
              <a:noFill/>
            </a:ln>
          </c:spPr>
          <c:invertIfNegative val="0"/>
          <c:cat>
            <c:multiLvlStrRef>
              <c:f>'2.2.4-график'!$C$4:$M$5</c:f>
              <c:multiLvlStrCache>
                <c:ptCount val="11"/>
                <c:lvl>
                  <c:pt idx="0">
                    <c:v>2006</c:v>
                  </c:pt>
                  <c:pt idx="1">
                    <c:v>2007</c:v>
                  </c:pt>
                  <c:pt idx="2">
                    <c:v>2008</c:v>
                  </c:pt>
                  <c:pt idx="3">
                    <c:v>2009</c:v>
                  </c:pt>
                  <c:pt idx="4">
                    <c:v>01.10.2010*</c:v>
                  </c:pt>
                  <c:pt idx="6">
                    <c:v>2006</c:v>
                  </c:pt>
                  <c:pt idx="7">
                    <c:v>2007</c:v>
                  </c:pt>
                  <c:pt idx="8">
                    <c:v>2008</c:v>
                  </c:pt>
                  <c:pt idx="9">
                    <c:v>2009</c:v>
                  </c:pt>
                  <c:pt idx="10">
                    <c:v>01.10.2010*</c:v>
                  </c:pt>
                </c:lvl>
                <c:lvl>
                  <c:pt idx="0">
                    <c:v>ROA</c:v>
                  </c:pt>
                  <c:pt idx="6">
                    <c:v>ROE</c:v>
                  </c:pt>
                </c:lvl>
              </c:multiLvlStrCache>
            </c:multiLvlStrRef>
          </c:cat>
          <c:val>
            <c:numRef>
              <c:f>'2.2.4-график'!$C$7:$M$7</c:f>
              <c:numCache>
                <c:formatCode>0%</c:formatCode>
                <c:ptCount val="11"/>
                <c:pt idx="0">
                  <c:v>0.21682912089515055</c:v>
                </c:pt>
                <c:pt idx="1">
                  <c:v>0.25550428115910412</c:v>
                </c:pt>
                <c:pt idx="2">
                  <c:v>0.19637271559506395</c:v>
                </c:pt>
                <c:pt idx="3">
                  <c:v>0.13179664096998991</c:v>
                </c:pt>
                <c:pt idx="4">
                  <c:v>9.7841792219518997E-2</c:v>
                </c:pt>
                <c:pt idx="6">
                  <c:v>0.33025427663323703</c:v>
                </c:pt>
                <c:pt idx="7">
                  <c:v>0.44614080169704018</c:v>
                </c:pt>
                <c:pt idx="8">
                  <c:v>0.30819280818227196</c:v>
                </c:pt>
                <c:pt idx="9">
                  <c:v>0.21408766985507308</c:v>
                </c:pt>
                <c:pt idx="10">
                  <c:v>0.15893260434307668</c:v>
                </c:pt>
              </c:numCache>
            </c:numRef>
          </c:val>
          <c:extLst>
            <c:ext xmlns:c16="http://schemas.microsoft.com/office/drawing/2014/chart" uri="{C3380CC4-5D6E-409C-BE32-E72D297353CC}">
              <c16:uniqueId val="{00000001-0DA8-4D90-B46B-460D7C10B981}"/>
            </c:ext>
          </c:extLst>
        </c:ser>
        <c:dLbls>
          <c:showLegendKey val="0"/>
          <c:showVal val="0"/>
          <c:showCatName val="0"/>
          <c:showSerName val="0"/>
          <c:showPercent val="0"/>
          <c:showBubbleSize val="0"/>
        </c:dLbls>
        <c:gapWidth val="150"/>
        <c:axId val="469874280"/>
        <c:axId val="1"/>
      </c:barChart>
      <c:catAx>
        <c:axId val="469874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874280"/>
        <c:crosses val="autoZero"/>
        <c:crossBetween val="between"/>
      </c:valAx>
      <c:spPr>
        <a:noFill/>
        <a:ln w="25400">
          <a:noFill/>
        </a:ln>
      </c:spPr>
    </c:plotArea>
    <c:legend>
      <c:legendPos val="b"/>
      <c:layout>
        <c:manualLayout>
          <c:xMode val="edge"/>
          <c:yMode val="edge"/>
          <c:x val="9.8425291455166031E-3"/>
          <c:y val="0.85472972972972971"/>
          <c:w val="0.94488279796959385"/>
          <c:h val="0.1351351351351351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14615192142785E-2"/>
          <c:y val="4.1176529722727659E-2"/>
          <c:w val="0.9079624046816811"/>
          <c:h val="0.55882433195130388"/>
        </c:manualLayout>
      </c:layout>
      <c:barChart>
        <c:barDir val="col"/>
        <c:grouping val="clustered"/>
        <c:varyColors val="0"/>
        <c:ser>
          <c:idx val="0"/>
          <c:order val="0"/>
          <c:tx>
            <c:strRef>
              <c:f>'2.2.5-график'!$B$6</c:f>
              <c:strCache>
                <c:ptCount val="1"/>
                <c:pt idx="0">
                  <c:v>Аса ірі ЖЗҚ бестігі (тартылған зейнетақы активтері бойынша)</c:v>
                </c:pt>
              </c:strCache>
            </c:strRef>
          </c:tx>
          <c:spPr>
            <a:gradFill rotWithShape="0">
              <a:gsLst>
                <a:gs pos="0">
                  <a:srgbClr val="333399"/>
                </a:gs>
                <a:gs pos="100000">
                  <a:srgbClr val="0000FF"/>
                </a:gs>
              </a:gsLst>
              <a:lin ang="0" scaled="1"/>
            </a:gradFill>
            <a:ln w="25400">
              <a:noFill/>
            </a:ln>
          </c:spPr>
          <c:invertIfNegative val="0"/>
          <c:cat>
            <c:multiLvlStrRef>
              <c:f>'2.2.5-график'!$C$4:$S$5</c:f>
              <c:multiLvlStrCache>
                <c:ptCount val="17"/>
                <c:lvl>
                  <c:pt idx="0">
                    <c:v>2006</c:v>
                  </c:pt>
                  <c:pt idx="1">
                    <c:v>2007</c:v>
                  </c:pt>
                  <c:pt idx="2">
                    <c:v>2008</c:v>
                  </c:pt>
                  <c:pt idx="3">
                    <c:v>2009</c:v>
                  </c:pt>
                  <c:pt idx="4">
                    <c:v>01.10.2010*</c:v>
                  </c:pt>
                  <c:pt idx="6">
                    <c:v>2006</c:v>
                  </c:pt>
                  <c:pt idx="7">
                    <c:v>2007</c:v>
                  </c:pt>
                  <c:pt idx="8">
                    <c:v>2008</c:v>
                  </c:pt>
                  <c:pt idx="9">
                    <c:v>2009</c:v>
                  </c:pt>
                  <c:pt idx="10">
                    <c:v>01.10.2010*</c:v>
                  </c:pt>
                  <c:pt idx="12">
                    <c:v>2006</c:v>
                  </c:pt>
                  <c:pt idx="13">
                    <c:v>2007</c:v>
                  </c:pt>
                  <c:pt idx="14">
                    <c:v>2008</c:v>
                  </c:pt>
                  <c:pt idx="15">
                    <c:v>2009</c:v>
                  </c:pt>
                  <c:pt idx="16">
                    <c:v>01.10.2010*</c:v>
                  </c:pt>
                </c:lvl>
                <c:lvl>
                  <c:pt idx="0">
                    <c:v> К2 коэффициентінің орташа алынған мәні, 12 ай.</c:v>
                  </c:pt>
                  <c:pt idx="6">
                    <c:v> К2 коэффициентінің орташа алынған мәні, 36 ай.</c:v>
                  </c:pt>
                  <c:pt idx="12">
                    <c:v> К2 коэффициенті-нің орташа алын-ған мәні, 60 ай.</c:v>
                  </c:pt>
                </c:lvl>
              </c:multiLvlStrCache>
            </c:multiLvlStrRef>
          </c:cat>
          <c:val>
            <c:numRef>
              <c:f>'2.2.5-график'!$C$6:$S$6</c:f>
              <c:numCache>
                <c:formatCode>#,##0.00</c:formatCode>
                <c:ptCount val="17"/>
                <c:pt idx="0">
                  <c:v>14.616800761313909</c:v>
                </c:pt>
                <c:pt idx="1">
                  <c:v>9.813479225777634</c:v>
                </c:pt>
                <c:pt idx="2">
                  <c:v>-1.5504554346120458</c:v>
                </c:pt>
                <c:pt idx="3">
                  <c:v>14.401097821459874</c:v>
                </c:pt>
                <c:pt idx="4">
                  <c:v>4.7768994707155246</c:v>
                </c:pt>
                <c:pt idx="6">
                  <c:v>27.826992737566528</c:v>
                </c:pt>
                <c:pt idx="7">
                  <c:v>36.117657643893956</c:v>
                </c:pt>
                <c:pt idx="8">
                  <c:v>25.721948871262224</c:v>
                </c:pt>
                <c:pt idx="9">
                  <c:v>22.709508974074179</c:v>
                </c:pt>
                <c:pt idx="10">
                  <c:v>17.452574688713888</c:v>
                </c:pt>
                <c:pt idx="12">
                  <c:v>54.946300589190201</c:v>
                </c:pt>
                <c:pt idx="13">
                  <c:v>51.028778007415887</c:v>
                </c:pt>
                <c:pt idx="14">
                  <c:v>40.518000047750171</c:v>
                </c:pt>
                <c:pt idx="15">
                  <c:v>53.33511038490623</c:v>
                </c:pt>
                <c:pt idx="16">
                  <c:v>46.229415607724754</c:v>
                </c:pt>
              </c:numCache>
            </c:numRef>
          </c:val>
          <c:extLst>
            <c:ext xmlns:c16="http://schemas.microsoft.com/office/drawing/2014/chart" uri="{C3380CC4-5D6E-409C-BE32-E72D297353CC}">
              <c16:uniqueId val="{00000000-8EEC-4C92-806F-41774F4C1C18}"/>
            </c:ext>
          </c:extLst>
        </c:ser>
        <c:ser>
          <c:idx val="1"/>
          <c:order val="1"/>
          <c:tx>
            <c:strRef>
              <c:f>'2.2.5-график'!$B$7</c:f>
              <c:strCache>
                <c:ptCount val="1"/>
                <c:pt idx="0">
                  <c:v>Қалған ЖЗҚ</c:v>
                </c:pt>
              </c:strCache>
            </c:strRef>
          </c:tx>
          <c:spPr>
            <a:gradFill rotWithShape="0">
              <a:gsLst>
                <a:gs pos="0">
                  <a:srgbClr val="FF6600"/>
                </a:gs>
                <a:gs pos="100000">
                  <a:srgbClr val="FF9900"/>
                </a:gs>
              </a:gsLst>
              <a:lin ang="0" scaled="1"/>
            </a:gradFill>
            <a:ln w="25400">
              <a:noFill/>
            </a:ln>
          </c:spPr>
          <c:invertIfNegative val="0"/>
          <c:cat>
            <c:multiLvlStrRef>
              <c:f>'2.2.5-график'!$C$4:$S$5</c:f>
              <c:multiLvlStrCache>
                <c:ptCount val="17"/>
                <c:lvl>
                  <c:pt idx="0">
                    <c:v>2006</c:v>
                  </c:pt>
                  <c:pt idx="1">
                    <c:v>2007</c:v>
                  </c:pt>
                  <c:pt idx="2">
                    <c:v>2008</c:v>
                  </c:pt>
                  <c:pt idx="3">
                    <c:v>2009</c:v>
                  </c:pt>
                  <c:pt idx="4">
                    <c:v>01.10.2010*</c:v>
                  </c:pt>
                  <c:pt idx="6">
                    <c:v>2006</c:v>
                  </c:pt>
                  <c:pt idx="7">
                    <c:v>2007</c:v>
                  </c:pt>
                  <c:pt idx="8">
                    <c:v>2008</c:v>
                  </c:pt>
                  <c:pt idx="9">
                    <c:v>2009</c:v>
                  </c:pt>
                  <c:pt idx="10">
                    <c:v>01.10.2010*</c:v>
                  </c:pt>
                  <c:pt idx="12">
                    <c:v>2006</c:v>
                  </c:pt>
                  <c:pt idx="13">
                    <c:v>2007</c:v>
                  </c:pt>
                  <c:pt idx="14">
                    <c:v>2008</c:v>
                  </c:pt>
                  <c:pt idx="15">
                    <c:v>2009</c:v>
                  </c:pt>
                  <c:pt idx="16">
                    <c:v>01.10.2010*</c:v>
                  </c:pt>
                </c:lvl>
                <c:lvl>
                  <c:pt idx="0">
                    <c:v> К2 коэффициентінің орташа алынған мәні, 12 ай.</c:v>
                  </c:pt>
                  <c:pt idx="6">
                    <c:v> К2 коэффициентінің орташа алынған мәні, 36 ай.</c:v>
                  </c:pt>
                  <c:pt idx="12">
                    <c:v> К2 коэффициенті-нің орташа алын-ған мәні, 60 ай.</c:v>
                  </c:pt>
                </c:lvl>
              </c:multiLvlStrCache>
            </c:multiLvlStrRef>
          </c:cat>
          <c:val>
            <c:numRef>
              <c:f>'2.2.5-график'!$C$7:$S$7</c:f>
              <c:numCache>
                <c:formatCode>#,##0.00</c:formatCode>
                <c:ptCount val="17"/>
                <c:pt idx="0">
                  <c:v>10.653590945954756</c:v>
                </c:pt>
                <c:pt idx="1">
                  <c:v>8.4947227620841321</c:v>
                </c:pt>
                <c:pt idx="2">
                  <c:v>6.2524704174781611</c:v>
                </c:pt>
                <c:pt idx="3">
                  <c:v>5.0820822502849037</c:v>
                </c:pt>
                <c:pt idx="4">
                  <c:v>5.3863768233112639</c:v>
                </c:pt>
                <c:pt idx="6">
                  <c:v>26.777653307228459</c:v>
                </c:pt>
                <c:pt idx="7">
                  <c:v>30.663582720530346</c:v>
                </c:pt>
                <c:pt idx="8">
                  <c:v>27.98558593733933</c:v>
                </c:pt>
                <c:pt idx="9">
                  <c:v>20.967913401382678</c:v>
                </c:pt>
                <c:pt idx="10">
                  <c:v>21.179307396031973</c:v>
                </c:pt>
                <c:pt idx="12">
                  <c:v>51.820165540650137</c:v>
                </c:pt>
                <c:pt idx="13">
                  <c:v>45.548442127479312</c:v>
                </c:pt>
                <c:pt idx="14">
                  <c:v>46.288875489281679</c:v>
                </c:pt>
                <c:pt idx="15">
                  <c:v>45.890237390182904</c:v>
                </c:pt>
                <c:pt idx="16">
                  <c:v>43.699734660659772</c:v>
                </c:pt>
              </c:numCache>
            </c:numRef>
          </c:val>
          <c:extLst>
            <c:ext xmlns:c16="http://schemas.microsoft.com/office/drawing/2014/chart" uri="{C3380CC4-5D6E-409C-BE32-E72D297353CC}">
              <c16:uniqueId val="{00000001-8EEC-4C92-806F-41774F4C1C18}"/>
            </c:ext>
          </c:extLst>
        </c:ser>
        <c:dLbls>
          <c:showLegendKey val="0"/>
          <c:showVal val="0"/>
          <c:showCatName val="0"/>
          <c:showSerName val="0"/>
          <c:showPercent val="0"/>
          <c:showBubbleSize val="0"/>
        </c:dLbls>
        <c:gapWidth val="150"/>
        <c:axId val="469879856"/>
        <c:axId val="1"/>
      </c:barChart>
      <c:catAx>
        <c:axId val="46987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879856"/>
        <c:crosses val="autoZero"/>
        <c:crossBetween val="between"/>
      </c:valAx>
      <c:spPr>
        <a:noFill/>
        <a:ln w="25400">
          <a:noFill/>
        </a:ln>
      </c:spPr>
    </c:plotArea>
    <c:legend>
      <c:legendPos val="b"/>
      <c:layout>
        <c:manualLayout>
          <c:xMode val="edge"/>
          <c:yMode val="edge"/>
          <c:x val="1.2690371057031073E-2"/>
          <c:y val="0.9019085569074593"/>
          <c:w val="0.95685397770014291"/>
          <c:h val="8.9918375764187777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47678099200457"/>
          <c:y val="0.11428624575077079"/>
          <c:w val="0.66031950743894918"/>
          <c:h val="0.41904956775282626"/>
        </c:manualLayout>
      </c:layout>
      <c:lineChart>
        <c:grouping val="standard"/>
        <c:varyColors val="0"/>
        <c:ser>
          <c:idx val="0"/>
          <c:order val="0"/>
          <c:tx>
            <c:strRef>
              <c:f>'2.1.3-график'!$C$4</c:f>
              <c:strCache>
                <c:ptCount val="1"/>
                <c:pt idx="0">
                  <c:v>Таза қаржы активтері</c:v>
                </c:pt>
              </c:strCache>
            </c:strRef>
          </c:tx>
          <c:spPr>
            <a:ln w="25400">
              <a:solidFill>
                <a:srgbClr val="333399"/>
              </a:solidFill>
              <a:prstDash val="solid"/>
            </a:ln>
          </c:spPr>
          <c:marker>
            <c:symbol val="none"/>
          </c:marker>
          <c:cat>
            <c:strRef>
              <c:f>'2.1.3-график'!$B$6:$B$20</c:f>
              <c:strCache>
                <c:ptCount val="15"/>
                <c:pt idx="0">
                  <c:v>1тоқ2007</c:v>
                </c:pt>
                <c:pt idx="1">
                  <c:v>2тоқ2007</c:v>
                </c:pt>
                <c:pt idx="2">
                  <c:v>3тоқ2007</c:v>
                </c:pt>
                <c:pt idx="3">
                  <c:v>4тоқ2007</c:v>
                </c:pt>
                <c:pt idx="4">
                  <c:v>1тоқ2008</c:v>
                </c:pt>
                <c:pt idx="5">
                  <c:v>2тоқ2008</c:v>
                </c:pt>
                <c:pt idx="6">
                  <c:v>3тоқ2008</c:v>
                </c:pt>
                <c:pt idx="7">
                  <c:v>4тоқ2008</c:v>
                </c:pt>
                <c:pt idx="8">
                  <c:v>1тоқ2009</c:v>
                </c:pt>
                <c:pt idx="9">
                  <c:v>2тоқ2009</c:v>
                </c:pt>
                <c:pt idx="10">
                  <c:v>3тоқ2009</c:v>
                </c:pt>
                <c:pt idx="11">
                  <c:v>4тоқ2009</c:v>
                </c:pt>
                <c:pt idx="12">
                  <c:v>1тоқ2010</c:v>
                </c:pt>
                <c:pt idx="13">
                  <c:v>2тоқ2010</c:v>
                </c:pt>
                <c:pt idx="14">
                  <c:v>3тоқ2010</c:v>
                </c:pt>
              </c:strCache>
            </c:strRef>
          </c:cat>
          <c:val>
            <c:numRef>
              <c:f>'2.1.3-график'!$C$6:$C$20</c:f>
              <c:numCache>
                <c:formatCode>0.00</c:formatCode>
                <c:ptCount val="15"/>
                <c:pt idx="0">
                  <c:v>347.13420000000002</c:v>
                </c:pt>
                <c:pt idx="1">
                  <c:v>354.29840000000002</c:v>
                </c:pt>
                <c:pt idx="2">
                  <c:v>354.78969999999998</c:v>
                </c:pt>
                <c:pt idx="3">
                  <c:v>341.70170000000002</c:v>
                </c:pt>
                <c:pt idx="4">
                  <c:v>320.495</c:v>
                </c:pt>
                <c:pt idx="5">
                  <c:v>302.8098</c:v>
                </c:pt>
                <c:pt idx="6">
                  <c:v>285.33780000000002</c:v>
                </c:pt>
                <c:pt idx="7">
                  <c:v>249.2372</c:v>
                </c:pt>
                <c:pt idx="8">
                  <c:v>236.21539999999999</c:v>
                </c:pt>
                <c:pt idx="9">
                  <c:v>246.1455</c:v>
                </c:pt>
                <c:pt idx="10">
                  <c:v>268.04750000000001</c:v>
                </c:pt>
                <c:pt idx="11">
                  <c:v>271.4665</c:v>
                </c:pt>
                <c:pt idx="12">
                  <c:v>280.81189999999998</c:v>
                </c:pt>
                <c:pt idx="13">
                  <c:v>263.08690000000001</c:v>
                </c:pt>
              </c:numCache>
            </c:numRef>
          </c:val>
          <c:smooth val="0"/>
          <c:extLst>
            <c:ext xmlns:c16="http://schemas.microsoft.com/office/drawing/2014/chart" uri="{C3380CC4-5D6E-409C-BE32-E72D297353CC}">
              <c16:uniqueId val="{00000000-1280-4D73-969C-F72291B9E959}"/>
            </c:ext>
          </c:extLst>
        </c:ser>
        <c:dLbls>
          <c:showLegendKey val="0"/>
          <c:showVal val="0"/>
          <c:showCatName val="0"/>
          <c:showSerName val="0"/>
          <c:showPercent val="0"/>
          <c:showBubbleSize val="0"/>
        </c:dLbls>
        <c:marker val="1"/>
        <c:smooth val="0"/>
        <c:axId val="470301840"/>
        <c:axId val="1"/>
      </c:lineChart>
      <c:lineChart>
        <c:grouping val="standard"/>
        <c:varyColors val="0"/>
        <c:ser>
          <c:idx val="1"/>
          <c:order val="1"/>
          <c:tx>
            <c:strRef>
              <c:f>'2.1.3-график'!$D$4</c:f>
              <c:strCache>
                <c:ptCount val="1"/>
                <c:pt idx="0">
                  <c:v>Жинақ ақша нормасы (оң шкала)</c:v>
                </c:pt>
              </c:strCache>
            </c:strRef>
          </c:tx>
          <c:spPr>
            <a:ln w="25400">
              <a:solidFill>
                <a:srgbClr val="003300"/>
              </a:solidFill>
              <a:prstDash val="solid"/>
            </a:ln>
          </c:spPr>
          <c:marker>
            <c:symbol val="none"/>
          </c:marker>
          <c:cat>
            <c:strRef>
              <c:f>'2.1.3-график'!$B$6:$B$20</c:f>
              <c:strCache>
                <c:ptCount val="15"/>
                <c:pt idx="0">
                  <c:v>1тоқ2007</c:v>
                </c:pt>
                <c:pt idx="1">
                  <c:v>2тоқ2007</c:v>
                </c:pt>
                <c:pt idx="2">
                  <c:v>3тоқ2007</c:v>
                </c:pt>
                <c:pt idx="3">
                  <c:v>4тоқ2007</c:v>
                </c:pt>
                <c:pt idx="4">
                  <c:v>1тоқ2008</c:v>
                </c:pt>
                <c:pt idx="5">
                  <c:v>2тоқ2008</c:v>
                </c:pt>
                <c:pt idx="6">
                  <c:v>3тоқ2008</c:v>
                </c:pt>
                <c:pt idx="7">
                  <c:v>4тоқ2008</c:v>
                </c:pt>
                <c:pt idx="8">
                  <c:v>1тоқ2009</c:v>
                </c:pt>
                <c:pt idx="9">
                  <c:v>2тоқ2009</c:v>
                </c:pt>
                <c:pt idx="10">
                  <c:v>3тоқ2009</c:v>
                </c:pt>
                <c:pt idx="11">
                  <c:v>4тоқ2009</c:v>
                </c:pt>
                <c:pt idx="12">
                  <c:v>1тоқ2010</c:v>
                </c:pt>
                <c:pt idx="13">
                  <c:v>2тоқ2010</c:v>
                </c:pt>
                <c:pt idx="14">
                  <c:v>3тоқ2010</c:v>
                </c:pt>
              </c:strCache>
            </c:strRef>
          </c:cat>
          <c:val>
            <c:numRef>
              <c:f>'2.1.3-график'!$D$6:$D$20</c:f>
              <c:numCache>
                <c:formatCode>0.00</c:formatCode>
                <c:ptCount val="15"/>
                <c:pt idx="0">
                  <c:v>2.3451059999999999</c:v>
                </c:pt>
                <c:pt idx="1">
                  <c:v>1.9761550000000001</c:v>
                </c:pt>
                <c:pt idx="2">
                  <c:v>1.8141130000000001</c:v>
                </c:pt>
                <c:pt idx="3">
                  <c:v>2.103866</c:v>
                </c:pt>
                <c:pt idx="4">
                  <c:v>2.6884420000000002</c:v>
                </c:pt>
                <c:pt idx="5">
                  <c:v>4.8296809999999999</c:v>
                </c:pt>
                <c:pt idx="6">
                  <c:v>3.6030709999999999</c:v>
                </c:pt>
                <c:pt idx="7">
                  <c:v>5.2046590000000004</c:v>
                </c:pt>
                <c:pt idx="8">
                  <c:v>5.4081380000000001</c:v>
                </c:pt>
                <c:pt idx="9">
                  <c:v>7.1562530000000004</c:v>
                </c:pt>
                <c:pt idx="10">
                  <c:v>5.6440659999999996</c:v>
                </c:pt>
                <c:pt idx="11">
                  <c:v>5.5387219999999999</c:v>
                </c:pt>
                <c:pt idx="12">
                  <c:v>5.4549019999999997</c:v>
                </c:pt>
                <c:pt idx="13">
                  <c:v>5.934812</c:v>
                </c:pt>
                <c:pt idx="14">
                  <c:v>5.5448639999999996</c:v>
                </c:pt>
              </c:numCache>
            </c:numRef>
          </c:val>
          <c:smooth val="0"/>
          <c:extLst>
            <c:ext xmlns:c16="http://schemas.microsoft.com/office/drawing/2014/chart" uri="{C3380CC4-5D6E-409C-BE32-E72D297353CC}">
              <c16:uniqueId val="{00000001-1280-4D73-969C-F72291B9E959}"/>
            </c:ext>
          </c:extLst>
        </c:ser>
        <c:dLbls>
          <c:showLegendKey val="0"/>
          <c:showVal val="0"/>
          <c:showCatName val="0"/>
          <c:showSerName val="0"/>
          <c:showPercent val="0"/>
          <c:showBubbleSize val="0"/>
        </c:dLbls>
        <c:marker val="1"/>
        <c:smooth val="0"/>
        <c:axId val="3"/>
        <c:axId val="4"/>
      </c:lineChart>
      <c:catAx>
        <c:axId val="47030184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қолда бар кірістің %</a:t>
                </a:r>
              </a:p>
            </c:rich>
          </c:tx>
          <c:layout>
            <c:manualLayout>
              <c:xMode val="edge"/>
              <c:yMode val="edge"/>
              <c:x val="4.4444444444444446E-2"/>
              <c:y val="5.7143357080364957E-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3018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қолда бар кірістің %</a:t>
                </a:r>
              </a:p>
            </c:rich>
          </c:tx>
          <c:layout>
            <c:manualLayout>
              <c:xMode val="edge"/>
              <c:yMode val="edge"/>
              <c:x val="0.90158996792067658"/>
              <c:y val="5.7143357080364957E-2"/>
            </c:manualLayout>
          </c:layout>
          <c:overlay val="0"/>
          <c:spPr>
            <a:noFill/>
            <a:ln w="25400">
              <a:noFill/>
            </a:ln>
          </c:spPr>
        </c:title>
        <c:numFmt formatCode="0.0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9.5238095238095233E-2"/>
          <c:y val="0.85238095238095235"/>
          <c:w val="0.76190476190476186"/>
          <c:h val="0.1333333333333333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75456029769787"/>
          <c:y val="7.3394714600996877E-2"/>
          <c:w val="0.81754526032288299"/>
          <c:h val="0.46177507936460532"/>
        </c:manualLayout>
      </c:layout>
      <c:barChart>
        <c:barDir val="col"/>
        <c:grouping val="stacked"/>
        <c:varyColors val="0"/>
        <c:ser>
          <c:idx val="0"/>
          <c:order val="0"/>
          <c:tx>
            <c:strRef>
              <c:f>'2.3.1.1-график'!$B$4</c:f>
              <c:strCache>
                <c:ptCount val="1"/>
                <c:pt idx="0">
                  <c:v>Доллар сатып алу</c:v>
                </c:pt>
              </c:strCache>
            </c:strRef>
          </c:tx>
          <c:spPr>
            <a:solidFill>
              <a:srgbClr val="00FF00"/>
            </a:solidFill>
            <a:ln w="12700">
              <a:solidFill>
                <a:srgbClr val="000000"/>
              </a:solidFill>
              <a:prstDash val="solid"/>
            </a:ln>
          </c:spPr>
          <c:invertIfNegative val="0"/>
          <c:cat>
            <c:strRef>
              <c:f>'2.3.1.1-график'!$C$3:$W$3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'2.3.1.1-график'!$C$4:$W$4</c:f>
              <c:numCache>
                <c:formatCode>#\ ##0.0</c:formatCode>
                <c:ptCount val="21"/>
                <c:pt idx="0">
                  <c:v>34.048123179699999</c:v>
                </c:pt>
                <c:pt idx="1">
                  <c:v>27.1281313902</c:v>
                </c:pt>
                <c:pt idx="2">
                  <c:v>17.935831590999999</c:v>
                </c:pt>
                <c:pt idx="3">
                  <c:v>11.7380214801</c:v>
                </c:pt>
                <c:pt idx="4">
                  <c:v>10.537296700299999</c:v>
                </c:pt>
                <c:pt idx="5">
                  <c:v>15.2152620721</c:v>
                </c:pt>
                <c:pt idx="6">
                  <c:v>17.749653196099999</c:v>
                </c:pt>
                <c:pt idx="7">
                  <c:v>18.079369867299999</c:v>
                </c:pt>
                <c:pt idx="8">
                  <c:v>14.961017009500001</c:v>
                </c:pt>
                <c:pt idx="9">
                  <c:v>16.521292105000001</c:v>
                </c:pt>
                <c:pt idx="10">
                  <c:v>20.234424445599998</c:v>
                </c:pt>
                <c:pt idx="11">
                  <c:v>20.762117275799998</c:v>
                </c:pt>
                <c:pt idx="12">
                  <c:v>14.582839889000001</c:v>
                </c:pt>
                <c:pt idx="13">
                  <c:v>15.179371000000002</c:v>
                </c:pt>
                <c:pt idx="14">
                  <c:v>16.349378999999995</c:v>
                </c:pt>
                <c:pt idx="15">
                  <c:v>18.195125000000001</c:v>
                </c:pt>
                <c:pt idx="16">
                  <c:v>23.491078142999999</c:v>
                </c:pt>
                <c:pt idx="17">
                  <c:v>23.292387999999999</c:v>
                </c:pt>
                <c:pt idx="18">
                  <c:v>24.948566649999997</c:v>
                </c:pt>
                <c:pt idx="19">
                  <c:v>23.0824570708</c:v>
                </c:pt>
                <c:pt idx="20">
                  <c:v>19.548333543099996</c:v>
                </c:pt>
              </c:numCache>
            </c:numRef>
          </c:val>
          <c:extLst>
            <c:ext xmlns:c16="http://schemas.microsoft.com/office/drawing/2014/chart" uri="{C3380CC4-5D6E-409C-BE32-E72D297353CC}">
              <c16:uniqueId val="{00000000-EF28-4A1B-B44D-27B3A598D1D0}"/>
            </c:ext>
          </c:extLst>
        </c:ser>
        <c:ser>
          <c:idx val="1"/>
          <c:order val="1"/>
          <c:tx>
            <c:strRef>
              <c:f>'2.3.1.1-график'!$B$5</c:f>
              <c:strCache>
                <c:ptCount val="1"/>
                <c:pt idx="0">
                  <c:v>Еуро сатып алу</c:v>
                </c:pt>
              </c:strCache>
            </c:strRef>
          </c:tx>
          <c:spPr>
            <a:solidFill>
              <a:srgbClr val="0000FF"/>
            </a:solidFill>
            <a:ln w="12700">
              <a:solidFill>
                <a:srgbClr val="000000"/>
              </a:solidFill>
              <a:prstDash val="solid"/>
            </a:ln>
          </c:spPr>
          <c:invertIfNegative val="0"/>
          <c:cat>
            <c:strRef>
              <c:f>'2.3.1.1-график'!$C$3:$W$3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'2.3.1.1-график'!$C$5:$W$5</c:f>
              <c:numCache>
                <c:formatCode>#\ ##0.0</c:formatCode>
                <c:ptCount val="21"/>
                <c:pt idx="0">
                  <c:v>4.2557103999999999</c:v>
                </c:pt>
                <c:pt idx="1">
                  <c:v>2.6203352600000001</c:v>
                </c:pt>
                <c:pt idx="2">
                  <c:v>1.8862846899999999</c:v>
                </c:pt>
                <c:pt idx="3">
                  <c:v>1.6759628500000001</c:v>
                </c:pt>
                <c:pt idx="4">
                  <c:v>1.8301624999999999</c:v>
                </c:pt>
                <c:pt idx="5">
                  <c:v>2.1877543100000003</c:v>
                </c:pt>
                <c:pt idx="6">
                  <c:v>1.8107318100000001</c:v>
                </c:pt>
                <c:pt idx="7">
                  <c:v>1.2195951699999998</c:v>
                </c:pt>
                <c:pt idx="8">
                  <c:v>1.8574600800000001</c:v>
                </c:pt>
                <c:pt idx="9">
                  <c:v>2.1820692200000003</c:v>
                </c:pt>
                <c:pt idx="10">
                  <c:v>1.9274674700000001</c:v>
                </c:pt>
                <c:pt idx="11">
                  <c:v>1.9281661000000001</c:v>
                </c:pt>
                <c:pt idx="12">
                  <c:v>1.3369741500000001</c:v>
                </c:pt>
                <c:pt idx="13">
                  <c:v>1.6541331299999997</c:v>
                </c:pt>
                <c:pt idx="14">
                  <c:v>1.29353125</c:v>
                </c:pt>
                <c:pt idx="15">
                  <c:v>1.48498248</c:v>
                </c:pt>
                <c:pt idx="16">
                  <c:v>3.2224112999999996</c:v>
                </c:pt>
                <c:pt idx="17">
                  <c:v>2.8746146299999999</c:v>
                </c:pt>
                <c:pt idx="18">
                  <c:v>3.1515540499999997</c:v>
                </c:pt>
                <c:pt idx="19">
                  <c:v>3.0326924200000001</c:v>
                </c:pt>
                <c:pt idx="20">
                  <c:v>3.1713375200000002</c:v>
                </c:pt>
              </c:numCache>
            </c:numRef>
          </c:val>
          <c:extLst>
            <c:ext xmlns:c16="http://schemas.microsoft.com/office/drawing/2014/chart" uri="{C3380CC4-5D6E-409C-BE32-E72D297353CC}">
              <c16:uniqueId val="{00000001-EF28-4A1B-B44D-27B3A598D1D0}"/>
            </c:ext>
          </c:extLst>
        </c:ser>
        <c:ser>
          <c:idx val="2"/>
          <c:order val="2"/>
          <c:tx>
            <c:strRef>
              <c:f>'2.3.1.1-график'!$B$6</c:f>
              <c:strCache>
                <c:ptCount val="1"/>
                <c:pt idx="0">
                  <c:v>Рубль сатып алу</c:v>
                </c:pt>
              </c:strCache>
            </c:strRef>
          </c:tx>
          <c:spPr>
            <a:solidFill>
              <a:srgbClr val="969696"/>
            </a:solidFill>
            <a:ln w="12700">
              <a:solidFill>
                <a:srgbClr val="000000"/>
              </a:solidFill>
              <a:prstDash val="solid"/>
            </a:ln>
          </c:spPr>
          <c:invertIfNegative val="0"/>
          <c:cat>
            <c:strRef>
              <c:f>'2.3.1.1-график'!$C$3:$W$3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'2.3.1.1-график'!$C$6:$W$6</c:f>
              <c:numCache>
                <c:formatCode>#\ ##0.0</c:formatCode>
                <c:ptCount val="21"/>
                <c:pt idx="0">
                  <c:v>0.90854104000000002</c:v>
                </c:pt>
                <c:pt idx="1">
                  <c:v>0.77022064000000001</c:v>
                </c:pt>
                <c:pt idx="2">
                  <c:v>0.75344915000000001</c:v>
                </c:pt>
                <c:pt idx="3">
                  <c:v>0.75382912999999996</c:v>
                </c:pt>
                <c:pt idx="4">
                  <c:v>0.67679962000000005</c:v>
                </c:pt>
                <c:pt idx="5">
                  <c:v>0.86640339000000011</c:v>
                </c:pt>
                <c:pt idx="6">
                  <c:v>0.93352593000000006</c:v>
                </c:pt>
                <c:pt idx="7">
                  <c:v>0.89572724999999997</c:v>
                </c:pt>
                <c:pt idx="8">
                  <c:v>0.96612659999999995</c:v>
                </c:pt>
                <c:pt idx="9">
                  <c:v>0.93856799000000002</c:v>
                </c:pt>
                <c:pt idx="10">
                  <c:v>0.74914210999999997</c:v>
                </c:pt>
                <c:pt idx="11">
                  <c:v>1.00968401</c:v>
                </c:pt>
                <c:pt idx="12">
                  <c:v>0.68261519999999998</c:v>
                </c:pt>
                <c:pt idx="13">
                  <c:v>0.83990408999999999</c:v>
                </c:pt>
                <c:pt idx="14">
                  <c:v>1.0822734899999999</c:v>
                </c:pt>
                <c:pt idx="15">
                  <c:v>1.2020410099999999</c:v>
                </c:pt>
                <c:pt idx="16">
                  <c:v>1.01332157</c:v>
                </c:pt>
                <c:pt idx="17">
                  <c:v>1.1330804699999999</c:v>
                </c:pt>
                <c:pt idx="18">
                  <c:v>1.1671606399999999</c:v>
                </c:pt>
                <c:pt idx="19">
                  <c:v>1.1411263200000001</c:v>
                </c:pt>
                <c:pt idx="20">
                  <c:v>1.0417983779999997</c:v>
                </c:pt>
              </c:numCache>
            </c:numRef>
          </c:val>
          <c:extLst>
            <c:ext xmlns:c16="http://schemas.microsoft.com/office/drawing/2014/chart" uri="{C3380CC4-5D6E-409C-BE32-E72D297353CC}">
              <c16:uniqueId val="{00000002-EF28-4A1B-B44D-27B3A598D1D0}"/>
            </c:ext>
          </c:extLst>
        </c:ser>
        <c:dLbls>
          <c:showLegendKey val="0"/>
          <c:showVal val="0"/>
          <c:showCatName val="0"/>
          <c:showSerName val="0"/>
          <c:showPercent val="0"/>
          <c:showBubbleSize val="0"/>
        </c:dLbls>
        <c:gapWidth val="150"/>
        <c:overlap val="100"/>
        <c:axId val="469878216"/>
        <c:axId val="1"/>
      </c:barChart>
      <c:lineChart>
        <c:grouping val="standard"/>
        <c:varyColors val="0"/>
        <c:ser>
          <c:idx val="3"/>
          <c:order val="3"/>
          <c:tx>
            <c:strRef>
              <c:f>'2.3.1.1-график'!$B$8</c:f>
              <c:strCache>
                <c:ptCount val="1"/>
                <c:pt idx="0">
                  <c:v>ҚҚБ-ғы шетел валютасын сатып алу үлесі</c:v>
                </c:pt>
              </c:strCache>
            </c:strRef>
          </c:tx>
          <c:spPr>
            <a:ln w="38100">
              <a:pattFill prst="pct75">
                <a:fgClr>
                  <a:srgbClr val="00FFFF"/>
                </a:fgClr>
                <a:bgClr>
                  <a:srgbClr val="FFFFFF"/>
                </a:bgClr>
              </a:pattFill>
              <a:prstDash val="solid"/>
            </a:ln>
          </c:spPr>
          <c:marker>
            <c:symbol val="none"/>
          </c:marker>
          <c:cat>
            <c:strRef>
              <c:f>'2.3.1.1-график'!$C$3:$W$3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'2.3.1.1-график'!$C$8:$W$8</c:f>
              <c:numCache>
                <c:formatCode>0.0%</c:formatCode>
                <c:ptCount val="21"/>
                <c:pt idx="0">
                  <c:v>0.12850236566057141</c:v>
                </c:pt>
                <c:pt idx="1">
                  <c:v>0.22635519788291422</c:v>
                </c:pt>
                <c:pt idx="2">
                  <c:v>0.31079619529995117</c:v>
                </c:pt>
                <c:pt idx="3">
                  <c:v>0.16362330129688463</c:v>
                </c:pt>
                <c:pt idx="4">
                  <c:v>0.10653852775730485</c:v>
                </c:pt>
                <c:pt idx="5">
                  <c:v>0.10808337017990718</c:v>
                </c:pt>
                <c:pt idx="6">
                  <c:v>0.17330869454221917</c:v>
                </c:pt>
                <c:pt idx="7">
                  <c:v>0.36617985879638704</c:v>
                </c:pt>
                <c:pt idx="8">
                  <c:v>0.29987233920476164</c:v>
                </c:pt>
                <c:pt idx="9">
                  <c:v>0.29017633852023661</c:v>
                </c:pt>
                <c:pt idx="10">
                  <c:v>0.18583867603891341</c:v>
                </c:pt>
                <c:pt idx="11">
                  <c:v>0.25657312016991796</c:v>
                </c:pt>
                <c:pt idx="12">
                  <c:v>0.24248268323548552</c:v>
                </c:pt>
                <c:pt idx="13">
                  <c:v>0.22669828819242879</c:v>
                </c:pt>
                <c:pt idx="14">
                  <c:v>0.23126954427417551</c:v>
                </c:pt>
                <c:pt idx="15">
                  <c:v>0.22940162609675996</c:v>
                </c:pt>
                <c:pt idx="16">
                  <c:v>0.19277336466115585</c:v>
                </c:pt>
                <c:pt idx="17">
                  <c:v>0.25029758132860774</c:v>
                </c:pt>
                <c:pt idx="18">
                  <c:v>0.25985932180197513</c:v>
                </c:pt>
                <c:pt idx="19">
                  <c:v>0.2236402017323543</c:v>
                </c:pt>
                <c:pt idx="20">
                  <c:v>0.24014183824549887</c:v>
                </c:pt>
              </c:numCache>
            </c:numRef>
          </c:val>
          <c:smooth val="0"/>
          <c:extLst>
            <c:ext xmlns:c16="http://schemas.microsoft.com/office/drawing/2014/chart" uri="{C3380CC4-5D6E-409C-BE32-E72D297353CC}">
              <c16:uniqueId val="{00000003-EF28-4A1B-B44D-27B3A598D1D0}"/>
            </c:ext>
          </c:extLst>
        </c:ser>
        <c:ser>
          <c:idx val="4"/>
          <c:order val="4"/>
          <c:tx>
            <c:strRef>
              <c:f>'2.3.1.1-график'!$B$9</c:f>
              <c:strCache>
                <c:ptCount val="1"/>
                <c:pt idx="0">
                  <c:v>Ұлттық Банк өктемдігінің үлесі (ҚҚБ-ғы және банкаралық нарықтағы операцияларды қоса алғанда)</c:v>
                </c:pt>
              </c:strCache>
            </c:strRef>
          </c:tx>
          <c:spPr>
            <a:ln w="38100">
              <a:pattFill prst="pct75">
                <a:fgClr>
                  <a:srgbClr val="003300"/>
                </a:fgClr>
                <a:bgClr>
                  <a:srgbClr val="FFFFFF"/>
                </a:bgClr>
              </a:pattFill>
              <a:prstDash val="solid"/>
            </a:ln>
          </c:spPr>
          <c:marker>
            <c:symbol val="none"/>
          </c:marker>
          <c:cat>
            <c:strRef>
              <c:f>'2.3.1.1-график'!$C$3:$W$3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'2.3.1.1-график'!$C$9:$W$9</c:f>
              <c:numCache>
                <c:formatCode>0.00%</c:formatCode>
                <c:ptCount val="21"/>
                <c:pt idx="0">
                  <c:v>2.1752594000293612E-2</c:v>
                </c:pt>
                <c:pt idx="1">
                  <c:v>2.3425867077213194E-2</c:v>
                </c:pt>
                <c:pt idx="2">
                  <c:v>1.8393905982343479E-2</c:v>
                </c:pt>
                <c:pt idx="3">
                  <c:v>4.877312594550838E-2</c:v>
                </c:pt>
                <c:pt idx="4">
                  <c:v>2.6924362867368316E-2</c:v>
                </c:pt>
                <c:pt idx="5">
                  <c:v>9.6252039107852898E-3</c:v>
                </c:pt>
                <c:pt idx="6">
                  <c:v>2.7042781889702887E-3</c:v>
                </c:pt>
                <c:pt idx="7">
                  <c:v>8.4073726637409578E-4</c:v>
                </c:pt>
                <c:pt idx="8">
                  <c:v>1.4036478928314394E-4</c:v>
                </c:pt>
                <c:pt idx="9">
                  <c:v>2.3787485718569346E-3</c:v>
                </c:pt>
                <c:pt idx="10">
                  <c:v>0.14952809792709099</c:v>
                </c:pt>
                <c:pt idx="11">
                  <c:v>4.0766555200348026E-2</c:v>
                </c:pt>
                <c:pt idx="12">
                  <c:v>0.15446339788034683</c:v>
                </c:pt>
                <c:pt idx="13">
                  <c:v>0.13719639634606731</c:v>
                </c:pt>
                <c:pt idx="14">
                  <c:v>3.8215518766798434E-2</c:v>
                </c:pt>
                <c:pt idx="15">
                  <c:v>5.9658837188532633E-2</c:v>
                </c:pt>
                <c:pt idx="16">
                  <c:v>1.8981674544080972E-2</c:v>
                </c:pt>
                <c:pt idx="17">
                  <c:v>0</c:v>
                </c:pt>
                <c:pt idx="18">
                  <c:v>2.7656899479634039E-3</c:v>
                </c:pt>
                <c:pt idx="19">
                  <c:v>3.2418559155325884E-2</c:v>
                </c:pt>
                <c:pt idx="20">
                  <c:v>2.5833404105090616E-3</c:v>
                </c:pt>
              </c:numCache>
            </c:numRef>
          </c:val>
          <c:smooth val="0"/>
          <c:extLst>
            <c:ext xmlns:c16="http://schemas.microsoft.com/office/drawing/2014/chart" uri="{C3380CC4-5D6E-409C-BE32-E72D297353CC}">
              <c16:uniqueId val="{00000004-EF28-4A1B-B44D-27B3A598D1D0}"/>
            </c:ext>
          </c:extLst>
        </c:ser>
        <c:dLbls>
          <c:showLegendKey val="0"/>
          <c:showVal val="0"/>
          <c:showCatName val="0"/>
          <c:showSerName val="0"/>
          <c:showPercent val="0"/>
          <c:showBubbleSize val="0"/>
        </c:dLbls>
        <c:marker val="1"/>
        <c:smooth val="0"/>
        <c:axId val="3"/>
        <c:axId val="4"/>
      </c:lineChart>
      <c:catAx>
        <c:axId val="469878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АҚШ долл.</a:t>
                </a:r>
              </a:p>
            </c:rich>
          </c:tx>
          <c:layout>
            <c:manualLayout>
              <c:xMode val="edge"/>
              <c:yMode val="edge"/>
              <c:x val="2.8081123244929798E-2"/>
              <c:y val="0.1804287766781445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8782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minorUnit val="0.1"/>
      </c:valAx>
      <c:spPr>
        <a:no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26567695318726E-2"/>
          <c:y val="8.0267558528428096E-2"/>
          <c:w val="0.82781523875274754"/>
          <c:h val="0.39799331103678931"/>
        </c:manualLayout>
      </c:layout>
      <c:barChart>
        <c:barDir val="col"/>
        <c:grouping val="stacked"/>
        <c:varyColors val="0"/>
        <c:ser>
          <c:idx val="0"/>
          <c:order val="0"/>
          <c:tx>
            <c:strRef>
              <c:f>'2.3.1.2-график'!$B$4</c:f>
              <c:strCache>
                <c:ptCount val="1"/>
                <c:pt idx="0">
                  <c:v>Доллар сату</c:v>
                </c:pt>
              </c:strCache>
            </c:strRef>
          </c:tx>
          <c:spPr>
            <a:solidFill>
              <a:srgbClr val="00FF00"/>
            </a:solidFill>
            <a:ln w="12700">
              <a:solidFill>
                <a:srgbClr val="000000"/>
              </a:solidFill>
              <a:prstDash val="solid"/>
            </a:ln>
          </c:spPr>
          <c:invertIfNegative val="0"/>
          <c:cat>
            <c:strRef>
              <c:f>'2.3.1.2-график'!$C$3:$W$3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'2.3.1.2-график'!$C$4:$W$4</c:f>
              <c:numCache>
                <c:formatCode>#\ ##0.0</c:formatCode>
                <c:ptCount val="21"/>
                <c:pt idx="0">
                  <c:v>32.315473434200001</c:v>
                </c:pt>
                <c:pt idx="1">
                  <c:v>22.800698884400003</c:v>
                </c:pt>
                <c:pt idx="2">
                  <c:v>16.2077201317</c:v>
                </c:pt>
                <c:pt idx="3">
                  <c:v>10.830142843400001</c:v>
                </c:pt>
                <c:pt idx="4">
                  <c:v>14.782963308299999</c:v>
                </c:pt>
                <c:pt idx="5">
                  <c:v>15.702685835900001</c:v>
                </c:pt>
                <c:pt idx="6">
                  <c:v>16.966032772500004</c:v>
                </c:pt>
                <c:pt idx="7">
                  <c:v>16.833145527299997</c:v>
                </c:pt>
                <c:pt idx="8">
                  <c:v>13.6988865854</c:v>
                </c:pt>
                <c:pt idx="9">
                  <c:v>14.968651240700002</c:v>
                </c:pt>
                <c:pt idx="10">
                  <c:v>21.107586850399997</c:v>
                </c:pt>
                <c:pt idx="11">
                  <c:v>18.907556060700003</c:v>
                </c:pt>
                <c:pt idx="12">
                  <c:v>15.9870516141</c:v>
                </c:pt>
                <c:pt idx="13">
                  <c:v>17.572858</c:v>
                </c:pt>
                <c:pt idx="14">
                  <c:v>15.135616000000001</c:v>
                </c:pt>
                <c:pt idx="15">
                  <c:v>19.220230999999998</c:v>
                </c:pt>
                <c:pt idx="16">
                  <c:v>22.316855446600002</c:v>
                </c:pt>
                <c:pt idx="17">
                  <c:v>21.119173</c:v>
                </c:pt>
                <c:pt idx="18">
                  <c:v>23.580599800000002</c:v>
                </c:pt>
                <c:pt idx="19">
                  <c:v>21.542863530000002</c:v>
                </c:pt>
                <c:pt idx="20">
                  <c:v>20.183277868599998</c:v>
                </c:pt>
              </c:numCache>
            </c:numRef>
          </c:val>
          <c:extLst>
            <c:ext xmlns:c16="http://schemas.microsoft.com/office/drawing/2014/chart" uri="{C3380CC4-5D6E-409C-BE32-E72D297353CC}">
              <c16:uniqueId val="{00000000-CAE7-40B5-86DC-8BF20B43827F}"/>
            </c:ext>
          </c:extLst>
        </c:ser>
        <c:ser>
          <c:idx val="1"/>
          <c:order val="1"/>
          <c:tx>
            <c:strRef>
              <c:f>'2.3.1.2-график'!$B$5</c:f>
              <c:strCache>
                <c:ptCount val="1"/>
                <c:pt idx="0">
                  <c:v>Еуро сату</c:v>
                </c:pt>
              </c:strCache>
            </c:strRef>
          </c:tx>
          <c:spPr>
            <a:solidFill>
              <a:srgbClr val="0000FF"/>
            </a:solidFill>
            <a:ln w="12700">
              <a:solidFill>
                <a:srgbClr val="000000"/>
              </a:solidFill>
              <a:prstDash val="solid"/>
            </a:ln>
          </c:spPr>
          <c:invertIfNegative val="0"/>
          <c:cat>
            <c:strRef>
              <c:f>'2.3.1.2-график'!$C$3:$W$3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'2.3.1.2-график'!$C$5:$W$5</c:f>
              <c:numCache>
                <c:formatCode>#\ ##0.0</c:formatCode>
                <c:ptCount val="21"/>
                <c:pt idx="0">
                  <c:v>4.2056449299999992</c:v>
                </c:pt>
                <c:pt idx="1">
                  <c:v>2.4764576599999999</c:v>
                </c:pt>
                <c:pt idx="2">
                  <c:v>1.7320539699999999</c:v>
                </c:pt>
                <c:pt idx="3">
                  <c:v>1.6794488200000002</c:v>
                </c:pt>
                <c:pt idx="4">
                  <c:v>1.8166590200000001</c:v>
                </c:pt>
                <c:pt idx="5">
                  <c:v>2.20588183</c:v>
                </c:pt>
                <c:pt idx="6">
                  <c:v>2.0112324199999998</c:v>
                </c:pt>
                <c:pt idx="7">
                  <c:v>1.19234</c:v>
                </c:pt>
                <c:pt idx="8">
                  <c:v>1.4217972700000001</c:v>
                </c:pt>
                <c:pt idx="9">
                  <c:v>2.0158913699999998</c:v>
                </c:pt>
                <c:pt idx="10">
                  <c:v>1.74149836</c:v>
                </c:pt>
                <c:pt idx="11">
                  <c:v>1.94379598</c:v>
                </c:pt>
                <c:pt idx="12">
                  <c:v>1.2349111100000001</c:v>
                </c:pt>
                <c:pt idx="13">
                  <c:v>1.42269651</c:v>
                </c:pt>
                <c:pt idx="14">
                  <c:v>1.2830961900000002</c:v>
                </c:pt>
                <c:pt idx="15">
                  <c:v>1.4763987000000003</c:v>
                </c:pt>
                <c:pt idx="16">
                  <c:v>3.34410125</c:v>
                </c:pt>
                <c:pt idx="17">
                  <c:v>2.6720463400000001</c:v>
                </c:pt>
                <c:pt idx="18">
                  <c:v>3.0755012900000001</c:v>
                </c:pt>
                <c:pt idx="19">
                  <c:v>3.0049607599999999</c:v>
                </c:pt>
                <c:pt idx="20">
                  <c:v>3.4340658199999998</c:v>
                </c:pt>
              </c:numCache>
            </c:numRef>
          </c:val>
          <c:extLst>
            <c:ext xmlns:c16="http://schemas.microsoft.com/office/drawing/2014/chart" uri="{C3380CC4-5D6E-409C-BE32-E72D297353CC}">
              <c16:uniqueId val="{00000001-CAE7-40B5-86DC-8BF20B43827F}"/>
            </c:ext>
          </c:extLst>
        </c:ser>
        <c:ser>
          <c:idx val="2"/>
          <c:order val="2"/>
          <c:tx>
            <c:strRef>
              <c:f>'2.3.1.2-график'!$B$6</c:f>
              <c:strCache>
                <c:ptCount val="1"/>
                <c:pt idx="0">
                  <c:v>Рубль сату</c:v>
                </c:pt>
              </c:strCache>
            </c:strRef>
          </c:tx>
          <c:spPr>
            <a:solidFill>
              <a:srgbClr val="969696"/>
            </a:solidFill>
            <a:ln w="12700">
              <a:solidFill>
                <a:srgbClr val="000000"/>
              </a:solidFill>
              <a:prstDash val="solid"/>
            </a:ln>
          </c:spPr>
          <c:invertIfNegative val="0"/>
          <c:cat>
            <c:strRef>
              <c:f>'2.3.1.2-график'!$C$3:$W$3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'2.3.1.2-график'!$C$6:$W$6</c:f>
              <c:numCache>
                <c:formatCode>#\ ##0.0</c:formatCode>
                <c:ptCount val="21"/>
                <c:pt idx="0">
                  <c:v>0.95291893999999988</c:v>
                </c:pt>
                <c:pt idx="1">
                  <c:v>0.68754061</c:v>
                </c:pt>
                <c:pt idx="2">
                  <c:v>0.74833451000000006</c:v>
                </c:pt>
                <c:pt idx="3">
                  <c:v>0.73924731999999993</c:v>
                </c:pt>
                <c:pt idx="4">
                  <c:v>0.63247534999999988</c:v>
                </c:pt>
                <c:pt idx="5">
                  <c:v>0.80801606000000004</c:v>
                </c:pt>
                <c:pt idx="6">
                  <c:v>0.88370996999999996</c:v>
                </c:pt>
                <c:pt idx="7">
                  <c:v>0.83808209</c:v>
                </c:pt>
                <c:pt idx="8">
                  <c:v>0.90976892000000009</c:v>
                </c:pt>
                <c:pt idx="9">
                  <c:v>0.85060924999999998</c:v>
                </c:pt>
                <c:pt idx="10">
                  <c:v>0.70567786999999993</c:v>
                </c:pt>
                <c:pt idx="11">
                  <c:v>0.95357281999999999</c:v>
                </c:pt>
                <c:pt idx="12">
                  <c:v>0.6412739300000001</c:v>
                </c:pt>
                <c:pt idx="13">
                  <c:v>0.76787496</c:v>
                </c:pt>
                <c:pt idx="14">
                  <c:v>0.97932619999999992</c:v>
                </c:pt>
                <c:pt idx="15">
                  <c:v>1.1660737900000002</c:v>
                </c:pt>
                <c:pt idx="16">
                  <c:v>0.96569338999999998</c:v>
                </c:pt>
                <c:pt idx="17">
                  <c:v>1.0624251999999998</c:v>
                </c:pt>
                <c:pt idx="18">
                  <c:v>1.1091557299999999</c:v>
                </c:pt>
                <c:pt idx="19">
                  <c:v>1.0350053700000001</c:v>
                </c:pt>
                <c:pt idx="20">
                  <c:v>1.0882631609999998</c:v>
                </c:pt>
              </c:numCache>
            </c:numRef>
          </c:val>
          <c:extLst>
            <c:ext xmlns:c16="http://schemas.microsoft.com/office/drawing/2014/chart" uri="{C3380CC4-5D6E-409C-BE32-E72D297353CC}">
              <c16:uniqueId val="{00000002-CAE7-40B5-86DC-8BF20B43827F}"/>
            </c:ext>
          </c:extLst>
        </c:ser>
        <c:dLbls>
          <c:showLegendKey val="0"/>
          <c:showVal val="0"/>
          <c:showCatName val="0"/>
          <c:showSerName val="0"/>
          <c:showPercent val="0"/>
          <c:showBubbleSize val="0"/>
        </c:dLbls>
        <c:gapWidth val="150"/>
        <c:overlap val="100"/>
        <c:axId val="270525936"/>
        <c:axId val="1"/>
      </c:barChart>
      <c:lineChart>
        <c:grouping val="standard"/>
        <c:varyColors val="0"/>
        <c:ser>
          <c:idx val="3"/>
          <c:order val="3"/>
          <c:tx>
            <c:strRef>
              <c:f>'2.3.1.2-график'!$B$7</c:f>
              <c:strCache>
                <c:ptCount val="1"/>
                <c:pt idx="0">
                  <c:v>ҚҚБ-ғы шетел валютасын сату үлесі</c:v>
                </c:pt>
              </c:strCache>
            </c:strRef>
          </c:tx>
          <c:spPr>
            <a:ln w="38100">
              <a:pattFill prst="pct75">
                <a:fgClr>
                  <a:srgbClr val="00FFFF"/>
                </a:fgClr>
                <a:bgClr>
                  <a:srgbClr val="FFFFFF"/>
                </a:bgClr>
              </a:pattFill>
              <a:prstDash val="solid"/>
            </a:ln>
          </c:spPr>
          <c:marker>
            <c:symbol val="none"/>
          </c:marker>
          <c:cat>
            <c:strRef>
              <c:f>'2.3.1.2-график'!$C$3:$W$3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'2.3.1.2-график'!$C$7:$W$7</c:f>
              <c:numCache>
                <c:formatCode>0.0%</c:formatCode>
                <c:ptCount val="21"/>
                <c:pt idx="0">
                  <c:v>5.6562777941261112E-2</c:v>
                </c:pt>
                <c:pt idx="1">
                  <c:v>0.15198309448917541</c:v>
                </c:pt>
                <c:pt idx="2">
                  <c:v>0.30378985203701447</c:v>
                </c:pt>
                <c:pt idx="3">
                  <c:v>0.1780408511987713</c:v>
                </c:pt>
                <c:pt idx="4">
                  <c:v>7.4314575271507782E-2</c:v>
                </c:pt>
                <c:pt idx="5">
                  <c:v>0.11075368296146264</c:v>
                </c:pt>
                <c:pt idx="6">
                  <c:v>0.15435792477543708</c:v>
                </c:pt>
                <c:pt idx="7">
                  <c:v>0.36165154590605803</c:v>
                </c:pt>
                <c:pt idx="8">
                  <c:v>0.28965441432356165</c:v>
                </c:pt>
                <c:pt idx="9">
                  <c:v>0.3119046652054504</c:v>
                </c:pt>
                <c:pt idx="10">
                  <c:v>0.30144235353860432</c:v>
                </c:pt>
                <c:pt idx="11">
                  <c:v>0.30158628117321973</c:v>
                </c:pt>
                <c:pt idx="12">
                  <c:v>0.36688590410046251</c:v>
                </c:pt>
                <c:pt idx="13">
                  <c:v>0.34183252457550317</c:v>
                </c:pt>
                <c:pt idx="14">
                  <c:v>0.32882371344163935</c:v>
                </c:pt>
                <c:pt idx="15">
                  <c:v>0.29569027787240049</c:v>
                </c:pt>
                <c:pt idx="16">
                  <c:v>0.19036353966850941</c:v>
                </c:pt>
                <c:pt idx="17">
                  <c:v>0.2223620210350043</c:v>
                </c:pt>
                <c:pt idx="18">
                  <c:v>0.2517421807157626</c:v>
                </c:pt>
                <c:pt idx="19">
                  <c:v>0.26837725971865767</c:v>
                </c:pt>
                <c:pt idx="20">
                  <c:v>0.23032238874521432</c:v>
                </c:pt>
              </c:numCache>
            </c:numRef>
          </c:val>
          <c:smooth val="0"/>
          <c:extLst>
            <c:ext xmlns:c16="http://schemas.microsoft.com/office/drawing/2014/chart" uri="{C3380CC4-5D6E-409C-BE32-E72D297353CC}">
              <c16:uniqueId val="{00000003-CAE7-40B5-86DC-8BF20B43827F}"/>
            </c:ext>
          </c:extLst>
        </c:ser>
        <c:ser>
          <c:idx val="4"/>
          <c:order val="4"/>
          <c:tx>
            <c:strRef>
              <c:f>'2.3.1.2-график'!$B$9</c:f>
              <c:strCache>
                <c:ptCount val="1"/>
                <c:pt idx="0">
                  <c:v>Ұлттық Банк өктемдігінің үлесі (ҚҚБ-ғы және банкаралық нарықтағы операцияларды қоса алғанда)</c:v>
                </c:pt>
              </c:strCache>
            </c:strRef>
          </c:tx>
          <c:spPr>
            <a:ln w="38100">
              <a:pattFill prst="pct75">
                <a:fgClr>
                  <a:srgbClr val="003300"/>
                </a:fgClr>
                <a:bgClr>
                  <a:srgbClr val="FFFFFF"/>
                </a:bgClr>
              </a:pattFill>
              <a:prstDash val="solid"/>
            </a:ln>
          </c:spPr>
          <c:marker>
            <c:symbol val="none"/>
          </c:marker>
          <c:cat>
            <c:strRef>
              <c:f>'2.3.1.2-график'!$C$3:$W$3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'2.3.1.2-график'!$C$9:$W$9</c:f>
              <c:numCache>
                <c:formatCode>0.0%</c:formatCode>
                <c:ptCount val="21"/>
                <c:pt idx="0">
                  <c:v>0.10604316247996923</c:v>
                </c:pt>
                <c:pt idx="1">
                  <c:v>0.1720730149497452</c:v>
                </c:pt>
                <c:pt idx="2">
                  <c:v>5.8333312293000046E-2</c:v>
                </c:pt>
                <c:pt idx="3">
                  <c:v>3.8892377145024422E-2</c:v>
                </c:pt>
                <c:pt idx="4">
                  <c:v>2.4366224314292952E-2</c:v>
                </c:pt>
                <c:pt idx="5">
                  <c:v>9.0908015031186708E-3</c:v>
                </c:pt>
                <c:pt idx="6">
                  <c:v>7.0930842592182061E-2</c:v>
                </c:pt>
                <c:pt idx="7">
                  <c:v>4.5692588990726209E-2</c:v>
                </c:pt>
                <c:pt idx="8">
                  <c:v>4.4735387520700887E-2</c:v>
                </c:pt>
                <c:pt idx="9">
                  <c:v>2.6509736489888525E-2</c:v>
                </c:pt>
                <c:pt idx="10">
                  <c:v>1.7423119118566165E-2</c:v>
                </c:pt>
                <c:pt idx="11">
                  <c:v>2.2612652773706547E-2</c:v>
                </c:pt>
                <c:pt idx="12">
                  <c:v>1.5303947588698239E-2</c:v>
                </c:pt>
                <c:pt idx="13">
                  <c:v>1.9973984880547035E-2</c:v>
                </c:pt>
                <c:pt idx="14">
                  <c:v>6.0585575109727945E-3</c:v>
                </c:pt>
                <c:pt idx="15">
                  <c:v>1.218507727612639E-2</c:v>
                </c:pt>
                <c:pt idx="16">
                  <c:v>4.8160907013615438E-2</c:v>
                </c:pt>
                <c:pt idx="17">
                  <c:v>6.6169731172712118E-2</c:v>
                </c:pt>
                <c:pt idx="18">
                  <c:v>3.2759980939925028E-2</c:v>
                </c:pt>
                <c:pt idx="19">
                  <c:v>3.6671076660717257E-3</c:v>
                </c:pt>
                <c:pt idx="20">
                  <c:v>2.9727579628353927E-4</c:v>
                </c:pt>
              </c:numCache>
            </c:numRef>
          </c:val>
          <c:smooth val="0"/>
          <c:extLst>
            <c:ext xmlns:c16="http://schemas.microsoft.com/office/drawing/2014/chart" uri="{C3380CC4-5D6E-409C-BE32-E72D297353CC}">
              <c16:uniqueId val="{00000004-CAE7-40B5-86DC-8BF20B43827F}"/>
            </c:ext>
          </c:extLst>
        </c:ser>
        <c:dLbls>
          <c:showLegendKey val="0"/>
          <c:showVal val="0"/>
          <c:showCatName val="0"/>
          <c:showSerName val="0"/>
          <c:showPercent val="0"/>
          <c:showBubbleSize val="0"/>
        </c:dLbls>
        <c:marker val="1"/>
        <c:smooth val="0"/>
        <c:axId val="3"/>
        <c:axId val="4"/>
      </c:lineChart>
      <c:catAx>
        <c:axId val="270525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АҚШ долл.</a:t>
                </a:r>
              </a:p>
            </c:rich>
          </c:tx>
          <c:layout>
            <c:manualLayout>
              <c:xMode val="edge"/>
              <c:yMode val="edge"/>
              <c:x val="2.8526148969889066E-2"/>
              <c:y val="0.1530948045175134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705259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minorUnit val="0.1"/>
      </c:valAx>
      <c:spPr>
        <a:noFill/>
        <a:ln w="3175">
          <a:solidFill>
            <a:srgbClr val="000000"/>
          </a:solidFill>
          <a:prstDash val="solid"/>
        </a:ln>
      </c:spPr>
    </c:plotArea>
    <c:legend>
      <c:legendPos val="b"/>
      <c:layout>
        <c:manualLayout>
          <c:xMode val="edge"/>
          <c:yMode val="edge"/>
          <c:x val="8.7748415307791247E-2"/>
          <c:y val="0.6488294314381271"/>
          <c:w val="0.88245104451042888"/>
          <c:h val="0.2943143812709030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070504262578626E-2"/>
          <c:y val="9.756136290556286E-2"/>
          <c:w val="0.79753589686940962"/>
          <c:h val="0.6382139156738903"/>
        </c:manualLayout>
      </c:layout>
      <c:lineChart>
        <c:grouping val="standard"/>
        <c:varyColors val="0"/>
        <c:ser>
          <c:idx val="1"/>
          <c:order val="0"/>
          <c:tx>
            <c:strRef>
              <c:f>'2.3.1.3-график'!$B$6</c:f>
              <c:strCache>
                <c:ptCount val="1"/>
                <c:pt idx="0">
                  <c:v>Шетел валютасын таза сатып алу</c:v>
                </c:pt>
              </c:strCache>
            </c:strRef>
          </c:tx>
          <c:spPr>
            <a:ln w="38100">
              <a:solidFill>
                <a:srgbClr val="008080"/>
              </a:solidFill>
              <a:prstDash val="solid"/>
            </a:ln>
          </c:spPr>
          <c:marker>
            <c:symbol val="none"/>
          </c:marker>
          <c:cat>
            <c:strRef>
              <c:f>'2.3.1.3-график'!$C$3:$W$3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'2.3.1.3-график'!$C$6:$W$6</c:f>
              <c:numCache>
                <c:formatCode>#,##0.00</c:formatCode>
                <c:ptCount val="21"/>
                <c:pt idx="0">
                  <c:v>1.7383373154999995</c:v>
                </c:pt>
                <c:pt idx="1">
                  <c:v>4.553990135799995</c:v>
                </c:pt>
                <c:pt idx="2">
                  <c:v>1.8874568192999983</c:v>
                </c:pt>
                <c:pt idx="3">
                  <c:v>0.91897447669999943</c:v>
                </c:pt>
                <c:pt idx="4">
                  <c:v>-4.1878388580000001</c:v>
                </c:pt>
                <c:pt idx="5">
                  <c:v>-0.44716395379999951</c:v>
                </c:pt>
                <c:pt idx="6">
                  <c:v>0.63293577359999775</c:v>
                </c:pt>
                <c:pt idx="7">
                  <c:v>1.3311246700000006</c:v>
                </c:pt>
                <c:pt idx="8">
                  <c:v>1.7544036341000007</c:v>
                </c:pt>
                <c:pt idx="9">
                  <c:v>1.8067774542999999</c:v>
                </c:pt>
                <c:pt idx="10">
                  <c:v>-0.64372905479999754</c:v>
                </c:pt>
                <c:pt idx="11">
                  <c:v>1.8950425250999954</c:v>
                </c:pt>
                <c:pt idx="12">
                  <c:v>-1.2608074151000002</c:v>
                </c:pt>
                <c:pt idx="13">
                  <c:v>-2.0900212499999999</c:v>
                </c:pt>
                <c:pt idx="14">
                  <c:v>1.327145349999997</c:v>
                </c:pt>
                <c:pt idx="15">
                  <c:v>-0.98055500000000029</c:v>
                </c:pt>
                <c:pt idx="16">
                  <c:v>1.1001609263999961</c:v>
                </c:pt>
                <c:pt idx="17">
                  <c:v>2.4464385600000007</c:v>
                </c:pt>
                <c:pt idx="18">
                  <c:v>1.5020245199999964</c:v>
                </c:pt>
                <c:pt idx="19">
                  <c:v>1.6734461507999967</c:v>
                </c:pt>
                <c:pt idx="20">
                  <c:v>-0.9441374085000005</c:v>
                </c:pt>
              </c:numCache>
            </c:numRef>
          </c:val>
          <c:smooth val="0"/>
          <c:extLst>
            <c:ext xmlns:c16="http://schemas.microsoft.com/office/drawing/2014/chart" uri="{C3380CC4-5D6E-409C-BE32-E72D297353CC}">
              <c16:uniqueId val="{00000000-70A5-4FA6-BC5C-2BAD3BB3DF7B}"/>
            </c:ext>
          </c:extLst>
        </c:ser>
        <c:ser>
          <c:idx val="2"/>
          <c:order val="1"/>
          <c:tx>
            <c:strRef>
              <c:f>'2.3.1.3-график'!$B$7</c:f>
              <c:strCache>
                <c:ptCount val="1"/>
                <c:pt idx="0">
                  <c:v>ҚҚБ-да шетел валютасын таза сатып алу</c:v>
                </c:pt>
              </c:strCache>
            </c:strRef>
          </c:tx>
          <c:spPr>
            <a:ln w="38100">
              <a:solidFill>
                <a:srgbClr val="333333"/>
              </a:solidFill>
              <a:prstDash val="solid"/>
            </a:ln>
          </c:spPr>
          <c:marker>
            <c:symbol val="none"/>
          </c:marker>
          <c:cat>
            <c:strRef>
              <c:f>'2.3.1.3-график'!$C$3:$W$3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'2.3.1.3-график'!$C$7:$W$7</c:f>
              <c:numCache>
                <c:formatCode>#,##0.00</c:formatCode>
                <c:ptCount val="21"/>
                <c:pt idx="0">
                  <c:v>2.9192472511999998</c:v>
                </c:pt>
                <c:pt idx="1">
                  <c:v>2.9618684797000001</c:v>
                </c:pt>
                <c:pt idx="2">
                  <c:v>0.71754970209999991</c:v>
                </c:pt>
                <c:pt idx="3">
                  <c:v>-4.0650159499999762E-2</c:v>
                </c:pt>
                <c:pt idx="4">
                  <c:v>0.10912011040000005</c:v>
                </c:pt>
                <c:pt idx="5">
                  <c:v>-9.8310119900000104E-2</c:v>
                </c:pt>
                <c:pt idx="6">
                  <c:v>0.4860740403000004</c:v>
                </c:pt>
                <c:pt idx="7">
                  <c:v>0.57285118009999969</c:v>
                </c:pt>
                <c:pt idx="8">
                  <c:v>0.68981930020000015</c:v>
                </c:pt>
                <c:pt idx="9">
                  <c:v>0.13675606010000016</c:v>
                </c:pt>
                <c:pt idx="10">
                  <c:v>-2.84264699</c:v>
                </c:pt>
                <c:pt idx="11">
                  <c:v>-0.4952916199000007</c:v>
                </c:pt>
                <c:pt idx="12">
                  <c:v>-2.5279681399</c:v>
                </c:pt>
                <c:pt idx="13">
                  <c:v>-2.7492516</c:v>
                </c:pt>
                <c:pt idx="14">
                  <c:v>-1.39032288</c:v>
                </c:pt>
                <c:pt idx="15">
                  <c:v>-1.6741900499999998</c:v>
                </c:pt>
                <c:pt idx="16">
                  <c:v>0.27624729030000095</c:v>
                </c:pt>
                <c:pt idx="17">
                  <c:v>1.3066381399999996</c:v>
                </c:pt>
                <c:pt idx="18">
                  <c:v>0.61568957999999974</c:v>
                </c:pt>
                <c:pt idx="19">
                  <c:v>-0.7702506992</c:v>
                </c:pt>
                <c:pt idx="20">
                  <c:v>1.5868566000000157E-2</c:v>
                </c:pt>
              </c:numCache>
            </c:numRef>
          </c:val>
          <c:smooth val="0"/>
          <c:extLst>
            <c:ext xmlns:c16="http://schemas.microsoft.com/office/drawing/2014/chart" uri="{C3380CC4-5D6E-409C-BE32-E72D297353CC}">
              <c16:uniqueId val="{00000001-70A5-4FA6-BC5C-2BAD3BB3DF7B}"/>
            </c:ext>
          </c:extLst>
        </c:ser>
        <c:ser>
          <c:idx val="4"/>
          <c:order val="3"/>
          <c:tx>
            <c:strRef>
              <c:f>'2.3.1.3-график'!$B$11</c:f>
              <c:strCache>
                <c:ptCount val="1"/>
                <c:pt idx="0">
                  <c:v>ҚРҰБ таза сатып алуы</c:v>
                </c:pt>
              </c:strCache>
            </c:strRef>
          </c:tx>
          <c:spPr>
            <a:ln w="38100">
              <a:solidFill>
                <a:srgbClr val="00FF00"/>
              </a:solidFill>
              <a:prstDash val="solid"/>
            </a:ln>
          </c:spPr>
          <c:marker>
            <c:symbol val="none"/>
          </c:marker>
          <c:cat>
            <c:strRef>
              <c:f>'2.3.1.3-график'!$C$3:$W$3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'2.3.1.3-график'!$C$11:$W$11</c:f>
              <c:numCache>
                <c:formatCode>#\ ##0.0</c:formatCode>
                <c:ptCount val="21"/>
                <c:pt idx="0">
                  <c:v>-2.6861999999999999</c:v>
                </c:pt>
                <c:pt idx="1">
                  <c:v>-3.2878850000000002</c:v>
                </c:pt>
                <c:pt idx="2">
                  <c:v>-0.61553999999999998</c:v>
                </c:pt>
                <c:pt idx="3">
                  <c:v>0.15129000000000004</c:v>
                </c:pt>
                <c:pt idx="4">
                  <c:v>-7.6495000000000035E-2</c:v>
                </c:pt>
                <c:pt idx="5">
                  <c:v>3.7000000000000088E-3</c:v>
                </c:pt>
                <c:pt idx="6">
                  <c:v>-1.1554149999999999</c:v>
                </c:pt>
                <c:pt idx="7">
                  <c:v>-0.75395000000000001</c:v>
                </c:pt>
                <c:pt idx="8">
                  <c:v>-0.61072499999999996</c:v>
                </c:pt>
                <c:pt idx="9">
                  <c:v>-0.35751499999999997</c:v>
                </c:pt>
                <c:pt idx="10">
                  <c:v>2.6578550000000001</c:v>
                </c:pt>
                <c:pt idx="11">
                  <c:v>0.41885000000000006</c:v>
                </c:pt>
                <c:pt idx="12">
                  <c:v>2.0078499999999999</c:v>
                </c:pt>
                <c:pt idx="13">
                  <c:v>1.7315550000000002</c:v>
                </c:pt>
                <c:pt idx="14">
                  <c:v>0.53310000000000002</c:v>
                </c:pt>
                <c:pt idx="15">
                  <c:v>0.85129999999999995</c:v>
                </c:pt>
                <c:pt idx="16">
                  <c:v>-0.62890000000000001</c:v>
                </c:pt>
                <c:pt idx="17">
                  <c:v>-1.3974500000000001</c:v>
                </c:pt>
                <c:pt idx="18">
                  <c:v>-0.70350000000000001</c:v>
                </c:pt>
                <c:pt idx="19">
                  <c:v>0.66930000000000001</c:v>
                </c:pt>
                <c:pt idx="20">
                  <c:v>4.4500000000000005E-2</c:v>
                </c:pt>
              </c:numCache>
            </c:numRef>
          </c:val>
          <c:smooth val="0"/>
          <c:extLst>
            <c:ext xmlns:c16="http://schemas.microsoft.com/office/drawing/2014/chart" uri="{C3380CC4-5D6E-409C-BE32-E72D297353CC}">
              <c16:uniqueId val="{00000002-70A5-4FA6-BC5C-2BAD3BB3DF7B}"/>
            </c:ext>
          </c:extLst>
        </c:ser>
        <c:dLbls>
          <c:showLegendKey val="0"/>
          <c:showVal val="0"/>
          <c:showCatName val="0"/>
          <c:showSerName val="0"/>
          <c:showPercent val="0"/>
          <c:showBubbleSize val="0"/>
        </c:dLbls>
        <c:marker val="1"/>
        <c:smooth val="0"/>
        <c:axId val="459369240"/>
        <c:axId val="1"/>
      </c:lineChart>
      <c:lineChart>
        <c:grouping val="standard"/>
        <c:varyColors val="0"/>
        <c:ser>
          <c:idx val="0"/>
          <c:order val="2"/>
          <c:tx>
            <c:strRef>
              <c:f>'2.3.1.3-график'!$B$8</c:f>
              <c:strCache>
                <c:ptCount val="1"/>
                <c:pt idx="0">
                  <c:v>Доллардың орташа айлық бағамы</c:v>
                </c:pt>
              </c:strCache>
            </c:strRef>
          </c:tx>
          <c:spPr>
            <a:ln w="38100">
              <a:pattFill prst="pct50">
                <a:fgClr>
                  <a:srgbClr val="3366FF"/>
                </a:fgClr>
                <a:bgClr>
                  <a:srgbClr val="FFFFFF"/>
                </a:bgClr>
              </a:pattFill>
              <a:prstDash val="solid"/>
            </a:ln>
          </c:spPr>
          <c:marker>
            <c:symbol val="none"/>
          </c:marker>
          <c:cat>
            <c:strRef>
              <c:f>'2.3.1.3-график'!$C$3:$W$3</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'2.3.1.3-график'!$C$8:$W$8</c:f>
              <c:numCache>
                <c:formatCode>0.00</c:formatCode>
                <c:ptCount val="21"/>
                <c:pt idx="0">
                  <c:v>121.255</c:v>
                </c:pt>
                <c:pt idx="1">
                  <c:v>144.89750000000001</c:v>
                </c:pt>
                <c:pt idx="2">
                  <c:v>150.684</c:v>
                </c:pt>
                <c:pt idx="3">
                  <c:v>150.762</c:v>
                </c:pt>
                <c:pt idx="4">
                  <c:v>150.4144</c:v>
                </c:pt>
                <c:pt idx="5">
                  <c:v>150.35087999999999</c:v>
                </c:pt>
                <c:pt idx="6">
                  <c:v>150.61200000000002</c:v>
                </c:pt>
                <c:pt idx="7">
                  <c:v>150.78</c:v>
                </c:pt>
                <c:pt idx="8">
                  <c:v>150.87931818181821</c:v>
                </c:pt>
                <c:pt idx="9">
                  <c:v>150.78204545454548</c:v>
                </c:pt>
                <c:pt idx="10">
                  <c:v>149.79450000000003</c:v>
                </c:pt>
                <c:pt idx="11">
                  <c:v>148.68023809523805</c:v>
                </c:pt>
                <c:pt idx="12">
                  <c:v>148.0658333333333</c:v>
                </c:pt>
                <c:pt idx="13">
                  <c:v>147.82</c:v>
                </c:pt>
                <c:pt idx="14">
                  <c:v>147.11894736842103</c:v>
                </c:pt>
                <c:pt idx="15">
                  <c:v>146.68318181818182</c:v>
                </c:pt>
                <c:pt idx="16">
                  <c:v>146.7273684210526</c:v>
                </c:pt>
                <c:pt idx="17">
                  <c:v>147.09795454545454</c:v>
                </c:pt>
                <c:pt idx="18">
                  <c:v>147.52928571428569</c:v>
                </c:pt>
                <c:pt idx="19">
                  <c:v>147.32833333333332</c:v>
                </c:pt>
                <c:pt idx="20">
                  <c:v>147.38204545454545</c:v>
                </c:pt>
              </c:numCache>
            </c:numRef>
          </c:val>
          <c:smooth val="0"/>
          <c:extLst>
            <c:ext xmlns:c16="http://schemas.microsoft.com/office/drawing/2014/chart" uri="{C3380CC4-5D6E-409C-BE32-E72D297353CC}">
              <c16:uniqueId val="{00000003-70A5-4FA6-BC5C-2BAD3BB3DF7B}"/>
            </c:ext>
          </c:extLst>
        </c:ser>
        <c:dLbls>
          <c:showLegendKey val="0"/>
          <c:showVal val="0"/>
          <c:showCatName val="0"/>
          <c:showSerName val="0"/>
          <c:showPercent val="0"/>
          <c:showBubbleSize val="0"/>
        </c:dLbls>
        <c:marker val="1"/>
        <c:smooth val="0"/>
        <c:axId val="3"/>
        <c:axId val="4"/>
      </c:lineChart>
      <c:catAx>
        <c:axId val="459369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АҚШ долл.</a:t>
                </a:r>
              </a:p>
            </c:rich>
          </c:tx>
          <c:layout>
            <c:manualLayout>
              <c:xMode val="edge"/>
              <c:yMode val="edge"/>
              <c:x val="2.7586206896551724E-2"/>
              <c:y val="0.28458539520504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692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Теңге/долл.</a:t>
                </a:r>
              </a:p>
            </c:rich>
          </c:tx>
          <c:layout>
            <c:manualLayout>
              <c:xMode val="edge"/>
              <c:yMode val="edge"/>
              <c:x val="0.94310417232328714"/>
              <c:y val="0.2924905335449669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x val="7.7464855325064072E-2"/>
          <c:y val="0.82520652790955251"/>
          <c:w val="0.84507114900069891"/>
          <c:h val="0.1626022715092714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1941544885182E-2"/>
          <c:y val="5.8823529411764705E-2"/>
          <c:w val="0.78705636743215035"/>
          <c:h val="0.78308823529411764"/>
        </c:manualLayout>
      </c:layout>
      <c:lineChart>
        <c:grouping val="standard"/>
        <c:varyColors val="0"/>
        <c:ser>
          <c:idx val="0"/>
          <c:order val="0"/>
          <c:tx>
            <c:v>Өтімділік индексі, USD_TOD мәмілелері</c:v>
          </c:tx>
          <c:spPr>
            <a:ln w="3175">
              <a:solidFill>
                <a:srgbClr val="666699"/>
              </a:solidFill>
              <a:prstDash val="solid"/>
            </a:ln>
          </c:spPr>
          <c:marker>
            <c:symbol val="none"/>
          </c:marker>
          <c:trendline>
            <c:name>Өтімділік индексі, USD_TOD мәмілелері (мәннің 9 нүктесі бойынша реттелген)</c:name>
            <c:spPr>
              <a:ln w="38100">
                <a:solidFill>
                  <a:srgbClr val="003366"/>
                </a:solidFill>
                <a:prstDash val="solid"/>
              </a:ln>
            </c:spPr>
            <c:trendlineType val="movingAvg"/>
            <c:period val="9"/>
            <c:dispRSqr val="0"/>
            <c:dispEq val="0"/>
          </c:trendline>
          <c:cat>
            <c:numRef>
              <c:f>'2.3.1.4-график'!$B$5:$B$661</c:f>
              <c:numCache>
                <c:formatCode>m/d/yyyy</c:formatCode>
                <c:ptCount val="657"/>
                <c:pt idx="0">
                  <c:v>39450</c:v>
                </c:pt>
                <c:pt idx="1">
                  <c:v>39451</c:v>
                </c:pt>
                <c:pt idx="2">
                  <c:v>39455</c:v>
                </c:pt>
                <c:pt idx="3">
                  <c:v>39456</c:v>
                </c:pt>
                <c:pt idx="4">
                  <c:v>39457</c:v>
                </c:pt>
                <c:pt idx="5">
                  <c:v>39458</c:v>
                </c:pt>
                <c:pt idx="6">
                  <c:v>39461</c:v>
                </c:pt>
                <c:pt idx="7">
                  <c:v>39462</c:v>
                </c:pt>
                <c:pt idx="8">
                  <c:v>39463</c:v>
                </c:pt>
                <c:pt idx="9">
                  <c:v>39464</c:v>
                </c:pt>
                <c:pt idx="10">
                  <c:v>39465</c:v>
                </c:pt>
                <c:pt idx="11">
                  <c:v>39469</c:v>
                </c:pt>
                <c:pt idx="12">
                  <c:v>39470</c:v>
                </c:pt>
                <c:pt idx="13">
                  <c:v>39471</c:v>
                </c:pt>
                <c:pt idx="14">
                  <c:v>39472</c:v>
                </c:pt>
                <c:pt idx="15">
                  <c:v>39475</c:v>
                </c:pt>
                <c:pt idx="16">
                  <c:v>39476</c:v>
                </c:pt>
                <c:pt idx="17">
                  <c:v>39477</c:v>
                </c:pt>
                <c:pt idx="18">
                  <c:v>39478</c:v>
                </c:pt>
                <c:pt idx="19">
                  <c:v>39479</c:v>
                </c:pt>
                <c:pt idx="20">
                  <c:v>39482</c:v>
                </c:pt>
                <c:pt idx="21">
                  <c:v>39483</c:v>
                </c:pt>
                <c:pt idx="22">
                  <c:v>39484</c:v>
                </c:pt>
                <c:pt idx="23">
                  <c:v>39485</c:v>
                </c:pt>
                <c:pt idx="24">
                  <c:v>39486</c:v>
                </c:pt>
                <c:pt idx="25">
                  <c:v>39489</c:v>
                </c:pt>
                <c:pt idx="26">
                  <c:v>39490</c:v>
                </c:pt>
                <c:pt idx="27">
                  <c:v>39491</c:v>
                </c:pt>
                <c:pt idx="28">
                  <c:v>39492</c:v>
                </c:pt>
                <c:pt idx="29">
                  <c:v>39493</c:v>
                </c:pt>
                <c:pt idx="30">
                  <c:v>39497</c:v>
                </c:pt>
                <c:pt idx="31">
                  <c:v>39498</c:v>
                </c:pt>
                <c:pt idx="32">
                  <c:v>39499</c:v>
                </c:pt>
                <c:pt idx="33">
                  <c:v>39500</c:v>
                </c:pt>
                <c:pt idx="34">
                  <c:v>39503</c:v>
                </c:pt>
                <c:pt idx="35">
                  <c:v>39504</c:v>
                </c:pt>
                <c:pt idx="36">
                  <c:v>39505</c:v>
                </c:pt>
                <c:pt idx="37">
                  <c:v>39506</c:v>
                </c:pt>
                <c:pt idx="38">
                  <c:v>39507</c:v>
                </c:pt>
                <c:pt idx="39">
                  <c:v>39510</c:v>
                </c:pt>
                <c:pt idx="40">
                  <c:v>39511</c:v>
                </c:pt>
                <c:pt idx="41">
                  <c:v>39512</c:v>
                </c:pt>
                <c:pt idx="42">
                  <c:v>39513</c:v>
                </c:pt>
                <c:pt idx="43">
                  <c:v>39514</c:v>
                </c:pt>
                <c:pt idx="44">
                  <c:v>39518</c:v>
                </c:pt>
                <c:pt idx="45">
                  <c:v>39519</c:v>
                </c:pt>
                <c:pt idx="46">
                  <c:v>39520</c:v>
                </c:pt>
                <c:pt idx="47">
                  <c:v>39521</c:v>
                </c:pt>
                <c:pt idx="48">
                  <c:v>39524</c:v>
                </c:pt>
                <c:pt idx="49">
                  <c:v>39525</c:v>
                </c:pt>
                <c:pt idx="50">
                  <c:v>39526</c:v>
                </c:pt>
                <c:pt idx="51">
                  <c:v>39527</c:v>
                </c:pt>
                <c:pt idx="52">
                  <c:v>39528</c:v>
                </c:pt>
                <c:pt idx="53">
                  <c:v>39532</c:v>
                </c:pt>
                <c:pt idx="54">
                  <c:v>39533</c:v>
                </c:pt>
                <c:pt idx="55">
                  <c:v>39534</c:v>
                </c:pt>
                <c:pt idx="56">
                  <c:v>39535</c:v>
                </c:pt>
                <c:pt idx="57">
                  <c:v>39538</c:v>
                </c:pt>
                <c:pt idx="58">
                  <c:v>39539</c:v>
                </c:pt>
                <c:pt idx="59">
                  <c:v>39540</c:v>
                </c:pt>
                <c:pt idx="60">
                  <c:v>39541</c:v>
                </c:pt>
                <c:pt idx="61">
                  <c:v>39542</c:v>
                </c:pt>
                <c:pt idx="62">
                  <c:v>39545</c:v>
                </c:pt>
                <c:pt idx="63">
                  <c:v>39546</c:v>
                </c:pt>
                <c:pt idx="64">
                  <c:v>39547</c:v>
                </c:pt>
                <c:pt idx="65">
                  <c:v>39548</c:v>
                </c:pt>
                <c:pt idx="66">
                  <c:v>39549</c:v>
                </c:pt>
                <c:pt idx="67">
                  <c:v>39552</c:v>
                </c:pt>
                <c:pt idx="68">
                  <c:v>39553</c:v>
                </c:pt>
                <c:pt idx="69">
                  <c:v>39554</c:v>
                </c:pt>
                <c:pt idx="70">
                  <c:v>39555</c:v>
                </c:pt>
                <c:pt idx="71">
                  <c:v>39556</c:v>
                </c:pt>
                <c:pt idx="72">
                  <c:v>39559</c:v>
                </c:pt>
                <c:pt idx="73">
                  <c:v>39560</c:v>
                </c:pt>
                <c:pt idx="74">
                  <c:v>39561</c:v>
                </c:pt>
                <c:pt idx="75">
                  <c:v>39562</c:v>
                </c:pt>
                <c:pt idx="76">
                  <c:v>39563</c:v>
                </c:pt>
                <c:pt idx="77">
                  <c:v>39566</c:v>
                </c:pt>
                <c:pt idx="78">
                  <c:v>39567</c:v>
                </c:pt>
                <c:pt idx="79">
                  <c:v>39568</c:v>
                </c:pt>
                <c:pt idx="80">
                  <c:v>39573</c:v>
                </c:pt>
                <c:pt idx="81">
                  <c:v>39574</c:v>
                </c:pt>
                <c:pt idx="82">
                  <c:v>39575</c:v>
                </c:pt>
                <c:pt idx="83">
                  <c:v>39576</c:v>
                </c:pt>
                <c:pt idx="84">
                  <c:v>39580</c:v>
                </c:pt>
                <c:pt idx="85">
                  <c:v>39581</c:v>
                </c:pt>
                <c:pt idx="86">
                  <c:v>39582</c:v>
                </c:pt>
                <c:pt idx="87">
                  <c:v>39583</c:v>
                </c:pt>
                <c:pt idx="88">
                  <c:v>39584</c:v>
                </c:pt>
                <c:pt idx="89">
                  <c:v>39587</c:v>
                </c:pt>
                <c:pt idx="90">
                  <c:v>39588</c:v>
                </c:pt>
                <c:pt idx="91">
                  <c:v>39589</c:v>
                </c:pt>
                <c:pt idx="92">
                  <c:v>39590</c:v>
                </c:pt>
                <c:pt idx="93">
                  <c:v>39591</c:v>
                </c:pt>
                <c:pt idx="94">
                  <c:v>39595</c:v>
                </c:pt>
                <c:pt idx="95">
                  <c:v>39596</c:v>
                </c:pt>
                <c:pt idx="96">
                  <c:v>39597</c:v>
                </c:pt>
                <c:pt idx="97">
                  <c:v>39598</c:v>
                </c:pt>
                <c:pt idx="98">
                  <c:v>39601</c:v>
                </c:pt>
                <c:pt idx="99">
                  <c:v>39602</c:v>
                </c:pt>
                <c:pt idx="100">
                  <c:v>39603</c:v>
                </c:pt>
                <c:pt idx="101">
                  <c:v>39604</c:v>
                </c:pt>
                <c:pt idx="102">
                  <c:v>39605</c:v>
                </c:pt>
                <c:pt idx="103">
                  <c:v>39608</c:v>
                </c:pt>
                <c:pt idx="104">
                  <c:v>39609</c:v>
                </c:pt>
                <c:pt idx="105">
                  <c:v>39610</c:v>
                </c:pt>
                <c:pt idx="106">
                  <c:v>39611</c:v>
                </c:pt>
                <c:pt idx="107">
                  <c:v>39612</c:v>
                </c:pt>
                <c:pt idx="108">
                  <c:v>39615</c:v>
                </c:pt>
                <c:pt idx="109">
                  <c:v>39616</c:v>
                </c:pt>
                <c:pt idx="110">
                  <c:v>39617</c:v>
                </c:pt>
                <c:pt idx="111">
                  <c:v>39618</c:v>
                </c:pt>
                <c:pt idx="112">
                  <c:v>39619</c:v>
                </c:pt>
                <c:pt idx="113">
                  <c:v>39622</c:v>
                </c:pt>
                <c:pt idx="114">
                  <c:v>39623</c:v>
                </c:pt>
                <c:pt idx="115">
                  <c:v>39624</c:v>
                </c:pt>
                <c:pt idx="116">
                  <c:v>39625</c:v>
                </c:pt>
                <c:pt idx="117">
                  <c:v>39626</c:v>
                </c:pt>
                <c:pt idx="118">
                  <c:v>39629</c:v>
                </c:pt>
                <c:pt idx="119">
                  <c:v>39630</c:v>
                </c:pt>
                <c:pt idx="120">
                  <c:v>39631</c:v>
                </c:pt>
                <c:pt idx="121">
                  <c:v>39632</c:v>
                </c:pt>
                <c:pt idx="122">
                  <c:v>39637</c:v>
                </c:pt>
                <c:pt idx="123">
                  <c:v>39638</c:v>
                </c:pt>
                <c:pt idx="124">
                  <c:v>39639</c:v>
                </c:pt>
                <c:pt idx="125">
                  <c:v>39640</c:v>
                </c:pt>
                <c:pt idx="126">
                  <c:v>39643</c:v>
                </c:pt>
                <c:pt idx="127">
                  <c:v>39644</c:v>
                </c:pt>
                <c:pt idx="128">
                  <c:v>39645</c:v>
                </c:pt>
                <c:pt idx="129">
                  <c:v>39646</c:v>
                </c:pt>
                <c:pt idx="130">
                  <c:v>39647</c:v>
                </c:pt>
                <c:pt idx="131">
                  <c:v>39650</c:v>
                </c:pt>
                <c:pt idx="132">
                  <c:v>39651</c:v>
                </c:pt>
                <c:pt idx="133">
                  <c:v>39652</c:v>
                </c:pt>
                <c:pt idx="134">
                  <c:v>39653</c:v>
                </c:pt>
                <c:pt idx="135">
                  <c:v>39654</c:v>
                </c:pt>
                <c:pt idx="136">
                  <c:v>39657</c:v>
                </c:pt>
                <c:pt idx="137">
                  <c:v>39658</c:v>
                </c:pt>
                <c:pt idx="138">
                  <c:v>39659</c:v>
                </c:pt>
                <c:pt idx="139">
                  <c:v>39660</c:v>
                </c:pt>
                <c:pt idx="140">
                  <c:v>39661</c:v>
                </c:pt>
                <c:pt idx="141">
                  <c:v>39664</c:v>
                </c:pt>
                <c:pt idx="142">
                  <c:v>39665</c:v>
                </c:pt>
                <c:pt idx="143">
                  <c:v>39666</c:v>
                </c:pt>
                <c:pt idx="144">
                  <c:v>39667</c:v>
                </c:pt>
                <c:pt idx="145">
                  <c:v>39668</c:v>
                </c:pt>
                <c:pt idx="146">
                  <c:v>39671</c:v>
                </c:pt>
                <c:pt idx="147">
                  <c:v>39672</c:v>
                </c:pt>
                <c:pt idx="148">
                  <c:v>39673</c:v>
                </c:pt>
                <c:pt idx="149">
                  <c:v>39674</c:v>
                </c:pt>
                <c:pt idx="150">
                  <c:v>39675</c:v>
                </c:pt>
                <c:pt idx="151">
                  <c:v>39678</c:v>
                </c:pt>
                <c:pt idx="152">
                  <c:v>39679</c:v>
                </c:pt>
                <c:pt idx="153">
                  <c:v>39680</c:v>
                </c:pt>
                <c:pt idx="154">
                  <c:v>39681</c:v>
                </c:pt>
                <c:pt idx="155">
                  <c:v>39682</c:v>
                </c:pt>
                <c:pt idx="156">
                  <c:v>39685</c:v>
                </c:pt>
                <c:pt idx="157">
                  <c:v>39686</c:v>
                </c:pt>
                <c:pt idx="158">
                  <c:v>39687</c:v>
                </c:pt>
                <c:pt idx="159">
                  <c:v>39688</c:v>
                </c:pt>
                <c:pt idx="160">
                  <c:v>39689</c:v>
                </c:pt>
                <c:pt idx="161">
                  <c:v>39693</c:v>
                </c:pt>
                <c:pt idx="162">
                  <c:v>39694</c:v>
                </c:pt>
                <c:pt idx="163">
                  <c:v>39695</c:v>
                </c:pt>
                <c:pt idx="164">
                  <c:v>39696</c:v>
                </c:pt>
                <c:pt idx="165">
                  <c:v>39699</c:v>
                </c:pt>
                <c:pt idx="166">
                  <c:v>39700</c:v>
                </c:pt>
                <c:pt idx="167">
                  <c:v>39701</c:v>
                </c:pt>
                <c:pt idx="168">
                  <c:v>39702</c:v>
                </c:pt>
                <c:pt idx="169">
                  <c:v>39703</c:v>
                </c:pt>
                <c:pt idx="170">
                  <c:v>39706</c:v>
                </c:pt>
                <c:pt idx="171">
                  <c:v>39707</c:v>
                </c:pt>
                <c:pt idx="172">
                  <c:v>39708</c:v>
                </c:pt>
                <c:pt idx="173">
                  <c:v>39709</c:v>
                </c:pt>
                <c:pt idx="174">
                  <c:v>39710</c:v>
                </c:pt>
                <c:pt idx="175">
                  <c:v>39713</c:v>
                </c:pt>
                <c:pt idx="176">
                  <c:v>39714</c:v>
                </c:pt>
                <c:pt idx="177">
                  <c:v>39715</c:v>
                </c:pt>
                <c:pt idx="178">
                  <c:v>39716</c:v>
                </c:pt>
                <c:pt idx="179">
                  <c:v>39717</c:v>
                </c:pt>
                <c:pt idx="180">
                  <c:v>39720</c:v>
                </c:pt>
                <c:pt idx="181">
                  <c:v>39721</c:v>
                </c:pt>
                <c:pt idx="182">
                  <c:v>39722</c:v>
                </c:pt>
                <c:pt idx="183">
                  <c:v>39723</c:v>
                </c:pt>
                <c:pt idx="184">
                  <c:v>39724</c:v>
                </c:pt>
                <c:pt idx="185">
                  <c:v>39727</c:v>
                </c:pt>
                <c:pt idx="186">
                  <c:v>39728</c:v>
                </c:pt>
                <c:pt idx="187">
                  <c:v>39729</c:v>
                </c:pt>
                <c:pt idx="188">
                  <c:v>39730</c:v>
                </c:pt>
                <c:pt idx="189">
                  <c:v>39731</c:v>
                </c:pt>
                <c:pt idx="190">
                  <c:v>39735</c:v>
                </c:pt>
                <c:pt idx="191">
                  <c:v>39736</c:v>
                </c:pt>
                <c:pt idx="192">
                  <c:v>39737</c:v>
                </c:pt>
                <c:pt idx="193">
                  <c:v>39738</c:v>
                </c:pt>
                <c:pt idx="194">
                  <c:v>39741</c:v>
                </c:pt>
                <c:pt idx="195">
                  <c:v>39742</c:v>
                </c:pt>
                <c:pt idx="196">
                  <c:v>39743</c:v>
                </c:pt>
                <c:pt idx="197">
                  <c:v>39744</c:v>
                </c:pt>
                <c:pt idx="198">
                  <c:v>39745</c:v>
                </c:pt>
                <c:pt idx="199">
                  <c:v>39749</c:v>
                </c:pt>
                <c:pt idx="200">
                  <c:v>39750</c:v>
                </c:pt>
                <c:pt idx="201">
                  <c:v>39751</c:v>
                </c:pt>
                <c:pt idx="202">
                  <c:v>39752</c:v>
                </c:pt>
                <c:pt idx="203">
                  <c:v>39755</c:v>
                </c:pt>
                <c:pt idx="204">
                  <c:v>39756</c:v>
                </c:pt>
                <c:pt idx="205">
                  <c:v>39757</c:v>
                </c:pt>
                <c:pt idx="206">
                  <c:v>39758</c:v>
                </c:pt>
                <c:pt idx="207">
                  <c:v>39759</c:v>
                </c:pt>
                <c:pt idx="208">
                  <c:v>39762</c:v>
                </c:pt>
                <c:pt idx="209">
                  <c:v>39764</c:v>
                </c:pt>
                <c:pt idx="210">
                  <c:v>39765</c:v>
                </c:pt>
                <c:pt idx="211">
                  <c:v>39766</c:v>
                </c:pt>
                <c:pt idx="212">
                  <c:v>39769</c:v>
                </c:pt>
                <c:pt idx="213">
                  <c:v>39770</c:v>
                </c:pt>
                <c:pt idx="214">
                  <c:v>39771</c:v>
                </c:pt>
                <c:pt idx="215">
                  <c:v>39772</c:v>
                </c:pt>
                <c:pt idx="216">
                  <c:v>39773</c:v>
                </c:pt>
                <c:pt idx="217">
                  <c:v>39776</c:v>
                </c:pt>
                <c:pt idx="218">
                  <c:v>39777</c:v>
                </c:pt>
                <c:pt idx="219">
                  <c:v>39778</c:v>
                </c:pt>
                <c:pt idx="220">
                  <c:v>39780</c:v>
                </c:pt>
                <c:pt idx="221">
                  <c:v>39783</c:v>
                </c:pt>
                <c:pt idx="222">
                  <c:v>39784</c:v>
                </c:pt>
                <c:pt idx="223">
                  <c:v>39785</c:v>
                </c:pt>
                <c:pt idx="224">
                  <c:v>39786</c:v>
                </c:pt>
                <c:pt idx="225">
                  <c:v>39787</c:v>
                </c:pt>
                <c:pt idx="226">
                  <c:v>39791</c:v>
                </c:pt>
                <c:pt idx="227">
                  <c:v>39792</c:v>
                </c:pt>
                <c:pt idx="228">
                  <c:v>39793</c:v>
                </c:pt>
                <c:pt idx="229">
                  <c:v>39794</c:v>
                </c:pt>
                <c:pt idx="230">
                  <c:v>39797</c:v>
                </c:pt>
                <c:pt idx="231">
                  <c:v>39800</c:v>
                </c:pt>
                <c:pt idx="232">
                  <c:v>39801</c:v>
                </c:pt>
                <c:pt idx="233">
                  <c:v>39804</c:v>
                </c:pt>
                <c:pt idx="234">
                  <c:v>39805</c:v>
                </c:pt>
                <c:pt idx="235">
                  <c:v>39806</c:v>
                </c:pt>
                <c:pt idx="236">
                  <c:v>39808</c:v>
                </c:pt>
                <c:pt idx="237">
                  <c:v>39811</c:v>
                </c:pt>
                <c:pt idx="238">
                  <c:v>39812</c:v>
                </c:pt>
                <c:pt idx="239">
                  <c:v>39813</c:v>
                </c:pt>
                <c:pt idx="240">
                  <c:v>39818</c:v>
                </c:pt>
                <c:pt idx="241">
                  <c:v>39819</c:v>
                </c:pt>
                <c:pt idx="242">
                  <c:v>39821</c:v>
                </c:pt>
                <c:pt idx="243">
                  <c:v>39822</c:v>
                </c:pt>
                <c:pt idx="244">
                  <c:v>39825</c:v>
                </c:pt>
                <c:pt idx="245">
                  <c:v>39826</c:v>
                </c:pt>
                <c:pt idx="246">
                  <c:v>39827</c:v>
                </c:pt>
                <c:pt idx="247">
                  <c:v>39828</c:v>
                </c:pt>
                <c:pt idx="248">
                  <c:v>39829</c:v>
                </c:pt>
                <c:pt idx="249">
                  <c:v>39833</c:v>
                </c:pt>
                <c:pt idx="250">
                  <c:v>39834</c:v>
                </c:pt>
                <c:pt idx="251">
                  <c:v>39835</c:v>
                </c:pt>
                <c:pt idx="252">
                  <c:v>39836</c:v>
                </c:pt>
                <c:pt idx="253">
                  <c:v>39839</c:v>
                </c:pt>
                <c:pt idx="254">
                  <c:v>39840</c:v>
                </c:pt>
                <c:pt idx="255">
                  <c:v>39841</c:v>
                </c:pt>
                <c:pt idx="256">
                  <c:v>39842</c:v>
                </c:pt>
                <c:pt idx="257">
                  <c:v>39843</c:v>
                </c:pt>
                <c:pt idx="258">
                  <c:v>39846</c:v>
                </c:pt>
                <c:pt idx="259">
                  <c:v>39847</c:v>
                </c:pt>
                <c:pt idx="260">
                  <c:v>39848</c:v>
                </c:pt>
                <c:pt idx="261">
                  <c:v>39849</c:v>
                </c:pt>
                <c:pt idx="262">
                  <c:v>39850</c:v>
                </c:pt>
                <c:pt idx="263">
                  <c:v>39853</c:v>
                </c:pt>
                <c:pt idx="264">
                  <c:v>39854</c:v>
                </c:pt>
                <c:pt idx="265">
                  <c:v>39855</c:v>
                </c:pt>
                <c:pt idx="266">
                  <c:v>39856</c:v>
                </c:pt>
                <c:pt idx="267">
                  <c:v>39857</c:v>
                </c:pt>
                <c:pt idx="268">
                  <c:v>39861</c:v>
                </c:pt>
                <c:pt idx="269">
                  <c:v>39862</c:v>
                </c:pt>
                <c:pt idx="270">
                  <c:v>39863</c:v>
                </c:pt>
                <c:pt idx="271">
                  <c:v>39864</c:v>
                </c:pt>
                <c:pt idx="272">
                  <c:v>39867</c:v>
                </c:pt>
                <c:pt idx="273">
                  <c:v>39868</c:v>
                </c:pt>
                <c:pt idx="274">
                  <c:v>39869</c:v>
                </c:pt>
                <c:pt idx="275">
                  <c:v>39870</c:v>
                </c:pt>
                <c:pt idx="276">
                  <c:v>39871</c:v>
                </c:pt>
                <c:pt idx="277">
                  <c:v>39874</c:v>
                </c:pt>
                <c:pt idx="278">
                  <c:v>39875</c:v>
                </c:pt>
                <c:pt idx="279">
                  <c:v>39876</c:v>
                </c:pt>
                <c:pt idx="280">
                  <c:v>39877</c:v>
                </c:pt>
                <c:pt idx="281">
                  <c:v>39878</c:v>
                </c:pt>
                <c:pt idx="282">
                  <c:v>39882</c:v>
                </c:pt>
                <c:pt idx="283">
                  <c:v>39883</c:v>
                </c:pt>
                <c:pt idx="284">
                  <c:v>39884</c:v>
                </c:pt>
                <c:pt idx="285">
                  <c:v>39885</c:v>
                </c:pt>
                <c:pt idx="286">
                  <c:v>39888</c:v>
                </c:pt>
                <c:pt idx="287">
                  <c:v>39889</c:v>
                </c:pt>
                <c:pt idx="288">
                  <c:v>39890</c:v>
                </c:pt>
                <c:pt idx="289">
                  <c:v>39891</c:v>
                </c:pt>
                <c:pt idx="290">
                  <c:v>39892</c:v>
                </c:pt>
                <c:pt idx="291">
                  <c:v>39896</c:v>
                </c:pt>
                <c:pt idx="292">
                  <c:v>39897</c:v>
                </c:pt>
                <c:pt idx="293">
                  <c:v>39898</c:v>
                </c:pt>
                <c:pt idx="294">
                  <c:v>39899</c:v>
                </c:pt>
                <c:pt idx="295">
                  <c:v>39902</c:v>
                </c:pt>
                <c:pt idx="296">
                  <c:v>39903</c:v>
                </c:pt>
                <c:pt idx="297">
                  <c:v>39904</c:v>
                </c:pt>
                <c:pt idx="298">
                  <c:v>39905</c:v>
                </c:pt>
                <c:pt idx="299">
                  <c:v>39906</c:v>
                </c:pt>
                <c:pt idx="300">
                  <c:v>39909</c:v>
                </c:pt>
                <c:pt idx="301">
                  <c:v>39910</c:v>
                </c:pt>
                <c:pt idx="302">
                  <c:v>39911</c:v>
                </c:pt>
                <c:pt idx="303">
                  <c:v>39912</c:v>
                </c:pt>
                <c:pt idx="304">
                  <c:v>39913</c:v>
                </c:pt>
                <c:pt idx="305">
                  <c:v>39916</c:v>
                </c:pt>
                <c:pt idx="306">
                  <c:v>39917</c:v>
                </c:pt>
                <c:pt idx="307">
                  <c:v>39918</c:v>
                </c:pt>
                <c:pt idx="308">
                  <c:v>39919</c:v>
                </c:pt>
                <c:pt idx="309">
                  <c:v>39920</c:v>
                </c:pt>
                <c:pt idx="310">
                  <c:v>39923</c:v>
                </c:pt>
                <c:pt idx="311">
                  <c:v>39924</c:v>
                </c:pt>
                <c:pt idx="312">
                  <c:v>39925</c:v>
                </c:pt>
                <c:pt idx="313">
                  <c:v>39926</c:v>
                </c:pt>
                <c:pt idx="314">
                  <c:v>39927</c:v>
                </c:pt>
                <c:pt idx="315">
                  <c:v>39930</c:v>
                </c:pt>
                <c:pt idx="316">
                  <c:v>39931</c:v>
                </c:pt>
                <c:pt idx="317">
                  <c:v>39932</c:v>
                </c:pt>
                <c:pt idx="318">
                  <c:v>39933</c:v>
                </c:pt>
                <c:pt idx="319">
                  <c:v>39937</c:v>
                </c:pt>
                <c:pt idx="320">
                  <c:v>39938</c:v>
                </c:pt>
                <c:pt idx="321">
                  <c:v>39939</c:v>
                </c:pt>
                <c:pt idx="322">
                  <c:v>39940</c:v>
                </c:pt>
                <c:pt idx="323">
                  <c:v>39941</c:v>
                </c:pt>
                <c:pt idx="324">
                  <c:v>39945</c:v>
                </c:pt>
                <c:pt idx="325">
                  <c:v>39946</c:v>
                </c:pt>
                <c:pt idx="326">
                  <c:v>39947</c:v>
                </c:pt>
                <c:pt idx="327">
                  <c:v>39948</c:v>
                </c:pt>
                <c:pt idx="328">
                  <c:v>39951</c:v>
                </c:pt>
                <c:pt idx="329">
                  <c:v>39952</c:v>
                </c:pt>
                <c:pt idx="330">
                  <c:v>39953</c:v>
                </c:pt>
                <c:pt idx="331">
                  <c:v>39954</c:v>
                </c:pt>
                <c:pt idx="332">
                  <c:v>39955</c:v>
                </c:pt>
                <c:pt idx="333">
                  <c:v>39959</c:v>
                </c:pt>
                <c:pt idx="334">
                  <c:v>39960</c:v>
                </c:pt>
                <c:pt idx="335">
                  <c:v>39961</c:v>
                </c:pt>
                <c:pt idx="336">
                  <c:v>39962</c:v>
                </c:pt>
                <c:pt idx="337">
                  <c:v>39965</c:v>
                </c:pt>
                <c:pt idx="338">
                  <c:v>39966</c:v>
                </c:pt>
                <c:pt idx="339">
                  <c:v>39967</c:v>
                </c:pt>
                <c:pt idx="340">
                  <c:v>39968</c:v>
                </c:pt>
                <c:pt idx="341">
                  <c:v>39969</c:v>
                </c:pt>
                <c:pt idx="342">
                  <c:v>39972</c:v>
                </c:pt>
                <c:pt idx="343">
                  <c:v>39973</c:v>
                </c:pt>
                <c:pt idx="344">
                  <c:v>39974</c:v>
                </c:pt>
                <c:pt idx="345">
                  <c:v>39975</c:v>
                </c:pt>
                <c:pt idx="346">
                  <c:v>39976</c:v>
                </c:pt>
                <c:pt idx="347">
                  <c:v>39979</c:v>
                </c:pt>
                <c:pt idx="348">
                  <c:v>39980</c:v>
                </c:pt>
                <c:pt idx="349">
                  <c:v>39981</c:v>
                </c:pt>
                <c:pt idx="350">
                  <c:v>39982</c:v>
                </c:pt>
                <c:pt idx="351">
                  <c:v>39983</c:v>
                </c:pt>
                <c:pt idx="352">
                  <c:v>39986</c:v>
                </c:pt>
                <c:pt idx="353">
                  <c:v>39987</c:v>
                </c:pt>
                <c:pt idx="354">
                  <c:v>39988</c:v>
                </c:pt>
                <c:pt idx="355">
                  <c:v>39989</c:v>
                </c:pt>
                <c:pt idx="356">
                  <c:v>39990</c:v>
                </c:pt>
                <c:pt idx="357">
                  <c:v>39993</c:v>
                </c:pt>
                <c:pt idx="358">
                  <c:v>39994</c:v>
                </c:pt>
                <c:pt idx="359">
                  <c:v>39995</c:v>
                </c:pt>
                <c:pt idx="360">
                  <c:v>39996</c:v>
                </c:pt>
                <c:pt idx="361">
                  <c:v>39997</c:v>
                </c:pt>
                <c:pt idx="362">
                  <c:v>40001</c:v>
                </c:pt>
                <c:pt idx="363">
                  <c:v>40002</c:v>
                </c:pt>
                <c:pt idx="364">
                  <c:v>40003</c:v>
                </c:pt>
                <c:pt idx="365">
                  <c:v>40004</c:v>
                </c:pt>
                <c:pt idx="366">
                  <c:v>40007</c:v>
                </c:pt>
                <c:pt idx="367">
                  <c:v>40008</c:v>
                </c:pt>
                <c:pt idx="368">
                  <c:v>40009</c:v>
                </c:pt>
                <c:pt idx="369">
                  <c:v>40010</c:v>
                </c:pt>
                <c:pt idx="370">
                  <c:v>40011</c:v>
                </c:pt>
                <c:pt idx="371">
                  <c:v>40014</c:v>
                </c:pt>
                <c:pt idx="372">
                  <c:v>40015</c:v>
                </c:pt>
                <c:pt idx="373">
                  <c:v>40016</c:v>
                </c:pt>
                <c:pt idx="374">
                  <c:v>40017</c:v>
                </c:pt>
                <c:pt idx="375">
                  <c:v>40018</c:v>
                </c:pt>
                <c:pt idx="376">
                  <c:v>40021</c:v>
                </c:pt>
                <c:pt idx="377">
                  <c:v>40022</c:v>
                </c:pt>
                <c:pt idx="378">
                  <c:v>40023</c:v>
                </c:pt>
                <c:pt idx="379">
                  <c:v>40024</c:v>
                </c:pt>
                <c:pt idx="380">
                  <c:v>40025</c:v>
                </c:pt>
                <c:pt idx="381">
                  <c:v>40028</c:v>
                </c:pt>
                <c:pt idx="382">
                  <c:v>40029</c:v>
                </c:pt>
                <c:pt idx="383">
                  <c:v>40030</c:v>
                </c:pt>
                <c:pt idx="384">
                  <c:v>40031</c:v>
                </c:pt>
                <c:pt idx="385">
                  <c:v>40032</c:v>
                </c:pt>
                <c:pt idx="386">
                  <c:v>40035</c:v>
                </c:pt>
                <c:pt idx="387">
                  <c:v>40036</c:v>
                </c:pt>
                <c:pt idx="388">
                  <c:v>40037</c:v>
                </c:pt>
                <c:pt idx="389">
                  <c:v>40038</c:v>
                </c:pt>
                <c:pt idx="390">
                  <c:v>40039</c:v>
                </c:pt>
                <c:pt idx="391">
                  <c:v>40042</c:v>
                </c:pt>
                <c:pt idx="392">
                  <c:v>40043</c:v>
                </c:pt>
                <c:pt idx="393">
                  <c:v>40044</c:v>
                </c:pt>
                <c:pt idx="394">
                  <c:v>40045</c:v>
                </c:pt>
                <c:pt idx="395">
                  <c:v>40046</c:v>
                </c:pt>
                <c:pt idx="396">
                  <c:v>40049</c:v>
                </c:pt>
                <c:pt idx="397">
                  <c:v>40050</c:v>
                </c:pt>
                <c:pt idx="398">
                  <c:v>40051</c:v>
                </c:pt>
                <c:pt idx="399">
                  <c:v>40052</c:v>
                </c:pt>
                <c:pt idx="400">
                  <c:v>40053</c:v>
                </c:pt>
                <c:pt idx="401">
                  <c:v>40057</c:v>
                </c:pt>
                <c:pt idx="402">
                  <c:v>40058</c:v>
                </c:pt>
                <c:pt idx="403">
                  <c:v>40059</c:v>
                </c:pt>
                <c:pt idx="404">
                  <c:v>40060</c:v>
                </c:pt>
                <c:pt idx="405">
                  <c:v>40064</c:v>
                </c:pt>
                <c:pt idx="406">
                  <c:v>40065</c:v>
                </c:pt>
                <c:pt idx="407">
                  <c:v>40066</c:v>
                </c:pt>
                <c:pt idx="408">
                  <c:v>40067</c:v>
                </c:pt>
                <c:pt idx="409">
                  <c:v>40070</c:v>
                </c:pt>
                <c:pt idx="410">
                  <c:v>40071</c:v>
                </c:pt>
                <c:pt idx="411">
                  <c:v>40072</c:v>
                </c:pt>
                <c:pt idx="412">
                  <c:v>40073</c:v>
                </c:pt>
                <c:pt idx="413">
                  <c:v>40074</c:v>
                </c:pt>
                <c:pt idx="414">
                  <c:v>40077</c:v>
                </c:pt>
                <c:pt idx="415">
                  <c:v>40078</c:v>
                </c:pt>
                <c:pt idx="416">
                  <c:v>40079</c:v>
                </c:pt>
                <c:pt idx="417">
                  <c:v>40080</c:v>
                </c:pt>
                <c:pt idx="418">
                  <c:v>40081</c:v>
                </c:pt>
                <c:pt idx="419">
                  <c:v>40084</c:v>
                </c:pt>
                <c:pt idx="420">
                  <c:v>40085</c:v>
                </c:pt>
                <c:pt idx="421">
                  <c:v>40086</c:v>
                </c:pt>
                <c:pt idx="422">
                  <c:v>40087</c:v>
                </c:pt>
                <c:pt idx="423">
                  <c:v>40088</c:v>
                </c:pt>
                <c:pt idx="424">
                  <c:v>40091</c:v>
                </c:pt>
                <c:pt idx="425">
                  <c:v>40093</c:v>
                </c:pt>
                <c:pt idx="426">
                  <c:v>40094</c:v>
                </c:pt>
                <c:pt idx="427">
                  <c:v>40095</c:v>
                </c:pt>
                <c:pt idx="428">
                  <c:v>40099</c:v>
                </c:pt>
                <c:pt idx="429">
                  <c:v>40100</c:v>
                </c:pt>
                <c:pt idx="430">
                  <c:v>40101</c:v>
                </c:pt>
                <c:pt idx="431">
                  <c:v>40102</c:v>
                </c:pt>
                <c:pt idx="432">
                  <c:v>40105</c:v>
                </c:pt>
                <c:pt idx="433">
                  <c:v>40106</c:v>
                </c:pt>
                <c:pt idx="434">
                  <c:v>40107</c:v>
                </c:pt>
                <c:pt idx="435">
                  <c:v>40108</c:v>
                </c:pt>
                <c:pt idx="436">
                  <c:v>40109</c:v>
                </c:pt>
                <c:pt idx="437">
                  <c:v>40112</c:v>
                </c:pt>
                <c:pt idx="438">
                  <c:v>40113</c:v>
                </c:pt>
                <c:pt idx="439">
                  <c:v>40114</c:v>
                </c:pt>
                <c:pt idx="440">
                  <c:v>40115</c:v>
                </c:pt>
                <c:pt idx="441">
                  <c:v>40116</c:v>
                </c:pt>
                <c:pt idx="442">
                  <c:v>40119</c:v>
                </c:pt>
                <c:pt idx="443">
                  <c:v>40120</c:v>
                </c:pt>
                <c:pt idx="444">
                  <c:v>40121</c:v>
                </c:pt>
                <c:pt idx="445">
                  <c:v>40122</c:v>
                </c:pt>
                <c:pt idx="446">
                  <c:v>40123</c:v>
                </c:pt>
                <c:pt idx="447">
                  <c:v>40126</c:v>
                </c:pt>
                <c:pt idx="448">
                  <c:v>40127</c:v>
                </c:pt>
                <c:pt idx="449">
                  <c:v>40129</c:v>
                </c:pt>
                <c:pt idx="450">
                  <c:v>40130</c:v>
                </c:pt>
                <c:pt idx="451">
                  <c:v>40133</c:v>
                </c:pt>
                <c:pt idx="452">
                  <c:v>40134</c:v>
                </c:pt>
                <c:pt idx="453">
                  <c:v>40135</c:v>
                </c:pt>
                <c:pt idx="454">
                  <c:v>40136</c:v>
                </c:pt>
                <c:pt idx="455">
                  <c:v>40137</c:v>
                </c:pt>
                <c:pt idx="456">
                  <c:v>40140</c:v>
                </c:pt>
                <c:pt idx="457">
                  <c:v>40141</c:v>
                </c:pt>
                <c:pt idx="458">
                  <c:v>40142</c:v>
                </c:pt>
                <c:pt idx="459">
                  <c:v>40147</c:v>
                </c:pt>
                <c:pt idx="460">
                  <c:v>40148</c:v>
                </c:pt>
                <c:pt idx="461">
                  <c:v>40149</c:v>
                </c:pt>
                <c:pt idx="462">
                  <c:v>40150</c:v>
                </c:pt>
                <c:pt idx="463">
                  <c:v>40151</c:v>
                </c:pt>
                <c:pt idx="464">
                  <c:v>40154</c:v>
                </c:pt>
                <c:pt idx="465">
                  <c:v>40155</c:v>
                </c:pt>
                <c:pt idx="466">
                  <c:v>40156</c:v>
                </c:pt>
                <c:pt idx="467">
                  <c:v>40157</c:v>
                </c:pt>
                <c:pt idx="468">
                  <c:v>40158</c:v>
                </c:pt>
                <c:pt idx="469">
                  <c:v>40161</c:v>
                </c:pt>
                <c:pt idx="470">
                  <c:v>40162</c:v>
                </c:pt>
                <c:pt idx="471">
                  <c:v>40168</c:v>
                </c:pt>
                <c:pt idx="472">
                  <c:v>40169</c:v>
                </c:pt>
                <c:pt idx="473">
                  <c:v>40170</c:v>
                </c:pt>
                <c:pt idx="474">
                  <c:v>40171</c:v>
                </c:pt>
                <c:pt idx="475">
                  <c:v>40175</c:v>
                </c:pt>
                <c:pt idx="476">
                  <c:v>40176</c:v>
                </c:pt>
                <c:pt idx="477">
                  <c:v>40177</c:v>
                </c:pt>
                <c:pt idx="478">
                  <c:v>40178</c:v>
                </c:pt>
                <c:pt idx="479">
                  <c:v>40183</c:v>
                </c:pt>
                <c:pt idx="480">
                  <c:v>40184</c:v>
                </c:pt>
                <c:pt idx="481">
                  <c:v>40189</c:v>
                </c:pt>
                <c:pt idx="482">
                  <c:v>40190</c:v>
                </c:pt>
                <c:pt idx="483">
                  <c:v>40191</c:v>
                </c:pt>
                <c:pt idx="484">
                  <c:v>40192</c:v>
                </c:pt>
                <c:pt idx="485">
                  <c:v>40193</c:v>
                </c:pt>
                <c:pt idx="486">
                  <c:v>40197</c:v>
                </c:pt>
                <c:pt idx="487">
                  <c:v>40198</c:v>
                </c:pt>
                <c:pt idx="488">
                  <c:v>40199</c:v>
                </c:pt>
                <c:pt idx="489">
                  <c:v>40200</c:v>
                </c:pt>
                <c:pt idx="490">
                  <c:v>40203</c:v>
                </c:pt>
                <c:pt idx="491">
                  <c:v>40204</c:v>
                </c:pt>
                <c:pt idx="492">
                  <c:v>40205</c:v>
                </c:pt>
                <c:pt idx="493">
                  <c:v>40206</c:v>
                </c:pt>
                <c:pt idx="494">
                  <c:v>40207</c:v>
                </c:pt>
                <c:pt idx="495">
                  <c:v>40210</c:v>
                </c:pt>
                <c:pt idx="496">
                  <c:v>40211</c:v>
                </c:pt>
                <c:pt idx="497">
                  <c:v>40212</c:v>
                </c:pt>
                <c:pt idx="498">
                  <c:v>40213</c:v>
                </c:pt>
                <c:pt idx="499">
                  <c:v>40214</c:v>
                </c:pt>
                <c:pt idx="500">
                  <c:v>40217</c:v>
                </c:pt>
                <c:pt idx="501">
                  <c:v>40218</c:v>
                </c:pt>
                <c:pt idx="502">
                  <c:v>40219</c:v>
                </c:pt>
                <c:pt idx="503">
                  <c:v>40220</c:v>
                </c:pt>
                <c:pt idx="504">
                  <c:v>40221</c:v>
                </c:pt>
                <c:pt idx="505">
                  <c:v>40225</c:v>
                </c:pt>
                <c:pt idx="506">
                  <c:v>40226</c:v>
                </c:pt>
                <c:pt idx="507">
                  <c:v>40227</c:v>
                </c:pt>
                <c:pt idx="508">
                  <c:v>40228</c:v>
                </c:pt>
                <c:pt idx="509">
                  <c:v>40231</c:v>
                </c:pt>
                <c:pt idx="510">
                  <c:v>40232</c:v>
                </c:pt>
                <c:pt idx="511">
                  <c:v>40233</c:v>
                </c:pt>
                <c:pt idx="512">
                  <c:v>40234</c:v>
                </c:pt>
                <c:pt idx="513">
                  <c:v>40235</c:v>
                </c:pt>
                <c:pt idx="514">
                  <c:v>40238</c:v>
                </c:pt>
                <c:pt idx="515">
                  <c:v>40239</c:v>
                </c:pt>
                <c:pt idx="516">
                  <c:v>40240</c:v>
                </c:pt>
                <c:pt idx="517">
                  <c:v>40241</c:v>
                </c:pt>
                <c:pt idx="518">
                  <c:v>40242</c:v>
                </c:pt>
                <c:pt idx="519">
                  <c:v>40246</c:v>
                </c:pt>
                <c:pt idx="520">
                  <c:v>40247</c:v>
                </c:pt>
                <c:pt idx="521">
                  <c:v>40248</c:v>
                </c:pt>
                <c:pt idx="522">
                  <c:v>40249</c:v>
                </c:pt>
                <c:pt idx="523">
                  <c:v>40252</c:v>
                </c:pt>
                <c:pt idx="524">
                  <c:v>40253</c:v>
                </c:pt>
                <c:pt idx="525">
                  <c:v>40254</c:v>
                </c:pt>
                <c:pt idx="526">
                  <c:v>40255</c:v>
                </c:pt>
                <c:pt idx="527">
                  <c:v>40256</c:v>
                </c:pt>
                <c:pt idx="528">
                  <c:v>40262</c:v>
                </c:pt>
                <c:pt idx="529">
                  <c:v>40263</c:v>
                </c:pt>
                <c:pt idx="530">
                  <c:v>40266</c:v>
                </c:pt>
                <c:pt idx="531">
                  <c:v>40267</c:v>
                </c:pt>
                <c:pt idx="532">
                  <c:v>40268</c:v>
                </c:pt>
                <c:pt idx="533">
                  <c:v>40269</c:v>
                </c:pt>
                <c:pt idx="534">
                  <c:v>40270</c:v>
                </c:pt>
                <c:pt idx="535">
                  <c:v>40273</c:v>
                </c:pt>
                <c:pt idx="536">
                  <c:v>40274</c:v>
                </c:pt>
                <c:pt idx="537">
                  <c:v>40275</c:v>
                </c:pt>
                <c:pt idx="538">
                  <c:v>40276</c:v>
                </c:pt>
                <c:pt idx="539">
                  <c:v>40277</c:v>
                </c:pt>
                <c:pt idx="540">
                  <c:v>40280</c:v>
                </c:pt>
                <c:pt idx="541">
                  <c:v>40281</c:v>
                </c:pt>
                <c:pt idx="542">
                  <c:v>40282</c:v>
                </c:pt>
                <c:pt idx="543">
                  <c:v>40283</c:v>
                </c:pt>
                <c:pt idx="544">
                  <c:v>40284</c:v>
                </c:pt>
                <c:pt idx="545">
                  <c:v>40287</c:v>
                </c:pt>
                <c:pt idx="546">
                  <c:v>40288</c:v>
                </c:pt>
                <c:pt idx="547">
                  <c:v>40289</c:v>
                </c:pt>
                <c:pt idx="548">
                  <c:v>40290</c:v>
                </c:pt>
                <c:pt idx="549">
                  <c:v>40291</c:v>
                </c:pt>
                <c:pt idx="550">
                  <c:v>40294</c:v>
                </c:pt>
                <c:pt idx="551">
                  <c:v>40295</c:v>
                </c:pt>
                <c:pt idx="552">
                  <c:v>40296</c:v>
                </c:pt>
                <c:pt idx="553">
                  <c:v>40297</c:v>
                </c:pt>
                <c:pt idx="554">
                  <c:v>40298</c:v>
                </c:pt>
                <c:pt idx="555">
                  <c:v>40302</c:v>
                </c:pt>
                <c:pt idx="556">
                  <c:v>40303</c:v>
                </c:pt>
                <c:pt idx="557">
                  <c:v>40304</c:v>
                </c:pt>
                <c:pt idx="558">
                  <c:v>40305</c:v>
                </c:pt>
                <c:pt idx="559">
                  <c:v>40309</c:v>
                </c:pt>
                <c:pt idx="560">
                  <c:v>40310</c:v>
                </c:pt>
                <c:pt idx="561">
                  <c:v>40311</c:v>
                </c:pt>
                <c:pt idx="562">
                  <c:v>40312</c:v>
                </c:pt>
                <c:pt idx="563">
                  <c:v>40315</c:v>
                </c:pt>
                <c:pt idx="564">
                  <c:v>40316</c:v>
                </c:pt>
                <c:pt idx="565">
                  <c:v>40317</c:v>
                </c:pt>
                <c:pt idx="566">
                  <c:v>40318</c:v>
                </c:pt>
                <c:pt idx="567">
                  <c:v>40319</c:v>
                </c:pt>
                <c:pt idx="568">
                  <c:v>40322</c:v>
                </c:pt>
                <c:pt idx="569">
                  <c:v>40323</c:v>
                </c:pt>
                <c:pt idx="570">
                  <c:v>40324</c:v>
                </c:pt>
                <c:pt idx="571">
                  <c:v>40325</c:v>
                </c:pt>
                <c:pt idx="572">
                  <c:v>40326</c:v>
                </c:pt>
                <c:pt idx="573">
                  <c:v>40330</c:v>
                </c:pt>
                <c:pt idx="574">
                  <c:v>40331</c:v>
                </c:pt>
                <c:pt idx="575">
                  <c:v>40332</c:v>
                </c:pt>
                <c:pt idx="576">
                  <c:v>40333</c:v>
                </c:pt>
                <c:pt idx="577">
                  <c:v>40336</c:v>
                </c:pt>
                <c:pt idx="578">
                  <c:v>40337</c:v>
                </c:pt>
                <c:pt idx="579">
                  <c:v>40338</c:v>
                </c:pt>
                <c:pt idx="580">
                  <c:v>40339</c:v>
                </c:pt>
                <c:pt idx="581">
                  <c:v>40340</c:v>
                </c:pt>
                <c:pt idx="582">
                  <c:v>40343</c:v>
                </c:pt>
                <c:pt idx="583">
                  <c:v>40344</c:v>
                </c:pt>
                <c:pt idx="584">
                  <c:v>40345</c:v>
                </c:pt>
                <c:pt idx="585">
                  <c:v>40346</c:v>
                </c:pt>
                <c:pt idx="586">
                  <c:v>40347</c:v>
                </c:pt>
                <c:pt idx="587">
                  <c:v>40350</c:v>
                </c:pt>
                <c:pt idx="588">
                  <c:v>40351</c:v>
                </c:pt>
                <c:pt idx="589">
                  <c:v>40352</c:v>
                </c:pt>
                <c:pt idx="590">
                  <c:v>40353</c:v>
                </c:pt>
                <c:pt idx="591">
                  <c:v>40354</c:v>
                </c:pt>
                <c:pt idx="592">
                  <c:v>40357</c:v>
                </c:pt>
                <c:pt idx="593">
                  <c:v>40358</c:v>
                </c:pt>
                <c:pt idx="594">
                  <c:v>40359</c:v>
                </c:pt>
                <c:pt idx="595">
                  <c:v>40360</c:v>
                </c:pt>
                <c:pt idx="596">
                  <c:v>40361</c:v>
                </c:pt>
                <c:pt idx="597">
                  <c:v>40366</c:v>
                </c:pt>
                <c:pt idx="598">
                  <c:v>40367</c:v>
                </c:pt>
                <c:pt idx="599">
                  <c:v>40368</c:v>
                </c:pt>
                <c:pt idx="600">
                  <c:v>40371</c:v>
                </c:pt>
                <c:pt idx="601">
                  <c:v>40372</c:v>
                </c:pt>
                <c:pt idx="602">
                  <c:v>40373</c:v>
                </c:pt>
                <c:pt idx="603">
                  <c:v>40374</c:v>
                </c:pt>
                <c:pt idx="604">
                  <c:v>40375</c:v>
                </c:pt>
                <c:pt idx="605">
                  <c:v>40378</c:v>
                </c:pt>
                <c:pt idx="606">
                  <c:v>40379</c:v>
                </c:pt>
                <c:pt idx="607">
                  <c:v>40380</c:v>
                </c:pt>
                <c:pt idx="608">
                  <c:v>40381</c:v>
                </c:pt>
                <c:pt idx="609">
                  <c:v>40382</c:v>
                </c:pt>
                <c:pt idx="610">
                  <c:v>40385</c:v>
                </c:pt>
                <c:pt idx="611">
                  <c:v>40386</c:v>
                </c:pt>
                <c:pt idx="612">
                  <c:v>40387</c:v>
                </c:pt>
                <c:pt idx="613">
                  <c:v>40388</c:v>
                </c:pt>
                <c:pt idx="614">
                  <c:v>40389</c:v>
                </c:pt>
                <c:pt idx="615">
                  <c:v>40392</c:v>
                </c:pt>
                <c:pt idx="616">
                  <c:v>40393</c:v>
                </c:pt>
                <c:pt idx="617">
                  <c:v>40394</c:v>
                </c:pt>
                <c:pt idx="618">
                  <c:v>40395</c:v>
                </c:pt>
                <c:pt idx="619">
                  <c:v>40396</c:v>
                </c:pt>
                <c:pt idx="620">
                  <c:v>40399</c:v>
                </c:pt>
                <c:pt idx="621">
                  <c:v>40400</c:v>
                </c:pt>
                <c:pt idx="622">
                  <c:v>40401</c:v>
                </c:pt>
                <c:pt idx="623">
                  <c:v>40402</c:v>
                </c:pt>
                <c:pt idx="624">
                  <c:v>40403</c:v>
                </c:pt>
                <c:pt idx="625">
                  <c:v>40406</c:v>
                </c:pt>
                <c:pt idx="626">
                  <c:v>40407</c:v>
                </c:pt>
                <c:pt idx="627">
                  <c:v>40408</c:v>
                </c:pt>
                <c:pt idx="628">
                  <c:v>40409</c:v>
                </c:pt>
                <c:pt idx="629">
                  <c:v>40410</c:v>
                </c:pt>
                <c:pt idx="630">
                  <c:v>40413</c:v>
                </c:pt>
                <c:pt idx="631">
                  <c:v>40414</c:v>
                </c:pt>
                <c:pt idx="632">
                  <c:v>40415</c:v>
                </c:pt>
                <c:pt idx="633">
                  <c:v>40416</c:v>
                </c:pt>
                <c:pt idx="634">
                  <c:v>40417</c:v>
                </c:pt>
                <c:pt idx="635">
                  <c:v>40421</c:v>
                </c:pt>
                <c:pt idx="636">
                  <c:v>40422</c:v>
                </c:pt>
                <c:pt idx="637">
                  <c:v>40423</c:v>
                </c:pt>
                <c:pt idx="638">
                  <c:v>40424</c:v>
                </c:pt>
                <c:pt idx="639">
                  <c:v>40428</c:v>
                </c:pt>
                <c:pt idx="640">
                  <c:v>40429</c:v>
                </c:pt>
                <c:pt idx="641">
                  <c:v>40430</c:v>
                </c:pt>
                <c:pt idx="642">
                  <c:v>40431</c:v>
                </c:pt>
                <c:pt idx="643">
                  <c:v>40434</c:v>
                </c:pt>
                <c:pt idx="644">
                  <c:v>40435</c:v>
                </c:pt>
                <c:pt idx="645">
                  <c:v>40436</c:v>
                </c:pt>
                <c:pt idx="646">
                  <c:v>40437</c:v>
                </c:pt>
                <c:pt idx="647">
                  <c:v>40438</c:v>
                </c:pt>
                <c:pt idx="648">
                  <c:v>40441</c:v>
                </c:pt>
                <c:pt idx="649">
                  <c:v>40442</c:v>
                </c:pt>
                <c:pt idx="650">
                  <c:v>40443</c:v>
                </c:pt>
                <c:pt idx="651">
                  <c:v>40444</c:v>
                </c:pt>
                <c:pt idx="652">
                  <c:v>40445</c:v>
                </c:pt>
                <c:pt idx="653">
                  <c:v>40448</c:v>
                </c:pt>
                <c:pt idx="654">
                  <c:v>40449</c:v>
                </c:pt>
                <c:pt idx="655">
                  <c:v>40450</c:v>
                </c:pt>
                <c:pt idx="656">
                  <c:v>40451</c:v>
                </c:pt>
              </c:numCache>
            </c:numRef>
          </c:cat>
          <c:val>
            <c:numRef>
              <c:f>'2.3.1.4-график'!$C$5:$C$661</c:f>
              <c:numCache>
                <c:formatCode>General</c:formatCode>
                <c:ptCount val="657"/>
                <c:pt idx="0">
                  <c:v>-0.21810981328614293</c:v>
                </c:pt>
                <c:pt idx="1">
                  <c:v>0.38452503906126362</c:v>
                </c:pt>
                <c:pt idx="2">
                  <c:v>-0.40956530834801697</c:v>
                </c:pt>
                <c:pt idx="3">
                  <c:v>-0.6175067345364228</c:v>
                </c:pt>
                <c:pt idx="4">
                  <c:v>0.66204275837246118</c:v>
                </c:pt>
                <c:pt idx="5">
                  <c:v>-0.51337304928280447</c:v>
                </c:pt>
                <c:pt idx="6">
                  <c:v>-0.57006786624288308</c:v>
                </c:pt>
                <c:pt idx="7">
                  <c:v>-0.89623405792654176</c:v>
                </c:pt>
                <c:pt idx="8">
                  <c:v>2.098253837879889E-2</c:v>
                </c:pt>
                <c:pt idx="9">
                  <c:v>-0.10698938135445049</c:v>
                </c:pt>
                <c:pt idx="10">
                  <c:v>0.42328410317633974</c:v>
                </c:pt>
                <c:pt idx="11">
                  <c:v>-0.9039471292128074</c:v>
                </c:pt>
                <c:pt idx="12">
                  <c:v>-6.6922020261113407E-2</c:v>
                </c:pt>
                <c:pt idx="13">
                  <c:v>6.2269029491234723E-2</c:v>
                </c:pt>
                <c:pt idx="14">
                  <c:v>-0.28719984576284885</c:v>
                </c:pt>
                <c:pt idx="15">
                  <c:v>0.13632186478214631</c:v>
                </c:pt>
                <c:pt idx="16">
                  <c:v>-0.74424108974517111</c:v>
                </c:pt>
                <c:pt idx="17">
                  <c:v>0.60264425677878586</c:v>
                </c:pt>
                <c:pt idx="18">
                  <c:v>-0.55825468050459903</c:v>
                </c:pt>
                <c:pt idx="19">
                  <c:v>0.7582351068302069</c:v>
                </c:pt>
                <c:pt idx="20">
                  <c:v>0.3427334405773918</c:v>
                </c:pt>
                <c:pt idx="21">
                  <c:v>1.2451424908259394</c:v>
                </c:pt>
                <c:pt idx="22">
                  <c:v>0.57946553811940837</c:v>
                </c:pt>
                <c:pt idx="23">
                  <c:v>0.94687607170445554</c:v>
                </c:pt>
                <c:pt idx="24">
                  <c:v>3.1932771950380759E-2</c:v>
                </c:pt>
                <c:pt idx="25">
                  <c:v>0.21799709012064683</c:v>
                </c:pt>
                <c:pt idx="26">
                  <c:v>0.57243358726913507</c:v>
                </c:pt>
                <c:pt idx="27">
                  <c:v>0.36238050547884804</c:v>
                </c:pt>
                <c:pt idx="28">
                  <c:v>-0.53195745987870824</c:v>
                </c:pt>
                <c:pt idx="29">
                  <c:v>-0.81404288437529071</c:v>
                </c:pt>
                <c:pt idx="30">
                  <c:v>0.29826707843517353</c:v>
                </c:pt>
                <c:pt idx="31">
                  <c:v>-0.24361476110412938</c:v>
                </c:pt>
                <c:pt idx="32">
                  <c:v>9.6440670159587835E-2</c:v>
                </c:pt>
                <c:pt idx="33">
                  <c:v>0.25898585349838021</c:v>
                </c:pt>
                <c:pt idx="34">
                  <c:v>7.8212478660568102E-2</c:v>
                </c:pt>
                <c:pt idx="35">
                  <c:v>0.6746576975379649</c:v>
                </c:pt>
                <c:pt idx="36">
                  <c:v>1.0238042007737402</c:v>
                </c:pt>
                <c:pt idx="37">
                  <c:v>0.10561276771363853</c:v>
                </c:pt>
                <c:pt idx="38">
                  <c:v>-0.62527155580458271</c:v>
                </c:pt>
                <c:pt idx="39">
                  <c:v>0.7370179396388532</c:v>
                </c:pt>
                <c:pt idx="40">
                  <c:v>-0.25372011530418126</c:v>
                </c:pt>
                <c:pt idx="41">
                  <c:v>0.61928531202562875</c:v>
                </c:pt>
                <c:pt idx="42">
                  <c:v>0.11670803072427643</c:v>
                </c:pt>
                <c:pt idx="43">
                  <c:v>0.61479912534664294</c:v>
                </c:pt>
                <c:pt idx="44">
                  <c:v>0.13875948252803488</c:v>
                </c:pt>
                <c:pt idx="45">
                  <c:v>0.46757443576823515</c:v>
                </c:pt>
                <c:pt idx="46">
                  <c:v>-1.060301801409447</c:v>
                </c:pt>
                <c:pt idx="47">
                  <c:v>0.24684161174367539</c:v>
                </c:pt>
                <c:pt idx="48">
                  <c:v>-0.20481807710576505</c:v>
                </c:pt>
                <c:pt idx="49">
                  <c:v>-0.28971563471679906</c:v>
                </c:pt>
                <c:pt idx="50">
                  <c:v>-0.58748669184456803</c:v>
                </c:pt>
                <c:pt idx="51">
                  <c:v>-0.56570050498302415</c:v>
                </c:pt>
                <c:pt idx="52">
                  <c:v>-6.0453941658721075E-2</c:v>
                </c:pt>
                <c:pt idx="53">
                  <c:v>-7.5196629223948083E-2</c:v>
                </c:pt>
                <c:pt idx="54">
                  <c:v>0.19700280782003543</c:v>
                </c:pt>
                <c:pt idx="55">
                  <c:v>0.4016122780178179</c:v>
                </c:pt>
                <c:pt idx="56">
                  <c:v>-7.3663691071237936E-2</c:v>
                </c:pt>
                <c:pt idx="57">
                  <c:v>-4.181960934397283E-2</c:v>
                </c:pt>
                <c:pt idx="58">
                  <c:v>-0.36359611492353122</c:v>
                </c:pt>
                <c:pt idx="59">
                  <c:v>-0.24927749682099959</c:v>
                </c:pt>
                <c:pt idx="60">
                  <c:v>-0.33774700585718115</c:v>
                </c:pt>
                <c:pt idx="61">
                  <c:v>-0.11294606243102873</c:v>
                </c:pt>
                <c:pt idx="62">
                  <c:v>-3.1213301104487882E-2</c:v>
                </c:pt>
                <c:pt idx="63">
                  <c:v>6.9951646969620002E-2</c:v>
                </c:pt>
                <c:pt idx="64">
                  <c:v>-7.2664637693850287E-2</c:v>
                </c:pt>
                <c:pt idx="65">
                  <c:v>0.23736343447080382</c:v>
                </c:pt>
                <c:pt idx="66">
                  <c:v>-0.73000274761192463</c:v>
                </c:pt>
                <c:pt idx="67">
                  <c:v>-0.2959959574092158</c:v>
                </c:pt>
                <c:pt idx="68">
                  <c:v>-0.17910975988040984</c:v>
                </c:pt>
                <c:pt idx="69">
                  <c:v>-0.88149045454230945</c:v>
                </c:pt>
                <c:pt idx="70">
                  <c:v>-0.41679800793696598</c:v>
                </c:pt>
                <c:pt idx="71">
                  <c:v>-0.34558720710627505</c:v>
                </c:pt>
                <c:pt idx="72">
                  <c:v>0.75384550018733787</c:v>
                </c:pt>
                <c:pt idx="73">
                  <c:v>-0.36836800663771851</c:v>
                </c:pt>
                <c:pt idx="74">
                  <c:v>-0.11551131158377476</c:v>
                </c:pt>
                <c:pt idx="75">
                  <c:v>0.38465764328168939</c:v>
                </c:pt>
                <c:pt idx="76">
                  <c:v>0.32718417624185014</c:v>
                </c:pt>
                <c:pt idx="77">
                  <c:v>0.21269629077036961</c:v>
                </c:pt>
                <c:pt idx="78">
                  <c:v>-2.6348557641222223E-2</c:v>
                </c:pt>
                <c:pt idx="79">
                  <c:v>-0.56386035363588349</c:v>
                </c:pt>
                <c:pt idx="80">
                  <c:v>-0.62303075011860787</c:v>
                </c:pt>
                <c:pt idx="81">
                  <c:v>0.42671313011564121</c:v>
                </c:pt>
                <c:pt idx="82">
                  <c:v>-3.1847404813978027E-2</c:v>
                </c:pt>
                <c:pt idx="83">
                  <c:v>0.287525170848349</c:v>
                </c:pt>
                <c:pt idx="84">
                  <c:v>-0.11477187029569634</c:v>
                </c:pt>
                <c:pt idx="85">
                  <c:v>-0.16092528205696696</c:v>
                </c:pt>
                <c:pt idx="86">
                  <c:v>8.1318920470822162E-2</c:v>
                </c:pt>
                <c:pt idx="87">
                  <c:v>-0.7274672023626183</c:v>
                </c:pt>
                <c:pt idx="88">
                  <c:v>-0.26636178368823987</c:v>
                </c:pt>
                <c:pt idx="89">
                  <c:v>-1.1741569637679292</c:v>
                </c:pt>
                <c:pt idx="90">
                  <c:v>-0.20593302787633266</c:v>
                </c:pt>
                <c:pt idx="91">
                  <c:v>-0.27184234678123093</c:v>
                </c:pt>
                <c:pt idx="92">
                  <c:v>-0.91854015136134959</c:v>
                </c:pt>
                <c:pt idx="93">
                  <c:v>-8.7732130032430772E-2</c:v>
                </c:pt>
                <c:pt idx="94">
                  <c:v>-6.6106374469947687E-2</c:v>
                </c:pt>
                <c:pt idx="95">
                  <c:v>0.26879468504297432</c:v>
                </c:pt>
                <c:pt idx="96">
                  <c:v>-0.15976452678590797</c:v>
                </c:pt>
                <c:pt idx="97">
                  <c:v>0.12882058042689329</c:v>
                </c:pt>
                <c:pt idx="98">
                  <c:v>0.27428760170952027</c:v>
                </c:pt>
                <c:pt idx="99">
                  <c:v>0.2629308673906241</c:v>
                </c:pt>
                <c:pt idx="100">
                  <c:v>-2.357601927755216</c:v>
                </c:pt>
                <c:pt idx="101">
                  <c:v>0.42867240045419347</c:v>
                </c:pt>
                <c:pt idx="102">
                  <c:v>-0.27993238777491319</c:v>
                </c:pt>
                <c:pt idx="103">
                  <c:v>-0.64243521214888011</c:v>
                </c:pt>
                <c:pt idx="104">
                  <c:v>-0.83061428478631827</c:v>
                </c:pt>
                <c:pt idx="105">
                  <c:v>0.23315703305539995</c:v>
                </c:pt>
                <c:pt idx="106">
                  <c:v>0.60054542094625996</c:v>
                </c:pt>
                <c:pt idx="107">
                  <c:v>-0.47877825138972724</c:v>
                </c:pt>
                <c:pt idx="108">
                  <c:v>1.1213167249594767</c:v>
                </c:pt>
                <c:pt idx="109">
                  <c:v>0.24704267743552805</c:v>
                </c:pt>
                <c:pt idx="110">
                  <c:v>0.18079559097032286</c:v>
                </c:pt>
                <c:pt idx="111">
                  <c:v>0.5155096164564259</c:v>
                </c:pt>
                <c:pt idx="112">
                  <c:v>0.50375586363917912</c:v>
                </c:pt>
                <c:pt idx="113">
                  <c:v>0.47479911018875648</c:v>
                </c:pt>
                <c:pt idx="114">
                  <c:v>-0.11461265755826118</c:v>
                </c:pt>
                <c:pt idx="115">
                  <c:v>-0.64992910115146185</c:v>
                </c:pt>
                <c:pt idx="116">
                  <c:v>0.11592508567125182</c:v>
                </c:pt>
                <c:pt idx="117">
                  <c:v>0.20585314769662713</c:v>
                </c:pt>
                <c:pt idx="118">
                  <c:v>-0.26421131376186829</c:v>
                </c:pt>
                <c:pt idx="119">
                  <c:v>-0.45783497839510701</c:v>
                </c:pt>
                <c:pt idx="120">
                  <c:v>0.55972296328196047</c:v>
                </c:pt>
                <c:pt idx="121">
                  <c:v>-1.2848358620346023</c:v>
                </c:pt>
                <c:pt idx="122">
                  <c:v>-0.27647831390308425</c:v>
                </c:pt>
                <c:pt idx="123">
                  <c:v>0.56740587353589178</c:v>
                </c:pt>
                <c:pt idx="124">
                  <c:v>-0.10343582231508108</c:v>
                </c:pt>
                <c:pt idx="125">
                  <c:v>-0.45233020118270484</c:v>
                </c:pt>
                <c:pt idx="126">
                  <c:v>-0.83987491676542969</c:v>
                </c:pt>
                <c:pt idx="127">
                  <c:v>0.24925370543506198</c:v>
                </c:pt>
                <c:pt idx="128">
                  <c:v>0.54896831264056434</c:v>
                </c:pt>
                <c:pt idx="129">
                  <c:v>0.46533736986174246</c:v>
                </c:pt>
                <c:pt idx="130">
                  <c:v>0.45970903551500608</c:v>
                </c:pt>
                <c:pt idx="131">
                  <c:v>5.7048872106801943E-2</c:v>
                </c:pt>
                <c:pt idx="132">
                  <c:v>0.18568208601005082</c:v>
                </c:pt>
                <c:pt idx="133">
                  <c:v>0.607856130338713</c:v>
                </c:pt>
                <c:pt idx="134">
                  <c:v>5.9699995697906863E-2</c:v>
                </c:pt>
                <c:pt idx="135">
                  <c:v>0.55669753280173373</c:v>
                </c:pt>
                <c:pt idx="136">
                  <c:v>0.40952460567439719</c:v>
                </c:pt>
                <c:pt idx="137">
                  <c:v>5.2271548824140743E-2</c:v>
                </c:pt>
                <c:pt idx="138">
                  <c:v>0.20288855020498178</c:v>
                </c:pt>
                <c:pt idx="139">
                  <c:v>0.16089479381703953</c:v>
                </c:pt>
                <c:pt idx="140">
                  <c:v>0.2322695311655896</c:v>
                </c:pt>
                <c:pt idx="141">
                  <c:v>0.51837849371040856</c:v>
                </c:pt>
                <c:pt idx="142">
                  <c:v>2.9798943999391647E-2</c:v>
                </c:pt>
                <c:pt idx="143">
                  <c:v>0.17466893126912253</c:v>
                </c:pt>
                <c:pt idx="144">
                  <c:v>0.82026784039672451</c:v>
                </c:pt>
                <c:pt idx="145">
                  <c:v>0.55624690652492759</c:v>
                </c:pt>
                <c:pt idx="146">
                  <c:v>0.38569627687623248</c:v>
                </c:pt>
                <c:pt idx="147">
                  <c:v>0.45133003284457623</c:v>
                </c:pt>
                <c:pt idx="148">
                  <c:v>1.0216798874412909</c:v>
                </c:pt>
                <c:pt idx="149">
                  <c:v>-0.42563129061527122</c:v>
                </c:pt>
                <c:pt idx="150">
                  <c:v>-1.0102085474637104</c:v>
                </c:pt>
                <c:pt idx="151">
                  <c:v>0.22498748301595989</c:v>
                </c:pt>
                <c:pt idx="152">
                  <c:v>-0.23110894584549568</c:v>
                </c:pt>
                <c:pt idx="153">
                  <c:v>-0.74959591802931136</c:v>
                </c:pt>
                <c:pt idx="154">
                  <c:v>-0.15695760219583454</c:v>
                </c:pt>
                <c:pt idx="155">
                  <c:v>-0.64165969099625153</c:v>
                </c:pt>
                <c:pt idx="156">
                  <c:v>-1.3226822330293839</c:v>
                </c:pt>
                <c:pt idx="157">
                  <c:v>-1.0300696222848653</c:v>
                </c:pt>
                <c:pt idx="158">
                  <c:v>-0.81557638806220667</c:v>
                </c:pt>
                <c:pt idx="159">
                  <c:v>-1.0457409370624775</c:v>
                </c:pt>
                <c:pt idx="160">
                  <c:v>-1.1812178608727133</c:v>
                </c:pt>
                <c:pt idx="161">
                  <c:v>-1.2279086670881076</c:v>
                </c:pt>
                <c:pt idx="162">
                  <c:v>-0.12524661488379343</c:v>
                </c:pt>
                <c:pt idx="163">
                  <c:v>-0.80944791500351421</c:v>
                </c:pt>
                <c:pt idx="164">
                  <c:v>-0.32882880309683526</c:v>
                </c:pt>
                <c:pt idx="165">
                  <c:v>0.1926718227812006</c:v>
                </c:pt>
                <c:pt idx="166">
                  <c:v>3.9590214731481346E-2</c:v>
                </c:pt>
                <c:pt idx="167">
                  <c:v>0.11209980003627938</c:v>
                </c:pt>
                <c:pt idx="168">
                  <c:v>-0.26852310679321495</c:v>
                </c:pt>
                <c:pt idx="169">
                  <c:v>-2.890110807856458E-2</c:v>
                </c:pt>
                <c:pt idx="170">
                  <c:v>2.9766460676459095E-2</c:v>
                </c:pt>
                <c:pt idx="171">
                  <c:v>1.6562937618241472E-2</c:v>
                </c:pt>
                <c:pt idx="172">
                  <c:v>-1.835120297197151</c:v>
                </c:pt>
                <c:pt idx="173">
                  <c:v>0.11198622615927196</c:v>
                </c:pt>
                <c:pt idx="174">
                  <c:v>-0.29525511299734886</c:v>
                </c:pt>
                <c:pt idx="175">
                  <c:v>-0.14298561280178401</c:v>
                </c:pt>
                <c:pt idx="176">
                  <c:v>-6.3053947590765547E-2</c:v>
                </c:pt>
                <c:pt idx="177">
                  <c:v>0.12233247969503602</c:v>
                </c:pt>
                <c:pt idx="178">
                  <c:v>-0.14608421183657647</c:v>
                </c:pt>
                <c:pt idx="179">
                  <c:v>-0.87412294006917979</c:v>
                </c:pt>
                <c:pt idx="180">
                  <c:v>0.378060186496464</c:v>
                </c:pt>
                <c:pt idx="181">
                  <c:v>-0.27893630254348828</c:v>
                </c:pt>
                <c:pt idx="182">
                  <c:v>0.58394012803531969</c:v>
                </c:pt>
                <c:pt idx="183">
                  <c:v>-0.55367803232734181</c:v>
                </c:pt>
                <c:pt idx="184">
                  <c:v>-9.4891788835710991E-2</c:v>
                </c:pt>
                <c:pt idx="185">
                  <c:v>0.1006703982332737</c:v>
                </c:pt>
                <c:pt idx="186">
                  <c:v>0.60703931301768277</c:v>
                </c:pt>
                <c:pt idx="187">
                  <c:v>-0.38049787859808171</c:v>
                </c:pt>
                <c:pt idx="188">
                  <c:v>0.59707914167469633</c:v>
                </c:pt>
                <c:pt idx="189">
                  <c:v>0.10001123933450254</c:v>
                </c:pt>
                <c:pt idx="190">
                  <c:v>1.5214271290744372</c:v>
                </c:pt>
                <c:pt idx="191">
                  <c:v>0.63190090247735597</c:v>
                </c:pt>
                <c:pt idx="192">
                  <c:v>1.0500148291856508</c:v>
                </c:pt>
                <c:pt idx="193">
                  <c:v>2.8823689122866328E-2</c:v>
                </c:pt>
                <c:pt idx="194">
                  <c:v>0.468178907371675</c:v>
                </c:pt>
                <c:pt idx="195">
                  <c:v>3.1695704288043918</c:v>
                </c:pt>
                <c:pt idx="196">
                  <c:v>0.42395874477322804</c:v>
                </c:pt>
                <c:pt idx="197">
                  <c:v>-0.55287863262854642</c:v>
                </c:pt>
                <c:pt idx="198">
                  <c:v>1.4433037709379677</c:v>
                </c:pt>
                <c:pt idx="199">
                  <c:v>-8.7605892188008516E-5</c:v>
                </c:pt>
                <c:pt idx="200">
                  <c:v>1.8337615101997138</c:v>
                </c:pt>
                <c:pt idx="201">
                  <c:v>0.49134114054535216</c:v>
                </c:pt>
                <c:pt idx="202">
                  <c:v>1.0138434444193196</c:v>
                </c:pt>
                <c:pt idx="203">
                  <c:v>0.38581421427944684</c:v>
                </c:pt>
                <c:pt idx="204">
                  <c:v>0.60870458017497298</c:v>
                </c:pt>
                <c:pt idx="205">
                  <c:v>0.5851167184675351</c:v>
                </c:pt>
                <c:pt idx="206">
                  <c:v>0.87121510882835529</c:v>
                </c:pt>
                <c:pt idx="207">
                  <c:v>0.63197515705042051</c:v>
                </c:pt>
                <c:pt idx="208">
                  <c:v>2.6744991248324741</c:v>
                </c:pt>
                <c:pt idx="209">
                  <c:v>3.9736580560520185</c:v>
                </c:pt>
                <c:pt idx="210">
                  <c:v>4.0108948076386</c:v>
                </c:pt>
                <c:pt idx="211">
                  <c:v>0.9844468317807249</c:v>
                </c:pt>
                <c:pt idx="212">
                  <c:v>2.5498591475242685</c:v>
                </c:pt>
                <c:pt idx="213">
                  <c:v>2.0213461448970191</c:v>
                </c:pt>
                <c:pt idx="214">
                  <c:v>2.136442700276644</c:v>
                </c:pt>
                <c:pt idx="215">
                  <c:v>2.1211898218475076</c:v>
                </c:pt>
                <c:pt idx="216">
                  <c:v>0.67585564566648149</c:v>
                </c:pt>
                <c:pt idx="217">
                  <c:v>4.1649585878574129</c:v>
                </c:pt>
                <c:pt idx="218">
                  <c:v>-0.32930744757367192</c:v>
                </c:pt>
                <c:pt idx="219">
                  <c:v>0.64775720624351807</c:v>
                </c:pt>
                <c:pt idx="220">
                  <c:v>3.2618387872622452</c:v>
                </c:pt>
                <c:pt idx="221">
                  <c:v>3.0813640660981347</c:v>
                </c:pt>
                <c:pt idx="222">
                  <c:v>0.26902241603928706</c:v>
                </c:pt>
                <c:pt idx="223">
                  <c:v>1.1223480379924058</c:v>
                </c:pt>
                <c:pt idx="224">
                  <c:v>-0.99879370596090966</c:v>
                </c:pt>
                <c:pt idx="225">
                  <c:v>0.52071927963332565</c:v>
                </c:pt>
                <c:pt idx="226">
                  <c:v>3.7619632857289274</c:v>
                </c:pt>
                <c:pt idx="227">
                  <c:v>2.7451902707740699</c:v>
                </c:pt>
                <c:pt idx="228">
                  <c:v>5.6567578370773628</c:v>
                </c:pt>
                <c:pt idx="229">
                  <c:v>6.7054202958908293</c:v>
                </c:pt>
                <c:pt idx="230">
                  <c:v>2.2346896580998687</c:v>
                </c:pt>
                <c:pt idx="231">
                  <c:v>1.7265954224138929</c:v>
                </c:pt>
                <c:pt idx="232">
                  <c:v>2.9532482190430152</c:v>
                </c:pt>
                <c:pt idx="233">
                  <c:v>3.5894371286975817</c:v>
                </c:pt>
                <c:pt idx="234">
                  <c:v>1.751542094970477</c:v>
                </c:pt>
                <c:pt idx="235">
                  <c:v>5.7442504429960666</c:v>
                </c:pt>
                <c:pt idx="236">
                  <c:v>8.1363695127134488</c:v>
                </c:pt>
                <c:pt idx="237">
                  <c:v>1.5981940927137435</c:v>
                </c:pt>
                <c:pt idx="238">
                  <c:v>0.368445608656922</c:v>
                </c:pt>
                <c:pt idx="239">
                  <c:v>0.10974476158881971</c:v>
                </c:pt>
                <c:pt idx="240">
                  <c:v>-0.41400510153930081</c:v>
                </c:pt>
                <c:pt idx="241">
                  <c:v>0.1164551149880217</c:v>
                </c:pt>
                <c:pt idx="242">
                  <c:v>-0.45632034432312812</c:v>
                </c:pt>
                <c:pt idx="243">
                  <c:v>4.265192636135659E-3</c:v>
                </c:pt>
                <c:pt idx="244">
                  <c:v>-0.21390890925801151</c:v>
                </c:pt>
                <c:pt idx="245">
                  <c:v>-0.24901551177022441</c:v>
                </c:pt>
                <c:pt idx="246">
                  <c:v>-0.52309673241545296</c:v>
                </c:pt>
                <c:pt idx="247">
                  <c:v>-0.11948712957362273</c:v>
                </c:pt>
                <c:pt idx="248">
                  <c:v>-0.76644843569357546</c:v>
                </c:pt>
                <c:pt idx="249">
                  <c:v>-0.34752969728585337</c:v>
                </c:pt>
                <c:pt idx="250">
                  <c:v>-0.39778330841733234</c:v>
                </c:pt>
                <c:pt idx="251">
                  <c:v>-0.46558645431403567</c:v>
                </c:pt>
                <c:pt idx="252">
                  <c:v>-3.1325321519015565</c:v>
                </c:pt>
                <c:pt idx="253">
                  <c:v>-0.42694915807458556</c:v>
                </c:pt>
                <c:pt idx="254">
                  <c:v>-0.84796272838670017</c:v>
                </c:pt>
                <c:pt idx="255">
                  <c:v>-0.14893861889628798</c:v>
                </c:pt>
                <c:pt idx="256">
                  <c:v>-0.61347884181915946</c:v>
                </c:pt>
                <c:pt idx="257">
                  <c:v>0.13917552441182079</c:v>
                </c:pt>
                <c:pt idx="258">
                  <c:v>-1.2166914286024582</c:v>
                </c:pt>
                <c:pt idx="259">
                  <c:v>-3.9347768525867099</c:v>
                </c:pt>
                <c:pt idx="260">
                  <c:v>-24.431428922906051</c:v>
                </c:pt>
                <c:pt idx="261">
                  <c:v>-3.7583165300482078</c:v>
                </c:pt>
                <c:pt idx="262">
                  <c:v>-4.1788207991094639</c:v>
                </c:pt>
                <c:pt idx="263">
                  <c:v>-0.72680075258758658</c:v>
                </c:pt>
                <c:pt idx="264">
                  <c:v>-2.4784993502667603</c:v>
                </c:pt>
                <c:pt idx="265">
                  <c:v>-0.11506713420551674</c:v>
                </c:pt>
                <c:pt idx="266">
                  <c:v>-0.34941831999941159</c:v>
                </c:pt>
                <c:pt idx="267">
                  <c:v>-1.0313306020596296</c:v>
                </c:pt>
                <c:pt idx="268">
                  <c:v>-0.40583125993979152</c:v>
                </c:pt>
                <c:pt idx="269">
                  <c:v>-7.8291988801426224E-2</c:v>
                </c:pt>
                <c:pt idx="270">
                  <c:v>-0.43199291815198249</c:v>
                </c:pt>
                <c:pt idx="271">
                  <c:v>-0.77090807400752048</c:v>
                </c:pt>
                <c:pt idx="272">
                  <c:v>-0.33278498272977464</c:v>
                </c:pt>
                <c:pt idx="273">
                  <c:v>-3.002133667608752</c:v>
                </c:pt>
                <c:pt idx="274">
                  <c:v>-1.9574784220005235</c:v>
                </c:pt>
                <c:pt idx="275">
                  <c:v>-1.3266061429788163</c:v>
                </c:pt>
                <c:pt idx="276">
                  <c:v>-0.76043251360914321</c:v>
                </c:pt>
                <c:pt idx="277">
                  <c:v>-0.8889992219599514</c:v>
                </c:pt>
                <c:pt idx="278">
                  <c:v>-0.7761780524075621</c:v>
                </c:pt>
                <c:pt idx="279">
                  <c:v>-0.52448010688601376</c:v>
                </c:pt>
                <c:pt idx="280">
                  <c:v>-0.62633324487063502</c:v>
                </c:pt>
                <c:pt idx="281">
                  <c:v>-0.78525568730506379</c:v>
                </c:pt>
                <c:pt idx="282">
                  <c:v>-0.44473905551326265</c:v>
                </c:pt>
                <c:pt idx="283">
                  <c:v>-0.39565538867785122</c:v>
                </c:pt>
                <c:pt idx="284">
                  <c:v>-0.18907788241387408</c:v>
                </c:pt>
                <c:pt idx="285">
                  <c:v>-0.35253409313876216</c:v>
                </c:pt>
                <c:pt idx="286">
                  <c:v>-5.6825499574697194E-2</c:v>
                </c:pt>
                <c:pt idx="287">
                  <c:v>-0.11398919723428283</c:v>
                </c:pt>
                <c:pt idx="288">
                  <c:v>-0.65922507254407026</c:v>
                </c:pt>
                <c:pt idx="289">
                  <c:v>-1.3291670609951323</c:v>
                </c:pt>
                <c:pt idx="290">
                  <c:v>-0.55285446754624989</c:v>
                </c:pt>
                <c:pt idx="291">
                  <c:v>-0.15159008434817778</c:v>
                </c:pt>
                <c:pt idx="292">
                  <c:v>-0.48607417262581382</c:v>
                </c:pt>
                <c:pt idx="293">
                  <c:v>-1.8088581280737745E-2</c:v>
                </c:pt>
                <c:pt idx="294">
                  <c:v>-0.2885170176922659</c:v>
                </c:pt>
                <c:pt idx="295">
                  <c:v>-0.11286125239152896</c:v>
                </c:pt>
                <c:pt idx="296">
                  <c:v>-0.87909670762177028</c:v>
                </c:pt>
                <c:pt idx="297">
                  <c:v>-0.24811034854062924</c:v>
                </c:pt>
                <c:pt idx="298">
                  <c:v>-0.17650291669938306</c:v>
                </c:pt>
                <c:pt idx="299">
                  <c:v>-0.11650566911617191</c:v>
                </c:pt>
                <c:pt idx="300">
                  <c:v>0.1148018473938999</c:v>
                </c:pt>
                <c:pt idx="301">
                  <c:v>-0.25135918521229467</c:v>
                </c:pt>
                <c:pt idx="302">
                  <c:v>-0.22771268263369579</c:v>
                </c:pt>
                <c:pt idx="303">
                  <c:v>1.7770764945579345E-2</c:v>
                </c:pt>
                <c:pt idx="304">
                  <c:v>4.0227489912742762E-2</c:v>
                </c:pt>
                <c:pt idx="305">
                  <c:v>-0.13253001346212914</c:v>
                </c:pt>
                <c:pt idx="306">
                  <c:v>-0.45183451021422261</c:v>
                </c:pt>
                <c:pt idx="307">
                  <c:v>-0.50137217120015842</c:v>
                </c:pt>
                <c:pt idx="308">
                  <c:v>7.2215463635827648E-2</c:v>
                </c:pt>
                <c:pt idx="309">
                  <c:v>0.10722988641017345</c:v>
                </c:pt>
                <c:pt idx="310">
                  <c:v>0.29083487245548229</c:v>
                </c:pt>
                <c:pt idx="311">
                  <c:v>0.21071121485402969</c:v>
                </c:pt>
                <c:pt idx="312">
                  <c:v>-0.29875155094076677</c:v>
                </c:pt>
                <c:pt idx="313">
                  <c:v>-0.33285400069365023</c:v>
                </c:pt>
                <c:pt idx="314">
                  <c:v>0.42524366410982589</c:v>
                </c:pt>
                <c:pt idx="315">
                  <c:v>0.1129920257095697</c:v>
                </c:pt>
                <c:pt idx="316">
                  <c:v>0.24011152170447275</c:v>
                </c:pt>
                <c:pt idx="317">
                  <c:v>8.1638746746961061E-2</c:v>
                </c:pt>
                <c:pt idx="318">
                  <c:v>1.5280663909430364E-2</c:v>
                </c:pt>
                <c:pt idx="319">
                  <c:v>-6.9619750093701083E-2</c:v>
                </c:pt>
                <c:pt idx="320">
                  <c:v>9.6159774952887078E-2</c:v>
                </c:pt>
                <c:pt idx="321">
                  <c:v>0.11066546087552248</c:v>
                </c:pt>
                <c:pt idx="322">
                  <c:v>0.18118611102044951</c:v>
                </c:pt>
                <c:pt idx="323">
                  <c:v>0.18455195316680345</c:v>
                </c:pt>
                <c:pt idx="324">
                  <c:v>-0.31139127881631146</c:v>
                </c:pt>
                <c:pt idx="325">
                  <c:v>-6.6866022775265377E-2</c:v>
                </c:pt>
                <c:pt idx="326">
                  <c:v>0.43228956109642991</c:v>
                </c:pt>
                <c:pt idx="327">
                  <c:v>0.12180602103840865</c:v>
                </c:pt>
                <c:pt idx="328">
                  <c:v>0.39535944664132583</c:v>
                </c:pt>
                <c:pt idx="329">
                  <c:v>0.30317773579557783</c:v>
                </c:pt>
                <c:pt idx="330">
                  <c:v>8.746786006173872E-2</c:v>
                </c:pt>
                <c:pt idx="331">
                  <c:v>-0.21234369132684267</c:v>
                </c:pt>
                <c:pt idx="332">
                  <c:v>7.8517390537824444E-2</c:v>
                </c:pt>
                <c:pt idx="333">
                  <c:v>0.3635009156534999</c:v>
                </c:pt>
                <c:pt idx="334">
                  <c:v>0.47431612691667635</c:v>
                </c:pt>
                <c:pt idx="335">
                  <c:v>0.16306456082975418</c:v>
                </c:pt>
                <c:pt idx="336">
                  <c:v>0.22198130722770448</c:v>
                </c:pt>
                <c:pt idx="337">
                  <c:v>-0.38726022918986669</c:v>
                </c:pt>
                <c:pt idx="338">
                  <c:v>0.49254833383254459</c:v>
                </c:pt>
                <c:pt idx="339">
                  <c:v>-7.9684286017093209E-2</c:v>
                </c:pt>
                <c:pt idx="340">
                  <c:v>0.26305073489244785</c:v>
                </c:pt>
                <c:pt idx="341">
                  <c:v>0.23348422889885267</c:v>
                </c:pt>
                <c:pt idx="342">
                  <c:v>0.23413829959702698</c:v>
                </c:pt>
                <c:pt idx="343">
                  <c:v>9.3639129484772321E-2</c:v>
                </c:pt>
                <c:pt idx="344">
                  <c:v>0.2626559237448115</c:v>
                </c:pt>
                <c:pt idx="345">
                  <c:v>0.14522900075703549</c:v>
                </c:pt>
                <c:pt idx="346">
                  <c:v>-7.0447503645919896E-2</c:v>
                </c:pt>
                <c:pt idx="347">
                  <c:v>0.31125654190223195</c:v>
                </c:pt>
                <c:pt idx="348">
                  <c:v>0.10203475012135738</c:v>
                </c:pt>
                <c:pt idx="349">
                  <c:v>0.29541774971766793</c:v>
                </c:pt>
                <c:pt idx="350">
                  <c:v>0.19729282602495657</c:v>
                </c:pt>
                <c:pt idx="351">
                  <c:v>0.17040366290611375</c:v>
                </c:pt>
                <c:pt idx="352">
                  <c:v>8.0718863186657025E-2</c:v>
                </c:pt>
                <c:pt idx="353">
                  <c:v>3.8510890696629281E-2</c:v>
                </c:pt>
                <c:pt idx="354">
                  <c:v>8.5806235169532827E-2</c:v>
                </c:pt>
                <c:pt idx="355">
                  <c:v>5.482167087188547E-2</c:v>
                </c:pt>
                <c:pt idx="356">
                  <c:v>-0.17579589681396945</c:v>
                </c:pt>
                <c:pt idx="357">
                  <c:v>-6.4528439131466317E-2</c:v>
                </c:pt>
                <c:pt idx="358">
                  <c:v>-0.55015855980788098</c:v>
                </c:pt>
                <c:pt idx="359">
                  <c:v>-4.9467320589794583E-2</c:v>
                </c:pt>
                <c:pt idx="360">
                  <c:v>-0.27102907366438378</c:v>
                </c:pt>
                <c:pt idx="361">
                  <c:v>-4.6068336305161883E-2</c:v>
                </c:pt>
                <c:pt idx="362">
                  <c:v>0.34038853623397586</c:v>
                </c:pt>
                <c:pt idx="363">
                  <c:v>-0.10831269513426969</c:v>
                </c:pt>
                <c:pt idx="364">
                  <c:v>0.16844505903259721</c:v>
                </c:pt>
                <c:pt idx="365">
                  <c:v>1.3433813260091687E-2</c:v>
                </c:pt>
                <c:pt idx="366">
                  <c:v>-0.22520933492211936</c:v>
                </c:pt>
                <c:pt idx="367">
                  <c:v>3.3833316690395562E-2</c:v>
                </c:pt>
                <c:pt idx="368">
                  <c:v>-0.62622061632642478</c:v>
                </c:pt>
                <c:pt idx="369">
                  <c:v>-0.16442325301867367</c:v>
                </c:pt>
                <c:pt idx="370">
                  <c:v>-0.1024033232457715</c:v>
                </c:pt>
                <c:pt idx="371">
                  <c:v>-0.13200176848084316</c:v>
                </c:pt>
                <c:pt idx="372">
                  <c:v>-9.7133344855933307E-2</c:v>
                </c:pt>
                <c:pt idx="373">
                  <c:v>-0.15862603597738278</c:v>
                </c:pt>
                <c:pt idx="374">
                  <c:v>-0.35683663005597988</c:v>
                </c:pt>
                <c:pt idx="375">
                  <c:v>-2.0224834803857512E-2</c:v>
                </c:pt>
                <c:pt idx="376">
                  <c:v>-2.3893158527833108E-2</c:v>
                </c:pt>
                <c:pt idx="377">
                  <c:v>-2.0255808598393266E-2</c:v>
                </c:pt>
                <c:pt idx="378">
                  <c:v>-0.34976683139920955</c:v>
                </c:pt>
                <c:pt idx="379">
                  <c:v>-0.23774368400018353</c:v>
                </c:pt>
                <c:pt idx="380">
                  <c:v>-5.5188461998680466E-2</c:v>
                </c:pt>
                <c:pt idx="381">
                  <c:v>-2.1347261173432792E-3</c:v>
                </c:pt>
                <c:pt idx="382">
                  <c:v>-0.47690636553934712</c:v>
                </c:pt>
                <c:pt idx="383">
                  <c:v>-0.5900014826471045</c:v>
                </c:pt>
                <c:pt idx="384">
                  <c:v>-0.32269783428246934</c:v>
                </c:pt>
                <c:pt idx="385">
                  <c:v>-0.30709497945046915</c:v>
                </c:pt>
                <c:pt idx="386">
                  <c:v>-9.3920785383126287E-2</c:v>
                </c:pt>
                <c:pt idx="387">
                  <c:v>-0.31225881379433618</c:v>
                </c:pt>
                <c:pt idx="388">
                  <c:v>-0.2947986303627298</c:v>
                </c:pt>
                <c:pt idx="389">
                  <c:v>-0.32922113481651372</c:v>
                </c:pt>
                <c:pt idx="390">
                  <c:v>-0.5031649744789225</c:v>
                </c:pt>
                <c:pt idx="391">
                  <c:v>-0.3530835994142183</c:v>
                </c:pt>
                <c:pt idx="392">
                  <c:v>-0.26514250286404112</c:v>
                </c:pt>
                <c:pt idx="393">
                  <c:v>-0.42854709858846846</c:v>
                </c:pt>
                <c:pt idx="394">
                  <c:v>-0.37673001731325811</c:v>
                </c:pt>
                <c:pt idx="395">
                  <c:v>-0.42856934769417954</c:v>
                </c:pt>
                <c:pt idx="396">
                  <c:v>-0.57533204634038781</c:v>
                </c:pt>
                <c:pt idx="397">
                  <c:v>-0.55318957761206011</c:v>
                </c:pt>
                <c:pt idx="398">
                  <c:v>-0.74559447751513963</c:v>
                </c:pt>
                <c:pt idx="399">
                  <c:v>-0.53959580240765026</c:v>
                </c:pt>
                <c:pt idx="400">
                  <c:v>-0.24733597922580047</c:v>
                </c:pt>
                <c:pt idx="401">
                  <c:v>-0.18633387764128334</c:v>
                </c:pt>
                <c:pt idx="402">
                  <c:v>-0.14412305571450501</c:v>
                </c:pt>
                <c:pt idx="403">
                  <c:v>-0.14891542001140073</c:v>
                </c:pt>
                <c:pt idx="404">
                  <c:v>-0.10989130214121486</c:v>
                </c:pt>
                <c:pt idx="405">
                  <c:v>0.22155823384738096</c:v>
                </c:pt>
                <c:pt idx="406">
                  <c:v>0.16683261265961946</c:v>
                </c:pt>
                <c:pt idx="407">
                  <c:v>0.13200764581883762</c:v>
                </c:pt>
                <c:pt idx="408">
                  <c:v>0.20028630380737558</c:v>
                </c:pt>
                <c:pt idx="409">
                  <c:v>0.23422697825907662</c:v>
                </c:pt>
                <c:pt idx="410">
                  <c:v>0.20228802495202597</c:v>
                </c:pt>
                <c:pt idx="411">
                  <c:v>-7.3133864327900269E-2</c:v>
                </c:pt>
                <c:pt idx="412">
                  <c:v>0.19303753321413675</c:v>
                </c:pt>
                <c:pt idx="413">
                  <c:v>3.2901938768699429E-2</c:v>
                </c:pt>
                <c:pt idx="414">
                  <c:v>-9.0545770037313858E-2</c:v>
                </c:pt>
                <c:pt idx="415">
                  <c:v>4.1796459045683604E-3</c:v>
                </c:pt>
                <c:pt idx="416">
                  <c:v>-1.7510508031234051E-2</c:v>
                </c:pt>
                <c:pt idx="417">
                  <c:v>-1.8363995222745677E-2</c:v>
                </c:pt>
                <c:pt idx="418">
                  <c:v>0.16001821194912252</c:v>
                </c:pt>
                <c:pt idx="419">
                  <c:v>6.5093650311488907E-2</c:v>
                </c:pt>
                <c:pt idx="420">
                  <c:v>9.1656259809896043E-2</c:v>
                </c:pt>
                <c:pt idx="421">
                  <c:v>0.16403074446165372</c:v>
                </c:pt>
                <c:pt idx="422">
                  <c:v>8.6291843188982739E-2</c:v>
                </c:pt>
                <c:pt idx="423">
                  <c:v>0.20320571603350762</c:v>
                </c:pt>
                <c:pt idx="424">
                  <c:v>9.6234696721301721E-2</c:v>
                </c:pt>
                <c:pt idx="425">
                  <c:v>0.22808988271987604</c:v>
                </c:pt>
                <c:pt idx="426">
                  <c:v>4.5921179546285107E-2</c:v>
                </c:pt>
                <c:pt idx="427">
                  <c:v>-0.1141452193024603</c:v>
                </c:pt>
                <c:pt idx="428">
                  <c:v>0.16360652336462109</c:v>
                </c:pt>
                <c:pt idx="429">
                  <c:v>6.0945697623650805E-2</c:v>
                </c:pt>
                <c:pt idx="430">
                  <c:v>0.18283327755453097</c:v>
                </c:pt>
                <c:pt idx="431">
                  <c:v>8.8105115099194387E-2</c:v>
                </c:pt>
                <c:pt idx="432">
                  <c:v>0.18504451212626929</c:v>
                </c:pt>
                <c:pt idx="433">
                  <c:v>5.4128292300811301E-2</c:v>
                </c:pt>
                <c:pt idx="434">
                  <c:v>0.17917193306553217</c:v>
                </c:pt>
                <c:pt idx="435">
                  <c:v>3.5976482146294148E-2</c:v>
                </c:pt>
                <c:pt idx="436">
                  <c:v>0.13992590396700705</c:v>
                </c:pt>
                <c:pt idx="437">
                  <c:v>7.3635996546630986E-2</c:v>
                </c:pt>
                <c:pt idx="438">
                  <c:v>-7.5644671479820347E-3</c:v>
                </c:pt>
                <c:pt idx="439">
                  <c:v>0.18941531966898564</c:v>
                </c:pt>
                <c:pt idx="440">
                  <c:v>0.14189672704739009</c:v>
                </c:pt>
                <c:pt idx="441">
                  <c:v>-7.3476280370253721E-2</c:v>
                </c:pt>
                <c:pt idx="442">
                  <c:v>8.6904119088517348E-2</c:v>
                </c:pt>
                <c:pt idx="443">
                  <c:v>1.1324466688858226E-2</c:v>
                </c:pt>
                <c:pt idx="444">
                  <c:v>9.8722950965728876E-2</c:v>
                </c:pt>
                <c:pt idx="445">
                  <c:v>0.20220769689731363</c:v>
                </c:pt>
                <c:pt idx="446">
                  <c:v>1.7278017917236543E-2</c:v>
                </c:pt>
                <c:pt idx="447">
                  <c:v>-0.12715194177301714</c:v>
                </c:pt>
                <c:pt idx="448">
                  <c:v>-1.1829530647707864E-2</c:v>
                </c:pt>
                <c:pt idx="449">
                  <c:v>-0.55897155624607731</c:v>
                </c:pt>
                <c:pt idx="450">
                  <c:v>-0.61702982212469215</c:v>
                </c:pt>
                <c:pt idx="451">
                  <c:v>-1.130893981511838</c:v>
                </c:pt>
                <c:pt idx="452">
                  <c:v>-0.57602831702613444</c:v>
                </c:pt>
                <c:pt idx="453">
                  <c:v>-0.84278297782758371</c:v>
                </c:pt>
                <c:pt idx="454">
                  <c:v>-0.1257055822788356</c:v>
                </c:pt>
                <c:pt idx="455">
                  <c:v>-0.55445099077271598</c:v>
                </c:pt>
                <c:pt idx="456">
                  <c:v>-0.53507647384796275</c:v>
                </c:pt>
                <c:pt idx="457">
                  <c:v>-0.28633201937189068</c:v>
                </c:pt>
                <c:pt idx="458">
                  <c:v>-5.8733621025956917E-2</c:v>
                </c:pt>
                <c:pt idx="459">
                  <c:v>0.18216551822057739</c:v>
                </c:pt>
                <c:pt idx="460">
                  <c:v>-5.4986577201151798E-3</c:v>
                </c:pt>
                <c:pt idx="461">
                  <c:v>0.17651761061780574</c:v>
                </c:pt>
                <c:pt idx="462">
                  <c:v>0.15478178417109187</c:v>
                </c:pt>
                <c:pt idx="463">
                  <c:v>0.21824749495163503</c:v>
                </c:pt>
                <c:pt idx="464">
                  <c:v>-3.0891158079065076E-2</c:v>
                </c:pt>
                <c:pt idx="465">
                  <c:v>-0.20158475162661704</c:v>
                </c:pt>
                <c:pt idx="466">
                  <c:v>-4.8313327185095636E-2</c:v>
                </c:pt>
                <c:pt idx="467">
                  <c:v>8.46327885644612E-2</c:v>
                </c:pt>
                <c:pt idx="468">
                  <c:v>8.9500830561923192E-2</c:v>
                </c:pt>
                <c:pt idx="469">
                  <c:v>0.12555004634749106</c:v>
                </c:pt>
                <c:pt idx="470">
                  <c:v>9.1630754720621932E-2</c:v>
                </c:pt>
                <c:pt idx="471">
                  <c:v>-0.15184376100941835</c:v>
                </c:pt>
                <c:pt idx="472">
                  <c:v>-0.16607024567378051</c:v>
                </c:pt>
                <c:pt idx="473">
                  <c:v>0.32335373195346084</c:v>
                </c:pt>
                <c:pt idx="474">
                  <c:v>-8.9062144964316595E-2</c:v>
                </c:pt>
                <c:pt idx="475">
                  <c:v>7.7889023082387238E-2</c:v>
                </c:pt>
                <c:pt idx="476">
                  <c:v>-0.44430431397479575</c:v>
                </c:pt>
                <c:pt idx="477">
                  <c:v>-0.11608142545910752</c:v>
                </c:pt>
                <c:pt idx="478">
                  <c:v>-0.20895858233204775</c:v>
                </c:pt>
                <c:pt idx="479">
                  <c:v>-0.27943119554078577</c:v>
                </c:pt>
                <c:pt idx="480">
                  <c:v>-0.65349657916366177</c:v>
                </c:pt>
                <c:pt idx="481">
                  <c:v>-9.4055016415455051E-2</c:v>
                </c:pt>
                <c:pt idx="482">
                  <c:v>2.4311551660869124E-3</c:v>
                </c:pt>
                <c:pt idx="483">
                  <c:v>7.4031609806305826E-3</c:v>
                </c:pt>
                <c:pt idx="484">
                  <c:v>9.073582829241604E-2</c:v>
                </c:pt>
                <c:pt idx="485">
                  <c:v>-0.47409016644554691</c:v>
                </c:pt>
                <c:pt idx="486">
                  <c:v>-0.43301908304637232</c:v>
                </c:pt>
                <c:pt idx="487">
                  <c:v>-0.28177618979038932</c:v>
                </c:pt>
                <c:pt idx="488">
                  <c:v>-0.14688739473365509</c:v>
                </c:pt>
                <c:pt idx="489">
                  <c:v>-6.9214643873133183E-2</c:v>
                </c:pt>
                <c:pt idx="490">
                  <c:v>0.11789946748931839</c:v>
                </c:pt>
                <c:pt idx="491">
                  <c:v>3.7795325126607451E-2</c:v>
                </c:pt>
                <c:pt idx="492">
                  <c:v>0.17670209507911749</c:v>
                </c:pt>
                <c:pt idx="493">
                  <c:v>-3.9473879312100876E-2</c:v>
                </c:pt>
                <c:pt idx="494">
                  <c:v>-0.22093390473663141</c:v>
                </c:pt>
                <c:pt idx="495">
                  <c:v>0.20010759801216008</c:v>
                </c:pt>
                <c:pt idx="496">
                  <c:v>-4.1138306838304772E-3</c:v>
                </c:pt>
                <c:pt idx="497">
                  <c:v>2.3203180155233538E-2</c:v>
                </c:pt>
                <c:pt idx="498">
                  <c:v>-0.19757839548767031</c:v>
                </c:pt>
                <c:pt idx="499">
                  <c:v>9.1376460485801614E-2</c:v>
                </c:pt>
                <c:pt idx="500">
                  <c:v>0.2369902904240358</c:v>
                </c:pt>
                <c:pt idx="501">
                  <c:v>-0.21452176834666248</c:v>
                </c:pt>
                <c:pt idx="502">
                  <c:v>0.10603785728493383</c:v>
                </c:pt>
                <c:pt idx="503">
                  <c:v>-0.26486354941246915</c:v>
                </c:pt>
                <c:pt idx="504">
                  <c:v>3.2456261987433288E-4</c:v>
                </c:pt>
                <c:pt idx="505">
                  <c:v>4.4529191633955884E-2</c:v>
                </c:pt>
                <c:pt idx="506">
                  <c:v>-0.25617985926955777</c:v>
                </c:pt>
                <c:pt idx="507">
                  <c:v>-0.19524434277125607</c:v>
                </c:pt>
                <c:pt idx="508">
                  <c:v>0.17935651880470158</c:v>
                </c:pt>
                <c:pt idx="509">
                  <c:v>-0.23609392722914815</c:v>
                </c:pt>
                <c:pt idx="510">
                  <c:v>-0.52573811263183068</c:v>
                </c:pt>
                <c:pt idx="511">
                  <c:v>-0.7618630028910981</c:v>
                </c:pt>
                <c:pt idx="512">
                  <c:v>-4.6320611487346827E-2</c:v>
                </c:pt>
                <c:pt idx="513">
                  <c:v>2.7162367261012593E-3</c:v>
                </c:pt>
                <c:pt idx="514">
                  <c:v>-8.1079999909408659E-2</c:v>
                </c:pt>
                <c:pt idx="515">
                  <c:v>0.19560278288140207</c:v>
                </c:pt>
                <c:pt idx="516">
                  <c:v>-1.6492541494308038E-2</c:v>
                </c:pt>
                <c:pt idx="517">
                  <c:v>0.15019696659093812</c:v>
                </c:pt>
                <c:pt idx="518">
                  <c:v>3.8117353777287082E-2</c:v>
                </c:pt>
                <c:pt idx="519">
                  <c:v>-3.1080041569482214E-2</c:v>
                </c:pt>
                <c:pt idx="520">
                  <c:v>7.4376407060999003E-2</c:v>
                </c:pt>
                <c:pt idx="521">
                  <c:v>0.12427636641464297</c:v>
                </c:pt>
                <c:pt idx="522">
                  <c:v>0.10699320982017853</c:v>
                </c:pt>
                <c:pt idx="523">
                  <c:v>0.13576688324817515</c:v>
                </c:pt>
                <c:pt idx="524">
                  <c:v>0.3028690103701302</c:v>
                </c:pt>
                <c:pt idx="525">
                  <c:v>8.2907003239525365E-2</c:v>
                </c:pt>
                <c:pt idx="526">
                  <c:v>0.20669348602770915</c:v>
                </c:pt>
                <c:pt idx="527">
                  <c:v>0.10462669597272974</c:v>
                </c:pt>
                <c:pt idx="528">
                  <c:v>-0.24467804273780946</c:v>
                </c:pt>
                <c:pt idx="529">
                  <c:v>-7.3781355629884984E-2</c:v>
                </c:pt>
                <c:pt idx="530">
                  <c:v>0.14310870251698452</c:v>
                </c:pt>
                <c:pt idx="531">
                  <c:v>-0.10554281623990397</c:v>
                </c:pt>
                <c:pt idx="532">
                  <c:v>0.16494473946521432</c:v>
                </c:pt>
                <c:pt idx="533">
                  <c:v>-0.14585708810839199</c:v>
                </c:pt>
                <c:pt idx="534">
                  <c:v>-2.7560377006463938E-2</c:v>
                </c:pt>
                <c:pt idx="535">
                  <c:v>5.8696876212798496E-2</c:v>
                </c:pt>
                <c:pt idx="536">
                  <c:v>1.9757175045097469E-2</c:v>
                </c:pt>
                <c:pt idx="537">
                  <c:v>3.598508104820114E-2</c:v>
                </c:pt>
                <c:pt idx="538">
                  <c:v>0.20400675395023635</c:v>
                </c:pt>
                <c:pt idx="539">
                  <c:v>0.36802076020219499</c:v>
                </c:pt>
                <c:pt idx="540">
                  <c:v>5.3967533523281472E-2</c:v>
                </c:pt>
                <c:pt idx="541">
                  <c:v>0.50207319698758368</c:v>
                </c:pt>
                <c:pt idx="542">
                  <c:v>0.87079080293812583</c:v>
                </c:pt>
                <c:pt idx="543">
                  <c:v>0.46885096424712913</c:v>
                </c:pt>
                <c:pt idx="544">
                  <c:v>-0.21440867561786497</c:v>
                </c:pt>
                <c:pt idx="545">
                  <c:v>0.74410477817462062</c:v>
                </c:pt>
                <c:pt idx="546">
                  <c:v>-0.23384387253247746</c:v>
                </c:pt>
                <c:pt idx="547">
                  <c:v>-0.20547661097655162</c:v>
                </c:pt>
                <c:pt idx="548">
                  <c:v>9.6129520955697739E-2</c:v>
                </c:pt>
                <c:pt idx="549">
                  <c:v>-7.2291497436143007E-2</c:v>
                </c:pt>
                <c:pt idx="550">
                  <c:v>6.4254466087618811E-2</c:v>
                </c:pt>
                <c:pt idx="551">
                  <c:v>-4.3785195403038504E-2</c:v>
                </c:pt>
                <c:pt idx="552">
                  <c:v>0.22067021891483446</c:v>
                </c:pt>
                <c:pt idx="553">
                  <c:v>4.4807086413756213E-2</c:v>
                </c:pt>
                <c:pt idx="554">
                  <c:v>-0.15268257032439742</c:v>
                </c:pt>
                <c:pt idx="555">
                  <c:v>0.29234521965521126</c:v>
                </c:pt>
                <c:pt idx="556">
                  <c:v>-3.7519572074653576E-2</c:v>
                </c:pt>
                <c:pt idx="557">
                  <c:v>-0.37027127485178551</c:v>
                </c:pt>
                <c:pt idx="558">
                  <c:v>-0.51633419618983922</c:v>
                </c:pt>
                <c:pt idx="559">
                  <c:v>-0.1203078204599449</c:v>
                </c:pt>
                <c:pt idx="560">
                  <c:v>-0.52895457058994377</c:v>
                </c:pt>
                <c:pt idx="561">
                  <c:v>-0.14833003160835873</c:v>
                </c:pt>
                <c:pt idx="562">
                  <c:v>-0.16077776603560429</c:v>
                </c:pt>
                <c:pt idx="563">
                  <c:v>-1.3698438720527305E-2</c:v>
                </c:pt>
                <c:pt idx="564">
                  <c:v>-0.22767675557491368</c:v>
                </c:pt>
                <c:pt idx="565">
                  <c:v>-3.1210636663542388E-2</c:v>
                </c:pt>
                <c:pt idx="566">
                  <c:v>-0.14412772366400761</c:v>
                </c:pt>
                <c:pt idx="567">
                  <c:v>-0.40049179013195918</c:v>
                </c:pt>
                <c:pt idx="568">
                  <c:v>-0.68164429182586495</c:v>
                </c:pt>
                <c:pt idx="569">
                  <c:v>-8.1504321339205821E-3</c:v>
                </c:pt>
                <c:pt idx="570">
                  <c:v>-7.1650665796402252E-2</c:v>
                </c:pt>
                <c:pt idx="571">
                  <c:v>0.25629820790080932</c:v>
                </c:pt>
                <c:pt idx="572">
                  <c:v>1.3567021510989458E-2</c:v>
                </c:pt>
                <c:pt idx="573">
                  <c:v>3.4785769754403173E-2</c:v>
                </c:pt>
                <c:pt idx="574">
                  <c:v>0.39318072206459775</c:v>
                </c:pt>
                <c:pt idx="575">
                  <c:v>4.6556073738025616E-2</c:v>
                </c:pt>
                <c:pt idx="576">
                  <c:v>0.2312064089542584</c:v>
                </c:pt>
                <c:pt idx="577">
                  <c:v>-0.20773712906885375</c:v>
                </c:pt>
                <c:pt idx="578">
                  <c:v>4.201213353346863E-2</c:v>
                </c:pt>
                <c:pt idx="579">
                  <c:v>-0.39447079043676636</c:v>
                </c:pt>
                <c:pt idx="580">
                  <c:v>0.12987070818515994</c:v>
                </c:pt>
                <c:pt idx="581">
                  <c:v>-0.27323071352770129</c:v>
                </c:pt>
                <c:pt idx="582">
                  <c:v>-0.2236609976355593</c:v>
                </c:pt>
                <c:pt idx="583">
                  <c:v>1.5871779824536719E-2</c:v>
                </c:pt>
                <c:pt idx="584">
                  <c:v>-0.12189367953004325</c:v>
                </c:pt>
                <c:pt idx="585">
                  <c:v>-0.48020796131092625</c:v>
                </c:pt>
                <c:pt idx="586">
                  <c:v>4.6508940876577268E-2</c:v>
                </c:pt>
                <c:pt idx="587">
                  <c:v>5.6199814904528633E-2</c:v>
                </c:pt>
                <c:pt idx="588">
                  <c:v>-0.10288847065708807</c:v>
                </c:pt>
                <c:pt idx="589">
                  <c:v>1.1463901441992324</c:v>
                </c:pt>
                <c:pt idx="590">
                  <c:v>0.3137938109515902</c:v>
                </c:pt>
                <c:pt idx="591">
                  <c:v>-0.13439420643967945</c:v>
                </c:pt>
                <c:pt idx="592">
                  <c:v>-0.21853810917718314</c:v>
                </c:pt>
                <c:pt idx="593">
                  <c:v>0.35528572526229707</c:v>
                </c:pt>
                <c:pt idx="594">
                  <c:v>-0.10367255795659189</c:v>
                </c:pt>
                <c:pt idx="595">
                  <c:v>1.3808494920637834E-2</c:v>
                </c:pt>
                <c:pt idx="596">
                  <c:v>-0.2892572173603693</c:v>
                </c:pt>
                <c:pt idx="597">
                  <c:v>-0.40126978138023323</c:v>
                </c:pt>
                <c:pt idx="598">
                  <c:v>-8.2110567760537975E-2</c:v>
                </c:pt>
                <c:pt idx="599">
                  <c:v>-0.35688771801972169</c:v>
                </c:pt>
                <c:pt idx="600">
                  <c:v>0.53104423099865417</c:v>
                </c:pt>
                <c:pt idx="601">
                  <c:v>-0.35694189058311138</c:v>
                </c:pt>
                <c:pt idx="602">
                  <c:v>-0.35814584474959565</c:v>
                </c:pt>
                <c:pt idx="603">
                  <c:v>-0.56091060032450435</c:v>
                </c:pt>
                <c:pt idx="604">
                  <c:v>-0.11792264967425972</c:v>
                </c:pt>
                <c:pt idx="605">
                  <c:v>-0.30089555675808505</c:v>
                </c:pt>
                <c:pt idx="606">
                  <c:v>-0.13138962364681775</c:v>
                </c:pt>
                <c:pt idx="607">
                  <c:v>0.18858175443987241</c:v>
                </c:pt>
                <c:pt idx="608">
                  <c:v>0.17377983985656448</c:v>
                </c:pt>
                <c:pt idx="609">
                  <c:v>-0.1764756453404277</c:v>
                </c:pt>
                <c:pt idx="610">
                  <c:v>0.28640638799023016</c:v>
                </c:pt>
                <c:pt idx="611">
                  <c:v>0.27009251927561118</c:v>
                </c:pt>
                <c:pt idx="612">
                  <c:v>0.26359641696723746</c:v>
                </c:pt>
                <c:pt idx="613">
                  <c:v>-0.1860117558137013</c:v>
                </c:pt>
                <c:pt idx="614">
                  <c:v>-0.24193599770657137</c:v>
                </c:pt>
                <c:pt idx="615">
                  <c:v>-0.31810253787587173</c:v>
                </c:pt>
                <c:pt idx="616">
                  <c:v>-0.26482929963351265</c:v>
                </c:pt>
                <c:pt idx="617">
                  <c:v>-0.32778364539000443</c:v>
                </c:pt>
                <c:pt idx="618">
                  <c:v>-0.40250283267731835</c:v>
                </c:pt>
                <c:pt idx="619">
                  <c:v>-0.11174741636557425</c:v>
                </c:pt>
                <c:pt idx="620">
                  <c:v>-9.0335652376468664E-2</c:v>
                </c:pt>
                <c:pt idx="621">
                  <c:v>-0.1937317916872236</c:v>
                </c:pt>
                <c:pt idx="622">
                  <c:v>-0.55516827732160889</c:v>
                </c:pt>
                <c:pt idx="623">
                  <c:v>-0.24515585297426823</c:v>
                </c:pt>
                <c:pt idx="624">
                  <c:v>-0.13449050555260356</c:v>
                </c:pt>
                <c:pt idx="625">
                  <c:v>8.4081600099968526E-2</c:v>
                </c:pt>
                <c:pt idx="626">
                  <c:v>-0.41072516482535915</c:v>
                </c:pt>
                <c:pt idx="627">
                  <c:v>-0.75866658375930429</c:v>
                </c:pt>
                <c:pt idx="628">
                  <c:v>-0.12480001500921187</c:v>
                </c:pt>
                <c:pt idx="629">
                  <c:v>-0.70094001401782591</c:v>
                </c:pt>
                <c:pt idx="630">
                  <c:v>4.3681503948731354E-3</c:v>
                </c:pt>
                <c:pt idx="631">
                  <c:v>-0.31825326651769364</c:v>
                </c:pt>
                <c:pt idx="632">
                  <c:v>-0.17069472394467075</c:v>
                </c:pt>
                <c:pt idx="633">
                  <c:v>-7.0490954464192054E-2</c:v>
                </c:pt>
                <c:pt idx="634">
                  <c:v>0.11577438330208183</c:v>
                </c:pt>
                <c:pt idx="635">
                  <c:v>0.26234220093548988</c:v>
                </c:pt>
                <c:pt idx="636">
                  <c:v>-0.39450806373273761</c:v>
                </c:pt>
                <c:pt idx="637">
                  <c:v>-2.3167521210365569E-2</c:v>
                </c:pt>
                <c:pt idx="638">
                  <c:v>3.1233965536599718E-2</c:v>
                </c:pt>
                <c:pt idx="639">
                  <c:v>-1.2491728336415018</c:v>
                </c:pt>
                <c:pt idx="640">
                  <c:v>-0.37023514822965486</c:v>
                </c:pt>
                <c:pt idx="641">
                  <c:v>-1.2569422589309995</c:v>
                </c:pt>
                <c:pt idx="642">
                  <c:v>-0.23268210561284663</c:v>
                </c:pt>
                <c:pt idx="643">
                  <c:v>-1.7927551174127949</c:v>
                </c:pt>
                <c:pt idx="644">
                  <c:v>-7.5020492386980275E-2</c:v>
                </c:pt>
                <c:pt idx="645">
                  <c:v>-0.63824446134050805</c:v>
                </c:pt>
                <c:pt idx="646">
                  <c:v>0.13617872268811643</c:v>
                </c:pt>
                <c:pt idx="647">
                  <c:v>0.15498406369063533</c:v>
                </c:pt>
                <c:pt idx="648">
                  <c:v>-0.38494703606932501</c:v>
                </c:pt>
                <c:pt idx="649">
                  <c:v>0.28651487687232419</c:v>
                </c:pt>
                <c:pt idx="650">
                  <c:v>-0.14529266921817496</c:v>
                </c:pt>
                <c:pt idx="651">
                  <c:v>0.20215536095373449</c:v>
                </c:pt>
                <c:pt idx="652">
                  <c:v>0.15486678715249286</c:v>
                </c:pt>
                <c:pt idx="653">
                  <c:v>0.20349650462322727</c:v>
                </c:pt>
                <c:pt idx="654">
                  <c:v>-3.4365786215749691E-2</c:v>
                </c:pt>
                <c:pt idx="655">
                  <c:v>0.12634396768038542</c:v>
                </c:pt>
                <c:pt idx="656">
                  <c:v>0.10259984651853886</c:v>
                </c:pt>
              </c:numCache>
            </c:numRef>
          </c:val>
          <c:smooth val="1"/>
          <c:extLst>
            <c:ext xmlns:c16="http://schemas.microsoft.com/office/drawing/2014/chart" uri="{C3380CC4-5D6E-409C-BE32-E72D297353CC}">
              <c16:uniqueId val="{00000001-63F7-4986-B084-70A11E067F30}"/>
            </c:ext>
          </c:extLst>
        </c:ser>
        <c:dLbls>
          <c:showLegendKey val="0"/>
          <c:showVal val="0"/>
          <c:showCatName val="0"/>
          <c:showSerName val="0"/>
          <c:showPercent val="0"/>
          <c:showBubbleSize val="0"/>
        </c:dLbls>
        <c:marker val="1"/>
        <c:smooth val="0"/>
        <c:axId val="459377440"/>
        <c:axId val="1"/>
      </c:lineChart>
      <c:lineChart>
        <c:grouping val="standard"/>
        <c:varyColors val="0"/>
        <c:ser>
          <c:idx val="1"/>
          <c:order val="1"/>
          <c:tx>
            <c:v>Доллардың орташа күндік бағамы</c:v>
          </c:tx>
          <c:spPr>
            <a:ln w="38100">
              <a:pattFill prst="pct75">
                <a:fgClr>
                  <a:srgbClr val="339966"/>
                </a:fgClr>
                <a:bgClr>
                  <a:srgbClr val="FFFFFF"/>
                </a:bgClr>
              </a:pattFill>
              <a:prstDash val="solid"/>
            </a:ln>
          </c:spPr>
          <c:marker>
            <c:symbol val="none"/>
          </c:marker>
          <c:cat>
            <c:numRef>
              <c:f>'2.3.1.4-график'!$B$5:$B$661</c:f>
              <c:numCache>
                <c:formatCode>m/d/yyyy</c:formatCode>
                <c:ptCount val="657"/>
                <c:pt idx="0">
                  <c:v>39450</c:v>
                </c:pt>
                <c:pt idx="1">
                  <c:v>39451</c:v>
                </c:pt>
                <c:pt idx="2">
                  <c:v>39455</c:v>
                </c:pt>
                <c:pt idx="3">
                  <c:v>39456</c:v>
                </c:pt>
                <c:pt idx="4">
                  <c:v>39457</c:v>
                </c:pt>
                <c:pt idx="5">
                  <c:v>39458</c:v>
                </c:pt>
                <c:pt idx="6">
                  <c:v>39461</c:v>
                </c:pt>
                <c:pt idx="7">
                  <c:v>39462</c:v>
                </c:pt>
                <c:pt idx="8">
                  <c:v>39463</c:v>
                </c:pt>
                <c:pt idx="9">
                  <c:v>39464</c:v>
                </c:pt>
                <c:pt idx="10">
                  <c:v>39465</c:v>
                </c:pt>
                <c:pt idx="11">
                  <c:v>39469</c:v>
                </c:pt>
                <c:pt idx="12">
                  <c:v>39470</c:v>
                </c:pt>
                <c:pt idx="13">
                  <c:v>39471</c:v>
                </c:pt>
                <c:pt idx="14">
                  <c:v>39472</c:v>
                </c:pt>
                <c:pt idx="15">
                  <c:v>39475</c:v>
                </c:pt>
                <c:pt idx="16">
                  <c:v>39476</c:v>
                </c:pt>
                <c:pt idx="17">
                  <c:v>39477</c:v>
                </c:pt>
                <c:pt idx="18">
                  <c:v>39478</c:v>
                </c:pt>
                <c:pt idx="19">
                  <c:v>39479</c:v>
                </c:pt>
                <c:pt idx="20">
                  <c:v>39482</c:v>
                </c:pt>
                <c:pt idx="21">
                  <c:v>39483</c:v>
                </c:pt>
                <c:pt idx="22">
                  <c:v>39484</c:v>
                </c:pt>
                <c:pt idx="23">
                  <c:v>39485</c:v>
                </c:pt>
                <c:pt idx="24">
                  <c:v>39486</c:v>
                </c:pt>
                <c:pt idx="25">
                  <c:v>39489</c:v>
                </c:pt>
                <c:pt idx="26">
                  <c:v>39490</c:v>
                </c:pt>
                <c:pt idx="27">
                  <c:v>39491</c:v>
                </c:pt>
                <c:pt idx="28">
                  <c:v>39492</c:v>
                </c:pt>
                <c:pt idx="29">
                  <c:v>39493</c:v>
                </c:pt>
                <c:pt idx="30">
                  <c:v>39497</c:v>
                </c:pt>
                <c:pt idx="31">
                  <c:v>39498</c:v>
                </c:pt>
                <c:pt idx="32">
                  <c:v>39499</c:v>
                </c:pt>
                <c:pt idx="33">
                  <c:v>39500</c:v>
                </c:pt>
                <c:pt idx="34">
                  <c:v>39503</c:v>
                </c:pt>
                <c:pt idx="35">
                  <c:v>39504</c:v>
                </c:pt>
                <c:pt idx="36">
                  <c:v>39505</c:v>
                </c:pt>
                <c:pt idx="37">
                  <c:v>39506</c:v>
                </c:pt>
                <c:pt idx="38">
                  <c:v>39507</c:v>
                </c:pt>
                <c:pt idx="39">
                  <c:v>39510</c:v>
                </c:pt>
                <c:pt idx="40">
                  <c:v>39511</c:v>
                </c:pt>
                <c:pt idx="41">
                  <c:v>39512</c:v>
                </c:pt>
                <c:pt idx="42">
                  <c:v>39513</c:v>
                </c:pt>
                <c:pt idx="43">
                  <c:v>39514</c:v>
                </c:pt>
                <c:pt idx="44">
                  <c:v>39518</c:v>
                </c:pt>
                <c:pt idx="45">
                  <c:v>39519</c:v>
                </c:pt>
                <c:pt idx="46">
                  <c:v>39520</c:v>
                </c:pt>
                <c:pt idx="47">
                  <c:v>39521</c:v>
                </c:pt>
                <c:pt idx="48">
                  <c:v>39524</c:v>
                </c:pt>
                <c:pt idx="49">
                  <c:v>39525</c:v>
                </c:pt>
                <c:pt idx="50">
                  <c:v>39526</c:v>
                </c:pt>
                <c:pt idx="51">
                  <c:v>39527</c:v>
                </c:pt>
                <c:pt idx="52">
                  <c:v>39528</c:v>
                </c:pt>
                <c:pt idx="53">
                  <c:v>39532</c:v>
                </c:pt>
                <c:pt idx="54">
                  <c:v>39533</c:v>
                </c:pt>
                <c:pt idx="55">
                  <c:v>39534</c:v>
                </c:pt>
                <c:pt idx="56">
                  <c:v>39535</c:v>
                </c:pt>
                <c:pt idx="57">
                  <c:v>39538</c:v>
                </c:pt>
                <c:pt idx="58">
                  <c:v>39539</c:v>
                </c:pt>
                <c:pt idx="59">
                  <c:v>39540</c:v>
                </c:pt>
                <c:pt idx="60">
                  <c:v>39541</c:v>
                </c:pt>
                <c:pt idx="61">
                  <c:v>39542</c:v>
                </c:pt>
                <c:pt idx="62">
                  <c:v>39545</c:v>
                </c:pt>
                <c:pt idx="63">
                  <c:v>39546</c:v>
                </c:pt>
                <c:pt idx="64">
                  <c:v>39547</c:v>
                </c:pt>
                <c:pt idx="65">
                  <c:v>39548</c:v>
                </c:pt>
                <c:pt idx="66">
                  <c:v>39549</c:v>
                </c:pt>
                <c:pt idx="67">
                  <c:v>39552</c:v>
                </c:pt>
                <c:pt idx="68">
                  <c:v>39553</c:v>
                </c:pt>
                <c:pt idx="69">
                  <c:v>39554</c:v>
                </c:pt>
                <c:pt idx="70">
                  <c:v>39555</c:v>
                </c:pt>
                <c:pt idx="71">
                  <c:v>39556</c:v>
                </c:pt>
                <c:pt idx="72">
                  <c:v>39559</c:v>
                </c:pt>
                <c:pt idx="73">
                  <c:v>39560</c:v>
                </c:pt>
                <c:pt idx="74">
                  <c:v>39561</c:v>
                </c:pt>
                <c:pt idx="75">
                  <c:v>39562</c:v>
                </c:pt>
                <c:pt idx="76">
                  <c:v>39563</c:v>
                </c:pt>
                <c:pt idx="77">
                  <c:v>39566</c:v>
                </c:pt>
                <c:pt idx="78">
                  <c:v>39567</c:v>
                </c:pt>
                <c:pt idx="79">
                  <c:v>39568</c:v>
                </c:pt>
                <c:pt idx="80">
                  <c:v>39573</c:v>
                </c:pt>
                <c:pt idx="81">
                  <c:v>39574</c:v>
                </c:pt>
                <c:pt idx="82">
                  <c:v>39575</c:v>
                </c:pt>
                <c:pt idx="83">
                  <c:v>39576</c:v>
                </c:pt>
                <c:pt idx="84">
                  <c:v>39580</c:v>
                </c:pt>
                <c:pt idx="85">
                  <c:v>39581</c:v>
                </c:pt>
                <c:pt idx="86">
                  <c:v>39582</c:v>
                </c:pt>
                <c:pt idx="87">
                  <c:v>39583</c:v>
                </c:pt>
                <c:pt idx="88">
                  <c:v>39584</c:v>
                </c:pt>
                <c:pt idx="89">
                  <c:v>39587</c:v>
                </c:pt>
                <c:pt idx="90">
                  <c:v>39588</c:v>
                </c:pt>
                <c:pt idx="91">
                  <c:v>39589</c:v>
                </c:pt>
                <c:pt idx="92">
                  <c:v>39590</c:v>
                </c:pt>
                <c:pt idx="93">
                  <c:v>39591</c:v>
                </c:pt>
                <c:pt idx="94">
                  <c:v>39595</c:v>
                </c:pt>
                <c:pt idx="95">
                  <c:v>39596</c:v>
                </c:pt>
                <c:pt idx="96">
                  <c:v>39597</c:v>
                </c:pt>
                <c:pt idx="97">
                  <c:v>39598</c:v>
                </c:pt>
                <c:pt idx="98">
                  <c:v>39601</c:v>
                </c:pt>
                <c:pt idx="99">
                  <c:v>39602</c:v>
                </c:pt>
                <c:pt idx="100">
                  <c:v>39603</c:v>
                </c:pt>
                <c:pt idx="101">
                  <c:v>39604</c:v>
                </c:pt>
                <c:pt idx="102">
                  <c:v>39605</c:v>
                </c:pt>
                <c:pt idx="103">
                  <c:v>39608</c:v>
                </c:pt>
                <c:pt idx="104">
                  <c:v>39609</c:v>
                </c:pt>
                <c:pt idx="105">
                  <c:v>39610</c:v>
                </c:pt>
                <c:pt idx="106">
                  <c:v>39611</c:v>
                </c:pt>
                <c:pt idx="107">
                  <c:v>39612</c:v>
                </c:pt>
                <c:pt idx="108">
                  <c:v>39615</c:v>
                </c:pt>
                <c:pt idx="109">
                  <c:v>39616</c:v>
                </c:pt>
                <c:pt idx="110">
                  <c:v>39617</c:v>
                </c:pt>
                <c:pt idx="111">
                  <c:v>39618</c:v>
                </c:pt>
                <c:pt idx="112">
                  <c:v>39619</c:v>
                </c:pt>
                <c:pt idx="113">
                  <c:v>39622</c:v>
                </c:pt>
                <c:pt idx="114">
                  <c:v>39623</c:v>
                </c:pt>
                <c:pt idx="115">
                  <c:v>39624</c:v>
                </c:pt>
                <c:pt idx="116">
                  <c:v>39625</c:v>
                </c:pt>
                <c:pt idx="117">
                  <c:v>39626</c:v>
                </c:pt>
                <c:pt idx="118">
                  <c:v>39629</c:v>
                </c:pt>
                <c:pt idx="119">
                  <c:v>39630</c:v>
                </c:pt>
                <c:pt idx="120">
                  <c:v>39631</c:v>
                </c:pt>
                <c:pt idx="121">
                  <c:v>39632</c:v>
                </c:pt>
                <c:pt idx="122">
                  <c:v>39637</c:v>
                </c:pt>
                <c:pt idx="123">
                  <c:v>39638</c:v>
                </c:pt>
                <c:pt idx="124">
                  <c:v>39639</c:v>
                </c:pt>
                <c:pt idx="125">
                  <c:v>39640</c:v>
                </c:pt>
                <c:pt idx="126">
                  <c:v>39643</c:v>
                </c:pt>
                <c:pt idx="127">
                  <c:v>39644</c:v>
                </c:pt>
                <c:pt idx="128">
                  <c:v>39645</c:v>
                </c:pt>
                <c:pt idx="129">
                  <c:v>39646</c:v>
                </c:pt>
                <c:pt idx="130">
                  <c:v>39647</c:v>
                </c:pt>
                <c:pt idx="131">
                  <c:v>39650</c:v>
                </c:pt>
                <c:pt idx="132">
                  <c:v>39651</c:v>
                </c:pt>
                <c:pt idx="133">
                  <c:v>39652</c:v>
                </c:pt>
                <c:pt idx="134">
                  <c:v>39653</c:v>
                </c:pt>
                <c:pt idx="135">
                  <c:v>39654</c:v>
                </c:pt>
                <c:pt idx="136">
                  <c:v>39657</c:v>
                </c:pt>
                <c:pt idx="137">
                  <c:v>39658</c:v>
                </c:pt>
                <c:pt idx="138">
                  <c:v>39659</c:v>
                </c:pt>
                <c:pt idx="139">
                  <c:v>39660</c:v>
                </c:pt>
                <c:pt idx="140">
                  <c:v>39661</c:v>
                </c:pt>
                <c:pt idx="141">
                  <c:v>39664</c:v>
                </c:pt>
                <c:pt idx="142">
                  <c:v>39665</c:v>
                </c:pt>
                <c:pt idx="143">
                  <c:v>39666</c:v>
                </c:pt>
                <c:pt idx="144">
                  <c:v>39667</c:v>
                </c:pt>
                <c:pt idx="145">
                  <c:v>39668</c:v>
                </c:pt>
                <c:pt idx="146">
                  <c:v>39671</c:v>
                </c:pt>
                <c:pt idx="147">
                  <c:v>39672</c:v>
                </c:pt>
                <c:pt idx="148">
                  <c:v>39673</c:v>
                </c:pt>
                <c:pt idx="149">
                  <c:v>39674</c:v>
                </c:pt>
                <c:pt idx="150">
                  <c:v>39675</c:v>
                </c:pt>
                <c:pt idx="151">
                  <c:v>39678</c:v>
                </c:pt>
                <c:pt idx="152">
                  <c:v>39679</c:v>
                </c:pt>
                <c:pt idx="153">
                  <c:v>39680</c:v>
                </c:pt>
                <c:pt idx="154">
                  <c:v>39681</c:v>
                </c:pt>
                <c:pt idx="155">
                  <c:v>39682</c:v>
                </c:pt>
                <c:pt idx="156">
                  <c:v>39685</c:v>
                </c:pt>
                <c:pt idx="157">
                  <c:v>39686</c:v>
                </c:pt>
                <c:pt idx="158">
                  <c:v>39687</c:v>
                </c:pt>
                <c:pt idx="159">
                  <c:v>39688</c:v>
                </c:pt>
                <c:pt idx="160">
                  <c:v>39689</c:v>
                </c:pt>
                <c:pt idx="161">
                  <c:v>39693</c:v>
                </c:pt>
                <c:pt idx="162">
                  <c:v>39694</c:v>
                </c:pt>
                <c:pt idx="163">
                  <c:v>39695</c:v>
                </c:pt>
                <c:pt idx="164">
                  <c:v>39696</c:v>
                </c:pt>
                <c:pt idx="165">
                  <c:v>39699</c:v>
                </c:pt>
                <c:pt idx="166">
                  <c:v>39700</c:v>
                </c:pt>
                <c:pt idx="167">
                  <c:v>39701</c:v>
                </c:pt>
                <c:pt idx="168">
                  <c:v>39702</c:v>
                </c:pt>
                <c:pt idx="169">
                  <c:v>39703</c:v>
                </c:pt>
                <c:pt idx="170">
                  <c:v>39706</c:v>
                </c:pt>
                <c:pt idx="171">
                  <c:v>39707</c:v>
                </c:pt>
                <c:pt idx="172">
                  <c:v>39708</c:v>
                </c:pt>
                <c:pt idx="173">
                  <c:v>39709</c:v>
                </c:pt>
                <c:pt idx="174">
                  <c:v>39710</c:v>
                </c:pt>
                <c:pt idx="175">
                  <c:v>39713</c:v>
                </c:pt>
                <c:pt idx="176">
                  <c:v>39714</c:v>
                </c:pt>
                <c:pt idx="177">
                  <c:v>39715</c:v>
                </c:pt>
                <c:pt idx="178">
                  <c:v>39716</c:v>
                </c:pt>
                <c:pt idx="179">
                  <c:v>39717</c:v>
                </c:pt>
                <c:pt idx="180">
                  <c:v>39720</c:v>
                </c:pt>
                <c:pt idx="181">
                  <c:v>39721</c:v>
                </c:pt>
                <c:pt idx="182">
                  <c:v>39722</c:v>
                </c:pt>
                <c:pt idx="183">
                  <c:v>39723</c:v>
                </c:pt>
                <c:pt idx="184">
                  <c:v>39724</c:v>
                </c:pt>
                <c:pt idx="185">
                  <c:v>39727</c:v>
                </c:pt>
                <c:pt idx="186">
                  <c:v>39728</c:v>
                </c:pt>
                <c:pt idx="187">
                  <c:v>39729</c:v>
                </c:pt>
                <c:pt idx="188">
                  <c:v>39730</c:v>
                </c:pt>
                <c:pt idx="189">
                  <c:v>39731</c:v>
                </c:pt>
                <c:pt idx="190">
                  <c:v>39735</c:v>
                </c:pt>
                <c:pt idx="191">
                  <c:v>39736</c:v>
                </c:pt>
                <c:pt idx="192">
                  <c:v>39737</c:v>
                </c:pt>
                <c:pt idx="193">
                  <c:v>39738</c:v>
                </c:pt>
                <c:pt idx="194">
                  <c:v>39741</c:v>
                </c:pt>
                <c:pt idx="195">
                  <c:v>39742</c:v>
                </c:pt>
                <c:pt idx="196">
                  <c:v>39743</c:v>
                </c:pt>
                <c:pt idx="197">
                  <c:v>39744</c:v>
                </c:pt>
                <c:pt idx="198">
                  <c:v>39745</c:v>
                </c:pt>
                <c:pt idx="199">
                  <c:v>39749</c:v>
                </c:pt>
                <c:pt idx="200">
                  <c:v>39750</c:v>
                </c:pt>
                <c:pt idx="201">
                  <c:v>39751</c:v>
                </c:pt>
                <c:pt idx="202">
                  <c:v>39752</c:v>
                </c:pt>
                <c:pt idx="203">
                  <c:v>39755</c:v>
                </c:pt>
                <c:pt idx="204">
                  <c:v>39756</c:v>
                </c:pt>
                <c:pt idx="205">
                  <c:v>39757</c:v>
                </c:pt>
                <c:pt idx="206">
                  <c:v>39758</c:v>
                </c:pt>
                <c:pt idx="207">
                  <c:v>39759</c:v>
                </c:pt>
                <c:pt idx="208">
                  <c:v>39762</c:v>
                </c:pt>
                <c:pt idx="209">
                  <c:v>39764</c:v>
                </c:pt>
                <c:pt idx="210">
                  <c:v>39765</c:v>
                </c:pt>
                <c:pt idx="211">
                  <c:v>39766</c:v>
                </c:pt>
                <c:pt idx="212">
                  <c:v>39769</c:v>
                </c:pt>
                <c:pt idx="213">
                  <c:v>39770</c:v>
                </c:pt>
                <c:pt idx="214">
                  <c:v>39771</c:v>
                </c:pt>
                <c:pt idx="215">
                  <c:v>39772</c:v>
                </c:pt>
                <c:pt idx="216">
                  <c:v>39773</c:v>
                </c:pt>
                <c:pt idx="217">
                  <c:v>39776</c:v>
                </c:pt>
                <c:pt idx="218">
                  <c:v>39777</c:v>
                </c:pt>
                <c:pt idx="219">
                  <c:v>39778</c:v>
                </c:pt>
                <c:pt idx="220">
                  <c:v>39780</c:v>
                </c:pt>
                <c:pt idx="221">
                  <c:v>39783</c:v>
                </c:pt>
                <c:pt idx="222">
                  <c:v>39784</c:v>
                </c:pt>
                <c:pt idx="223">
                  <c:v>39785</c:v>
                </c:pt>
                <c:pt idx="224">
                  <c:v>39786</c:v>
                </c:pt>
                <c:pt idx="225">
                  <c:v>39787</c:v>
                </c:pt>
                <c:pt idx="226">
                  <c:v>39791</c:v>
                </c:pt>
                <c:pt idx="227">
                  <c:v>39792</c:v>
                </c:pt>
                <c:pt idx="228">
                  <c:v>39793</c:v>
                </c:pt>
                <c:pt idx="229">
                  <c:v>39794</c:v>
                </c:pt>
                <c:pt idx="230">
                  <c:v>39797</c:v>
                </c:pt>
                <c:pt idx="231">
                  <c:v>39800</c:v>
                </c:pt>
                <c:pt idx="232">
                  <c:v>39801</c:v>
                </c:pt>
                <c:pt idx="233">
                  <c:v>39804</c:v>
                </c:pt>
                <c:pt idx="234">
                  <c:v>39805</c:v>
                </c:pt>
                <c:pt idx="235">
                  <c:v>39806</c:v>
                </c:pt>
                <c:pt idx="236">
                  <c:v>39808</c:v>
                </c:pt>
                <c:pt idx="237">
                  <c:v>39811</c:v>
                </c:pt>
                <c:pt idx="238">
                  <c:v>39812</c:v>
                </c:pt>
                <c:pt idx="239">
                  <c:v>39813</c:v>
                </c:pt>
                <c:pt idx="240">
                  <c:v>39818</c:v>
                </c:pt>
                <c:pt idx="241">
                  <c:v>39819</c:v>
                </c:pt>
                <c:pt idx="242">
                  <c:v>39821</c:v>
                </c:pt>
                <c:pt idx="243">
                  <c:v>39822</c:v>
                </c:pt>
                <c:pt idx="244">
                  <c:v>39825</c:v>
                </c:pt>
                <c:pt idx="245">
                  <c:v>39826</c:v>
                </c:pt>
                <c:pt idx="246">
                  <c:v>39827</c:v>
                </c:pt>
                <c:pt idx="247">
                  <c:v>39828</c:v>
                </c:pt>
                <c:pt idx="248">
                  <c:v>39829</c:v>
                </c:pt>
                <c:pt idx="249">
                  <c:v>39833</c:v>
                </c:pt>
                <c:pt idx="250">
                  <c:v>39834</c:v>
                </c:pt>
                <c:pt idx="251">
                  <c:v>39835</c:v>
                </c:pt>
                <c:pt idx="252">
                  <c:v>39836</c:v>
                </c:pt>
                <c:pt idx="253">
                  <c:v>39839</c:v>
                </c:pt>
                <c:pt idx="254">
                  <c:v>39840</c:v>
                </c:pt>
                <c:pt idx="255">
                  <c:v>39841</c:v>
                </c:pt>
                <c:pt idx="256">
                  <c:v>39842</c:v>
                </c:pt>
                <c:pt idx="257">
                  <c:v>39843</c:v>
                </c:pt>
                <c:pt idx="258">
                  <c:v>39846</c:v>
                </c:pt>
                <c:pt idx="259">
                  <c:v>39847</c:v>
                </c:pt>
                <c:pt idx="260">
                  <c:v>39848</c:v>
                </c:pt>
                <c:pt idx="261">
                  <c:v>39849</c:v>
                </c:pt>
                <c:pt idx="262">
                  <c:v>39850</c:v>
                </c:pt>
                <c:pt idx="263">
                  <c:v>39853</c:v>
                </c:pt>
                <c:pt idx="264">
                  <c:v>39854</c:v>
                </c:pt>
                <c:pt idx="265">
                  <c:v>39855</c:v>
                </c:pt>
                <c:pt idx="266">
                  <c:v>39856</c:v>
                </c:pt>
                <c:pt idx="267">
                  <c:v>39857</c:v>
                </c:pt>
                <c:pt idx="268">
                  <c:v>39861</c:v>
                </c:pt>
                <c:pt idx="269">
                  <c:v>39862</c:v>
                </c:pt>
                <c:pt idx="270">
                  <c:v>39863</c:v>
                </c:pt>
                <c:pt idx="271">
                  <c:v>39864</c:v>
                </c:pt>
                <c:pt idx="272">
                  <c:v>39867</c:v>
                </c:pt>
                <c:pt idx="273">
                  <c:v>39868</c:v>
                </c:pt>
                <c:pt idx="274">
                  <c:v>39869</c:v>
                </c:pt>
                <c:pt idx="275">
                  <c:v>39870</c:v>
                </c:pt>
                <c:pt idx="276">
                  <c:v>39871</c:v>
                </c:pt>
                <c:pt idx="277">
                  <c:v>39874</c:v>
                </c:pt>
                <c:pt idx="278">
                  <c:v>39875</c:v>
                </c:pt>
                <c:pt idx="279">
                  <c:v>39876</c:v>
                </c:pt>
                <c:pt idx="280">
                  <c:v>39877</c:v>
                </c:pt>
                <c:pt idx="281">
                  <c:v>39878</c:v>
                </c:pt>
                <c:pt idx="282">
                  <c:v>39882</c:v>
                </c:pt>
                <c:pt idx="283">
                  <c:v>39883</c:v>
                </c:pt>
                <c:pt idx="284">
                  <c:v>39884</c:v>
                </c:pt>
                <c:pt idx="285">
                  <c:v>39885</c:v>
                </c:pt>
                <c:pt idx="286">
                  <c:v>39888</c:v>
                </c:pt>
                <c:pt idx="287">
                  <c:v>39889</c:v>
                </c:pt>
                <c:pt idx="288">
                  <c:v>39890</c:v>
                </c:pt>
                <c:pt idx="289">
                  <c:v>39891</c:v>
                </c:pt>
                <c:pt idx="290">
                  <c:v>39892</c:v>
                </c:pt>
                <c:pt idx="291">
                  <c:v>39896</c:v>
                </c:pt>
                <c:pt idx="292">
                  <c:v>39897</c:v>
                </c:pt>
                <c:pt idx="293">
                  <c:v>39898</c:v>
                </c:pt>
                <c:pt idx="294">
                  <c:v>39899</c:v>
                </c:pt>
                <c:pt idx="295">
                  <c:v>39902</c:v>
                </c:pt>
                <c:pt idx="296">
                  <c:v>39903</c:v>
                </c:pt>
                <c:pt idx="297">
                  <c:v>39904</c:v>
                </c:pt>
                <c:pt idx="298">
                  <c:v>39905</c:v>
                </c:pt>
                <c:pt idx="299">
                  <c:v>39906</c:v>
                </c:pt>
                <c:pt idx="300">
                  <c:v>39909</c:v>
                </c:pt>
                <c:pt idx="301">
                  <c:v>39910</c:v>
                </c:pt>
                <c:pt idx="302">
                  <c:v>39911</c:v>
                </c:pt>
                <c:pt idx="303">
                  <c:v>39912</c:v>
                </c:pt>
                <c:pt idx="304">
                  <c:v>39913</c:v>
                </c:pt>
                <c:pt idx="305">
                  <c:v>39916</c:v>
                </c:pt>
                <c:pt idx="306">
                  <c:v>39917</c:v>
                </c:pt>
                <c:pt idx="307">
                  <c:v>39918</c:v>
                </c:pt>
                <c:pt idx="308">
                  <c:v>39919</c:v>
                </c:pt>
                <c:pt idx="309">
                  <c:v>39920</c:v>
                </c:pt>
                <c:pt idx="310">
                  <c:v>39923</c:v>
                </c:pt>
                <c:pt idx="311">
                  <c:v>39924</c:v>
                </c:pt>
                <c:pt idx="312">
                  <c:v>39925</c:v>
                </c:pt>
                <c:pt idx="313">
                  <c:v>39926</c:v>
                </c:pt>
                <c:pt idx="314">
                  <c:v>39927</c:v>
                </c:pt>
                <c:pt idx="315">
                  <c:v>39930</c:v>
                </c:pt>
                <c:pt idx="316">
                  <c:v>39931</c:v>
                </c:pt>
                <c:pt idx="317">
                  <c:v>39932</c:v>
                </c:pt>
                <c:pt idx="318">
                  <c:v>39933</c:v>
                </c:pt>
                <c:pt idx="319">
                  <c:v>39937</c:v>
                </c:pt>
                <c:pt idx="320">
                  <c:v>39938</c:v>
                </c:pt>
                <c:pt idx="321">
                  <c:v>39939</c:v>
                </c:pt>
                <c:pt idx="322">
                  <c:v>39940</c:v>
                </c:pt>
                <c:pt idx="323">
                  <c:v>39941</c:v>
                </c:pt>
                <c:pt idx="324">
                  <c:v>39945</c:v>
                </c:pt>
                <c:pt idx="325">
                  <c:v>39946</c:v>
                </c:pt>
                <c:pt idx="326">
                  <c:v>39947</c:v>
                </c:pt>
                <c:pt idx="327">
                  <c:v>39948</c:v>
                </c:pt>
                <c:pt idx="328">
                  <c:v>39951</c:v>
                </c:pt>
                <c:pt idx="329">
                  <c:v>39952</c:v>
                </c:pt>
                <c:pt idx="330">
                  <c:v>39953</c:v>
                </c:pt>
                <c:pt idx="331">
                  <c:v>39954</c:v>
                </c:pt>
                <c:pt idx="332">
                  <c:v>39955</c:v>
                </c:pt>
                <c:pt idx="333">
                  <c:v>39959</c:v>
                </c:pt>
                <c:pt idx="334">
                  <c:v>39960</c:v>
                </c:pt>
                <c:pt idx="335">
                  <c:v>39961</c:v>
                </c:pt>
                <c:pt idx="336">
                  <c:v>39962</c:v>
                </c:pt>
                <c:pt idx="337">
                  <c:v>39965</c:v>
                </c:pt>
                <c:pt idx="338">
                  <c:v>39966</c:v>
                </c:pt>
                <c:pt idx="339">
                  <c:v>39967</c:v>
                </c:pt>
                <c:pt idx="340">
                  <c:v>39968</c:v>
                </c:pt>
                <c:pt idx="341">
                  <c:v>39969</c:v>
                </c:pt>
                <c:pt idx="342">
                  <c:v>39972</c:v>
                </c:pt>
                <c:pt idx="343">
                  <c:v>39973</c:v>
                </c:pt>
                <c:pt idx="344">
                  <c:v>39974</c:v>
                </c:pt>
                <c:pt idx="345">
                  <c:v>39975</c:v>
                </c:pt>
                <c:pt idx="346">
                  <c:v>39976</c:v>
                </c:pt>
                <c:pt idx="347">
                  <c:v>39979</c:v>
                </c:pt>
                <c:pt idx="348">
                  <c:v>39980</c:v>
                </c:pt>
                <c:pt idx="349">
                  <c:v>39981</c:v>
                </c:pt>
                <c:pt idx="350">
                  <c:v>39982</c:v>
                </c:pt>
                <c:pt idx="351">
                  <c:v>39983</c:v>
                </c:pt>
                <c:pt idx="352">
                  <c:v>39986</c:v>
                </c:pt>
                <c:pt idx="353">
                  <c:v>39987</c:v>
                </c:pt>
                <c:pt idx="354">
                  <c:v>39988</c:v>
                </c:pt>
                <c:pt idx="355">
                  <c:v>39989</c:v>
                </c:pt>
                <c:pt idx="356">
                  <c:v>39990</c:v>
                </c:pt>
                <c:pt idx="357">
                  <c:v>39993</c:v>
                </c:pt>
                <c:pt idx="358">
                  <c:v>39994</c:v>
                </c:pt>
                <c:pt idx="359">
                  <c:v>39995</c:v>
                </c:pt>
                <c:pt idx="360">
                  <c:v>39996</c:v>
                </c:pt>
                <c:pt idx="361">
                  <c:v>39997</c:v>
                </c:pt>
                <c:pt idx="362">
                  <c:v>40001</c:v>
                </c:pt>
                <c:pt idx="363">
                  <c:v>40002</c:v>
                </c:pt>
                <c:pt idx="364">
                  <c:v>40003</c:v>
                </c:pt>
                <c:pt idx="365">
                  <c:v>40004</c:v>
                </c:pt>
                <c:pt idx="366">
                  <c:v>40007</c:v>
                </c:pt>
                <c:pt idx="367">
                  <c:v>40008</c:v>
                </c:pt>
                <c:pt idx="368">
                  <c:v>40009</c:v>
                </c:pt>
                <c:pt idx="369">
                  <c:v>40010</c:v>
                </c:pt>
                <c:pt idx="370">
                  <c:v>40011</c:v>
                </c:pt>
                <c:pt idx="371">
                  <c:v>40014</c:v>
                </c:pt>
                <c:pt idx="372">
                  <c:v>40015</c:v>
                </c:pt>
                <c:pt idx="373">
                  <c:v>40016</c:v>
                </c:pt>
                <c:pt idx="374">
                  <c:v>40017</c:v>
                </c:pt>
                <c:pt idx="375">
                  <c:v>40018</c:v>
                </c:pt>
                <c:pt idx="376">
                  <c:v>40021</c:v>
                </c:pt>
                <c:pt idx="377">
                  <c:v>40022</c:v>
                </c:pt>
                <c:pt idx="378">
                  <c:v>40023</c:v>
                </c:pt>
                <c:pt idx="379">
                  <c:v>40024</c:v>
                </c:pt>
                <c:pt idx="380">
                  <c:v>40025</c:v>
                </c:pt>
                <c:pt idx="381">
                  <c:v>40028</c:v>
                </c:pt>
                <c:pt idx="382">
                  <c:v>40029</c:v>
                </c:pt>
                <c:pt idx="383">
                  <c:v>40030</c:v>
                </c:pt>
                <c:pt idx="384">
                  <c:v>40031</c:v>
                </c:pt>
                <c:pt idx="385">
                  <c:v>40032</c:v>
                </c:pt>
                <c:pt idx="386">
                  <c:v>40035</c:v>
                </c:pt>
                <c:pt idx="387">
                  <c:v>40036</c:v>
                </c:pt>
                <c:pt idx="388">
                  <c:v>40037</c:v>
                </c:pt>
                <c:pt idx="389">
                  <c:v>40038</c:v>
                </c:pt>
                <c:pt idx="390">
                  <c:v>40039</c:v>
                </c:pt>
                <c:pt idx="391">
                  <c:v>40042</c:v>
                </c:pt>
                <c:pt idx="392">
                  <c:v>40043</c:v>
                </c:pt>
                <c:pt idx="393">
                  <c:v>40044</c:v>
                </c:pt>
                <c:pt idx="394">
                  <c:v>40045</c:v>
                </c:pt>
                <c:pt idx="395">
                  <c:v>40046</c:v>
                </c:pt>
                <c:pt idx="396">
                  <c:v>40049</c:v>
                </c:pt>
                <c:pt idx="397">
                  <c:v>40050</c:v>
                </c:pt>
                <c:pt idx="398">
                  <c:v>40051</c:v>
                </c:pt>
                <c:pt idx="399">
                  <c:v>40052</c:v>
                </c:pt>
                <c:pt idx="400">
                  <c:v>40053</c:v>
                </c:pt>
                <c:pt idx="401">
                  <c:v>40057</c:v>
                </c:pt>
                <c:pt idx="402">
                  <c:v>40058</c:v>
                </c:pt>
                <c:pt idx="403">
                  <c:v>40059</c:v>
                </c:pt>
                <c:pt idx="404">
                  <c:v>40060</c:v>
                </c:pt>
                <c:pt idx="405">
                  <c:v>40064</c:v>
                </c:pt>
                <c:pt idx="406">
                  <c:v>40065</c:v>
                </c:pt>
                <c:pt idx="407">
                  <c:v>40066</c:v>
                </c:pt>
                <c:pt idx="408">
                  <c:v>40067</c:v>
                </c:pt>
                <c:pt idx="409">
                  <c:v>40070</c:v>
                </c:pt>
                <c:pt idx="410">
                  <c:v>40071</c:v>
                </c:pt>
                <c:pt idx="411">
                  <c:v>40072</c:v>
                </c:pt>
                <c:pt idx="412">
                  <c:v>40073</c:v>
                </c:pt>
                <c:pt idx="413">
                  <c:v>40074</c:v>
                </c:pt>
                <c:pt idx="414">
                  <c:v>40077</c:v>
                </c:pt>
                <c:pt idx="415">
                  <c:v>40078</c:v>
                </c:pt>
                <c:pt idx="416">
                  <c:v>40079</c:v>
                </c:pt>
                <c:pt idx="417">
                  <c:v>40080</c:v>
                </c:pt>
                <c:pt idx="418">
                  <c:v>40081</c:v>
                </c:pt>
                <c:pt idx="419">
                  <c:v>40084</c:v>
                </c:pt>
                <c:pt idx="420">
                  <c:v>40085</c:v>
                </c:pt>
                <c:pt idx="421">
                  <c:v>40086</c:v>
                </c:pt>
                <c:pt idx="422">
                  <c:v>40087</c:v>
                </c:pt>
                <c:pt idx="423">
                  <c:v>40088</c:v>
                </c:pt>
                <c:pt idx="424">
                  <c:v>40091</c:v>
                </c:pt>
                <c:pt idx="425">
                  <c:v>40093</c:v>
                </c:pt>
                <c:pt idx="426">
                  <c:v>40094</c:v>
                </c:pt>
                <c:pt idx="427">
                  <c:v>40095</c:v>
                </c:pt>
                <c:pt idx="428">
                  <c:v>40099</c:v>
                </c:pt>
                <c:pt idx="429">
                  <c:v>40100</c:v>
                </c:pt>
                <c:pt idx="430">
                  <c:v>40101</c:v>
                </c:pt>
                <c:pt idx="431">
                  <c:v>40102</c:v>
                </c:pt>
                <c:pt idx="432">
                  <c:v>40105</c:v>
                </c:pt>
                <c:pt idx="433">
                  <c:v>40106</c:v>
                </c:pt>
                <c:pt idx="434">
                  <c:v>40107</c:v>
                </c:pt>
                <c:pt idx="435">
                  <c:v>40108</c:v>
                </c:pt>
                <c:pt idx="436">
                  <c:v>40109</c:v>
                </c:pt>
                <c:pt idx="437">
                  <c:v>40112</c:v>
                </c:pt>
                <c:pt idx="438">
                  <c:v>40113</c:v>
                </c:pt>
                <c:pt idx="439">
                  <c:v>40114</c:v>
                </c:pt>
                <c:pt idx="440">
                  <c:v>40115</c:v>
                </c:pt>
                <c:pt idx="441">
                  <c:v>40116</c:v>
                </c:pt>
                <c:pt idx="442">
                  <c:v>40119</c:v>
                </c:pt>
                <c:pt idx="443">
                  <c:v>40120</c:v>
                </c:pt>
                <c:pt idx="444">
                  <c:v>40121</c:v>
                </c:pt>
                <c:pt idx="445">
                  <c:v>40122</c:v>
                </c:pt>
                <c:pt idx="446">
                  <c:v>40123</c:v>
                </c:pt>
                <c:pt idx="447">
                  <c:v>40126</c:v>
                </c:pt>
                <c:pt idx="448">
                  <c:v>40127</c:v>
                </c:pt>
                <c:pt idx="449">
                  <c:v>40129</c:v>
                </c:pt>
                <c:pt idx="450">
                  <c:v>40130</c:v>
                </c:pt>
                <c:pt idx="451">
                  <c:v>40133</c:v>
                </c:pt>
                <c:pt idx="452">
                  <c:v>40134</c:v>
                </c:pt>
                <c:pt idx="453">
                  <c:v>40135</c:v>
                </c:pt>
                <c:pt idx="454">
                  <c:v>40136</c:v>
                </c:pt>
                <c:pt idx="455">
                  <c:v>40137</c:v>
                </c:pt>
                <c:pt idx="456">
                  <c:v>40140</c:v>
                </c:pt>
                <c:pt idx="457">
                  <c:v>40141</c:v>
                </c:pt>
                <c:pt idx="458">
                  <c:v>40142</c:v>
                </c:pt>
                <c:pt idx="459">
                  <c:v>40147</c:v>
                </c:pt>
                <c:pt idx="460">
                  <c:v>40148</c:v>
                </c:pt>
                <c:pt idx="461">
                  <c:v>40149</c:v>
                </c:pt>
                <c:pt idx="462">
                  <c:v>40150</c:v>
                </c:pt>
                <c:pt idx="463">
                  <c:v>40151</c:v>
                </c:pt>
                <c:pt idx="464">
                  <c:v>40154</c:v>
                </c:pt>
                <c:pt idx="465">
                  <c:v>40155</c:v>
                </c:pt>
                <c:pt idx="466">
                  <c:v>40156</c:v>
                </c:pt>
                <c:pt idx="467">
                  <c:v>40157</c:v>
                </c:pt>
                <c:pt idx="468">
                  <c:v>40158</c:v>
                </c:pt>
                <c:pt idx="469">
                  <c:v>40161</c:v>
                </c:pt>
                <c:pt idx="470">
                  <c:v>40162</c:v>
                </c:pt>
                <c:pt idx="471">
                  <c:v>40168</c:v>
                </c:pt>
                <c:pt idx="472">
                  <c:v>40169</c:v>
                </c:pt>
                <c:pt idx="473">
                  <c:v>40170</c:v>
                </c:pt>
                <c:pt idx="474">
                  <c:v>40171</c:v>
                </c:pt>
                <c:pt idx="475">
                  <c:v>40175</c:v>
                </c:pt>
                <c:pt idx="476">
                  <c:v>40176</c:v>
                </c:pt>
                <c:pt idx="477">
                  <c:v>40177</c:v>
                </c:pt>
                <c:pt idx="478">
                  <c:v>40178</c:v>
                </c:pt>
                <c:pt idx="479">
                  <c:v>40183</c:v>
                </c:pt>
                <c:pt idx="480">
                  <c:v>40184</c:v>
                </c:pt>
                <c:pt idx="481">
                  <c:v>40189</c:v>
                </c:pt>
                <c:pt idx="482">
                  <c:v>40190</c:v>
                </c:pt>
                <c:pt idx="483">
                  <c:v>40191</c:v>
                </c:pt>
                <c:pt idx="484">
                  <c:v>40192</c:v>
                </c:pt>
                <c:pt idx="485">
                  <c:v>40193</c:v>
                </c:pt>
                <c:pt idx="486">
                  <c:v>40197</c:v>
                </c:pt>
                <c:pt idx="487">
                  <c:v>40198</c:v>
                </c:pt>
                <c:pt idx="488">
                  <c:v>40199</c:v>
                </c:pt>
                <c:pt idx="489">
                  <c:v>40200</c:v>
                </c:pt>
                <c:pt idx="490">
                  <c:v>40203</c:v>
                </c:pt>
                <c:pt idx="491">
                  <c:v>40204</c:v>
                </c:pt>
                <c:pt idx="492">
                  <c:v>40205</c:v>
                </c:pt>
                <c:pt idx="493">
                  <c:v>40206</c:v>
                </c:pt>
                <c:pt idx="494">
                  <c:v>40207</c:v>
                </c:pt>
                <c:pt idx="495">
                  <c:v>40210</c:v>
                </c:pt>
                <c:pt idx="496">
                  <c:v>40211</c:v>
                </c:pt>
                <c:pt idx="497">
                  <c:v>40212</c:v>
                </c:pt>
                <c:pt idx="498">
                  <c:v>40213</c:v>
                </c:pt>
                <c:pt idx="499">
                  <c:v>40214</c:v>
                </c:pt>
                <c:pt idx="500">
                  <c:v>40217</c:v>
                </c:pt>
                <c:pt idx="501">
                  <c:v>40218</c:v>
                </c:pt>
                <c:pt idx="502">
                  <c:v>40219</c:v>
                </c:pt>
                <c:pt idx="503">
                  <c:v>40220</c:v>
                </c:pt>
                <c:pt idx="504">
                  <c:v>40221</c:v>
                </c:pt>
                <c:pt idx="505">
                  <c:v>40225</c:v>
                </c:pt>
                <c:pt idx="506">
                  <c:v>40226</c:v>
                </c:pt>
                <c:pt idx="507">
                  <c:v>40227</c:v>
                </c:pt>
                <c:pt idx="508">
                  <c:v>40228</c:v>
                </c:pt>
                <c:pt idx="509">
                  <c:v>40231</c:v>
                </c:pt>
                <c:pt idx="510">
                  <c:v>40232</c:v>
                </c:pt>
                <c:pt idx="511">
                  <c:v>40233</c:v>
                </c:pt>
                <c:pt idx="512">
                  <c:v>40234</c:v>
                </c:pt>
                <c:pt idx="513">
                  <c:v>40235</c:v>
                </c:pt>
                <c:pt idx="514">
                  <c:v>40238</c:v>
                </c:pt>
                <c:pt idx="515">
                  <c:v>40239</c:v>
                </c:pt>
                <c:pt idx="516">
                  <c:v>40240</c:v>
                </c:pt>
                <c:pt idx="517">
                  <c:v>40241</c:v>
                </c:pt>
                <c:pt idx="518">
                  <c:v>40242</c:v>
                </c:pt>
                <c:pt idx="519">
                  <c:v>40246</c:v>
                </c:pt>
                <c:pt idx="520">
                  <c:v>40247</c:v>
                </c:pt>
                <c:pt idx="521">
                  <c:v>40248</c:v>
                </c:pt>
                <c:pt idx="522">
                  <c:v>40249</c:v>
                </c:pt>
                <c:pt idx="523">
                  <c:v>40252</c:v>
                </c:pt>
                <c:pt idx="524">
                  <c:v>40253</c:v>
                </c:pt>
                <c:pt idx="525">
                  <c:v>40254</c:v>
                </c:pt>
                <c:pt idx="526">
                  <c:v>40255</c:v>
                </c:pt>
                <c:pt idx="527">
                  <c:v>40256</c:v>
                </c:pt>
                <c:pt idx="528">
                  <c:v>40262</c:v>
                </c:pt>
                <c:pt idx="529">
                  <c:v>40263</c:v>
                </c:pt>
                <c:pt idx="530">
                  <c:v>40266</c:v>
                </c:pt>
                <c:pt idx="531">
                  <c:v>40267</c:v>
                </c:pt>
                <c:pt idx="532">
                  <c:v>40268</c:v>
                </c:pt>
                <c:pt idx="533">
                  <c:v>40269</c:v>
                </c:pt>
                <c:pt idx="534">
                  <c:v>40270</c:v>
                </c:pt>
                <c:pt idx="535">
                  <c:v>40273</c:v>
                </c:pt>
                <c:pt idx="536">
                  <c:v>40274</c:v>
                </c:pt>
                <c:pt idx="537">
                  <c:v>40275</c:v>
                </c:pt>
                <c:pt idx="538">
                  <c:v>40276</c:v>
                </c:pt>
                <c:pt idx="539">
                  <c:v>40277</c:v>
                </c:pt>
                <c:pt idx="540">
                  <c:v>40280</c:v>
                </c:pt>
                <c:pt idx="541">
                  <c:v>40281</c:v>
                </c:pt>
                <c:pt idx="542">
                  <c:v>40282</c:v>
                </c:pt>
                <c:pt idx="543">
                  <c:v>40283</c:v>
                </c:pt>
                <c:pt idx="544">
                  <c:v>40284</c:v>
                </c:pt>
                <c:pt idx="545">
                  <c:v>40287</c:v>
                </c:pt>
                <c:pt idx="546">
                  <c:v>40288</c:v>
                </c:pt>
                <c:pt idx="547">
                  <c:v>40289</c:v>
                </c:pt>
                <c:pt idx="548">
                  <c:v>40290</c:v>
                </c:pt>
                <c:pt idx="549">
                  <c:v>40291</c:v>
                </c:pt>
                <c:pt idx="550">
                  <c:v>40294</c:v>
                </c:pt>
                <c:pt idx="551">
                  <c:v>40295</c:v>
                </c:pt>
                <c:pt idx="552">
                  <c:v>40296</c:v>
                </c:pt>
                <c:pt idx="553">
                  <c:v>40297</c:v>
                </c:pt>
                <c:pt idx="554">
                  <c:v>40298</c:v>
                </c:pt>
                <c:pt idx="555">
                  <c:v>40302</c:v>
                </c:pt>
                <c:pt idx="556">
                  <c:v>40303</c:v>
                </c:pt>
                <c:pt idx="557">
                  <c:v>40304</c:v>
                </c:pt>
                <c:pt idx="558">
                  <c:v>40305</c:v>
                </c:pt>
                <c:pt idx="559">
                  <c:v>40309</c:v>
                </c:pt>
                <c:pt idx="560">
                  <c:v>40310</c:v>
                </c:pt>
                <c:pt idx="561">
                  <c:v>40311</c:v>
                </c:pt>
                <c:pt idx="562">
                  <c:v>40312</c:v>
                </c:pt>
                <c:pt idx="563">
                  <c:v>40315</c:v>
                </c:pt>
                <c:pt idx="564">
                  <c:v>40316</c:v>
                </c:pt>
                <c:pt idx="565">
                  <c:v>40317</c:v>
                </c:pt>
                <c:pt idx="566">
                  <c:v>40318</c:v>
                </c:pt>
                <c:pt idx="567">
                  <c:v>40319</c:v>
                </c:pt>
                <c:pt idx="568">
                  <c:v>40322</c:v>
                </c:pt>
                <c:pt idx="569">
                  <c:v>40323</c:v>
                </c:pt>
                <c:pt idx="570">
                  <c:v>40324</c:v>
                </c:pt>
                <c:pt idx="571">
                  <c:v>40325</c:v>
                </c:pt>
                <c:pt idx="572">
                  <c:v>40326</c:v>
                </c:pt>
                <c:pt idx="573">
                  <c:v>40330</c:v>
                </c:pt>
                <c:pt idx="574">
                  <c:v>40331</c:v>
                </c:pt>
                <c:pt idx="575">
                  <c:v>40332</c:v>
                </c:pt>
                <c:pt idx="576">
                  <c:v>40333</c:v>
                </c:pt>
                <c:pt idx="577">
                  <c:v>40336</c:v>
                </c:pt>
                <c:pt idx="578">
                  <c:v>40337</c:v>
                </c:pt>
                <c:pt idx="579">
                  <c:v>40338</c:v>
                </c:pt>
                <c:pt idx="580">
                  <c:v>40339</c:v>
                </c:pt>
                <c:pt idx="581">
                  <c:v>40340</c:v>
                </c:pt>
                <c:pt idx="582">
                  <c:v>40343</c:v>
                </c:pt>
                <c:pt idx="583">
                  <c:v>40344</c:v>
                </c:pt>
                <c:pt idx="584">
                  <c:v>40345</c:v>
                </c:pt>
                <c:pt idx="585">
                  <c:v>40346</c:v>
                </c:pt>
                <c:pt idx="586">
                  <c:v>40347</c:v>
                </c:pt>
                <c:pt idx="587">
                  <c:v>40350</c:v>
                </c:pt>
                <c:pt idx="588">
                  <c:v>40351</c:v>
                </c:pt>
                <c:pt idx="589">
                  <c:v>40352</c:v>
                </c:pt>
                <c:pt idx="590">
                  <c:v>40353</c:v>
                </c:pt>
                <c:pt idx="591">
                  <c:v>40354</c:v>
                </c:pt>
                <c:pt idx="592">
                  <c:v>40357</c:v>
                </c:pt>
                <c:pt idx="593">
                  <c:v>40358</c:v>
                </c:pt>
                <c:pt idx="594">
                  <c:v>40359</c:v>
                </c:pt>
                <c:pt idx="595">
                  <c:v>40360</c:v>
                </c:pt>
                <c:pt idx="596">
                  <c:v>40361</c:v>
                </c:pt>
                <c:pt idx="597">
                  <c:v>40366</c:v>
                </c:pt>
                <c:pt idx="598">
                  <c:v>40367</c:v>
                </c:pt>
                <c:pt idx="599">
                  <c:v>40368</c:v>
                </c:pt>
                <c:pt idx="600">
                  <c:v>40371</c:v>
                </c:pt>
                <c:pt idx="601">
                  <c:v>40372</c:v>
                </c:pt>
                <c:pt idx="602">
                  <c:v>40373</c:v>
                </c:pt>
                <c:pt idx="603">
                  <c:v>40374</c:v>
                </c:pt>
                <c:pt idx="604">
                  <c:v>40375</c:v>
                </c:pt>
                <c:pt idx="605">
                  <c:v>40378</c:v>
                </c:pt>
                <c:pt idx="606">
                  <c:v>40379</c:v>
                </c:pt>
                <c:pt idx="607">
                  <c:v>40380</c:v>
                </c:pt>
                <c:pt idx="608">
                  <c:v>40381</c:v>
                </c:pt>
                <c:pt idx="609">
                  <c:v>40382</c:v>
                </c:pt>
                <c:pt idx="610">
                  <c:v>40385</c:v>
                </c:pt>
                <c:pt idx="611">
                  <c:v>40386</c:v>
                </c:pt>
                <c:pt idx="612">
                  <c:v>40387</c:v>
                </c:pt>
                <c:pt idx="613">
                  <c:v>40388</c:v>
                </c:pt>
                <c:pt idx="614">
                  <c:v>40389</c:v>
                </c:pt>
                <c:pt idx="615">
                  <c:v>40392</c:v>
                </c:pt>
                <c:pt idx="616">
                  <c:v>40393</c:v>
                </c:pt>
                <c:pt idx="617">
                  <c:v>40394</c:v>
                </c:pt>
                <c:pt idx="618">
                  <c:v>40395</c:v>
                </c:pt>
                <c:pt idx="619">
                  <c:v>40396</c:v>
                </c:pt>
                <c:pt idx="620">
                  <c:v>40399</c:v>
                </c:pt>
                <c:pt idx="621">
                  <c:v>40400</c:v>
                </c:pt>
                <c:pt idx="622">
                  <c:v>40401</c:v>
                </c:pt>
                <c:pt idx="623">
                  <c:v>40402</c:v>
                </c:pt>
                <c:pt idx="624">
                  <c:v>40403</c:v>
                </c:pt>
                <c:pt idx="625">
                  <c:v>40406</c:v>
                </c:pt>
                <c:pt idx="626">
                  <c:v>40407</c:v>
                </c:pt>
                <c:pt idx="627">
                  <c:v>40408</c:v>
                </c:pt>
                <c:pt idx="628">
                  <c:v>40409</c:v>
                </c:pt>
                <c:pt idx="629">
                  <c:v>40410</c:v>
                </c:pt>
                <c:pt idx="630">
                  <c:v>40413</c:v>
                </c:pt>
                <c:pt idx="631">
                  <c:v>40414</c:v>
                </c:pt>
                <c:pt idx="632">
                  <c:v>40415</c:v>
                </c:pt>
                <c:pt idx="633">
                  <c:v>40416</c:v>
                </c:pt>
                <c:pt idx="634">
                  <c:v>40417</c:v>
                </c:pt>
                <c:pt idx="635">
                  <c:v>40421</c:v>
                </c:pt>
                <c:pt idx="636">
                  <c:v>40422</c:v>
                </c:pt>
                <c:pt idx="637">
                  <c:v>40423</c:v>
                </c:pt>
                <c:pt idx="638">
                  <c:v>40424</c:v>
                </c:pt>
                <c:pt idx="639">
                  <c:v>40428</c:v>
                </c:pt>
                <c:pt idx="640">
                  <c:v>40429</c:v>
                </c:pt>
                <c:pt idx="641">
                  <c:v>40430</c:v>
                </c:pt>
                <c:pt idx="642">
                  <c:v>40431</c:v>
                </c:pt>
                <c:pt idx="643">
                  <c:v>40434</c:v>
                </c:pt>
                <c:pt idx="644">
                  <c:v>40435</c:v>
                </c:pt>
                <c:pt idx="645">
                  <c:v>40436</c:v>
                </c:pt>
                <c:pt idx="646">
                  <c:v>40437</c:v>
                </c:pt>
                <c:pt idx="647">
                  <c:v>40438</c:v>
                </c:pt>
                <c:pt idx="648">
                  <c:v>40441</c:v>
                </c:pt>
                <c:pt idx="649">
                  <c:v>40442</c:v>
                </c:pt>
                <c:pt idx="650">
                  <c:v>40443</c:v>
                </c:pt>
                <c:pt idx="651">
                  <c:v>40444</c:v>
                </c:pt>
                <c:pt idx="652">
                  <c:v>40445</c:v>
                </c:pt>
                <c:pt idx="653">
                  <c:v>40448</c:v>
                </c:pt>
                <c:pt idx="654">
                  <c:v>40449</c:v>
                </c:pt>
                <c:pt idx="655">
                  <c:v>40450</c:v>
                </c:pt>
                <c:pt idx="656">
                  <c:v>40451</c:v>
                </c:pt>
              </c:numCache>
            </c:numRef>
          </c:cat>
          <c:val>
            <c:numLit>
              <c:formatCode>General</c:formatCode>
              <c:ptCount val="1"/>
              <c:pt idx="0">
                <c:v>0</c:v>
              </c:pt>
            </c:numLit>
          </c:val>
          <c:smooth val="0"/>
          <c:extLst>
            <c:ext xmlns:c16="http://schemas.microsoft.com/office/drawing/2014/chart" uri="{C3380CC4-5D6E-409C-BE32-E72D297353CC}">
              <c16:uniqueId val="{00000002-63F7-4986-B084-70A11E067F30}"/>
            </c:ext>
          </c:extLst>
        </c:ser>
        <c:dLbls>
          <c:showLegendKey val="0"/>
          <c:showVal val="0"/>
          <c:showCatName val="0"/>
          <c:showSerName val="0"/>
          <c:showPercent val="0"/>
          <c:showBubbleSize val="0"/>
        </c:dLbls>
        <c:marker val="1"/>
        <c:smooth val="0"/>
        <c:axId val="3"/>
        <c:axId val="4"/>
      </c:lineChart>
      <c:dateAx>
        <c:axId val="459377440"/>
        <c:scaling>
          <c:orientation val="minMax"/>
        </c:scaling>
        <c:delete val="0"/>
        <c:axPos val="b"/>
        <c:numFmt formatCode="dd/mm/yyyy" sourceLinked="0"/>
        <c:majorTickMark val="none"/>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1"/>
        <c:majorTimeUnit val="months"/>
        <c:minorUnit val="1"/>
        <c:minorTimeUnit val="months"/>
      </c:dateAx>
      <c:valAx>
        <c:axId val="1"/>
        <c:scaling>
          <c:orientation val="minMax"/>
          <c:max val="8"/>
          <c:min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77440"/>
        <c:crosses val="autoZero"/>
        <c:crossBetween val="midCat"/>
        <c:majorUnit val="1"/>
      </c:valAx>
      <c:dateAx>
        <c:axId val="3"/>
        <c:scaling>
          <c:orientation val="minMax"/>
        </c:scaling>
        <c:delete val="1"/>
        <c:axPos val="b"/>
        <c:numFmt formatCode="m/d/yyyy" sourceLinked="1"/>
        <c:majorTickMark val="out"/>
        <c:minorTickMark val="none"/>
        <c:tickLblPos val="nextTo"/>
        <c:crossAx val="4"/>
        <c:crossesAt val="100"/>
        <c:auto val="1"/>
        <c:lblOffset val="100"/>
        <c:baseTimeUnit val="days"/>
      </c:dateAx>
      <c:valAx>
        <c:axId val="4"/>
        <c:scaling>
          <c:orientation val="minMax"/>
          <c:max val="16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Доллар бағамы, теңге/доллар</a:t>
                </a:r>
              </a:p>
            </c:rich>
          </c:tx>
          <c:layout>
            <c:manualLayout>
              <c:xMode val="edge"/>
              <c:yMode val="edge"/>
              <c:x val="0.92484342379958251"/>
              <c:y val="0.1507352941176470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plotArea>
    <c:legend>
      <c:legendPos val="r"/>
      <c:layout>
        <c:manualLayout>
          <c:xMode val="edge"/>
          <c:yMode val="edge"/>
          <c:x val="1.0438413361169102E-2"/>
          <c:y val="0.85017421602787457"/>
          <c:w val="0.9603340292275574"/>
          <c:h val="0.13937282229965156"/>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613034623217916E-2"/>
          <c:y val="8.8889210392109341E-2"/>
          <c:w val="0.77189409368635442"/>
          <c:h val="0.65926164374147767"/>
        </c:manualLayout>
      </c:layout>
      <c:lineChart>
        <c:grouping val="standard"/>
        <c:varyColors val="0"/>
        <c:ser>
          <c:idx val="0"/>
          <c:order val="0"/>
          <c:tx>
            <c:v>Нарық асимметриясының түрлендірілген индексі</c:v>
          </c:tx>
          <c:spPr>
            <a:ln w="3175">
              <a:solidFill>
                <a:srgbClr val="000080"/>
              </a:solidFill>
              <a:prstDash val="solid"/>
            </a:ln>
          </c:spPr>
          <c:marker>
            <c:symbol val="none"/>
          </c:marker>
          <c:cat>
            <c:numRef>
              <c:f>'2.3.1.5-график'!$B$5:$B$685</c:f>
              <c:numCache>
                <c:formatCode>m/d/yyyy</c:formatCode>
                <c:ptCount val="681"/>
                <c:pt idx="0">
                  <c:v>39450</c:v>
                </c:pt>
                <c:pt idx="1">
                  <c:v>39451</c:v>
                </c:pt>
                <c:pt idx="2">
                  <c:v>39455</c:v>
                </c:pt>
                <c:pt idx="3">
                  <c:v>39456</c:v>
                </c:pt>
                <c:pt idx="4">
                  <c:v>39457</c:v>
                </c:pt>
                <c:pt idx="5">
                  <c:v>39458</c:v>
                </c:pt>
                <c:pt idx="6">
                  <c:v>39461</c:v>
                </c:pt>
                <c:pt idx="7">
                  <c:v>39462</c:v>
                </c:pt>
                <c:pt idx="8">
                  <c:v>39463</c:v>
                </c:pt>
                <c:pt idx="9">
                  <c:v>39464</c:v>
                </c:pt>
                <c:pt idx="10">
                  <c:v>39465</c:v>
                </c:pt>
                <c:pt idx="11">
                  <c:v>39468</c:v>
                </c:pt>
                <c:pt idx="12">
                  <c:v>39469</c:v>
                </c:pt>
                <c:pt idx="13">
                  <c:v>39470</c:v>
                </c:pt>
                <c:pt idx="14">
                  <c:v>39471</c:v>
                </c:pt>
                <c:pt idx="15">
                  <c:v>39472</c:v>
                </c:pt>
                <c:pt idx="16">
                  <c:v>39475</c:v>
                </c:pt>
                <c:pt idx="17">
                  <c:v>39476</c:v>
                </c:pt>
                <c:pt idx="18">
                  <c:v>39477</c:v>
                </c:pt>
                <c:pt idx="19">
                  <c:v>39478</c:v>
                </c:pt>
                <c:pt idx="20">
                  <c:v>39479</c:v>
                </c:pt>
                <c:pt idx="21">
                  <c:v>39482</c:v>
                </c:pt>
                <c:pt idx="22">
                  <c:v>39483</c:v>
                </c:pt>
                <c:pt idx="23">
                  <c:v>39484</c:v>
                </c:pt>
                <c:pt idx="24">
                  <c:v>39485</c:v>
                </c:pt>
                <c:pt idx="25">
                  <c:v>39486</c:v>
                </c:pt>
                <c:pt idx="26">
                  <c:v>39489</c:v>
                </c:pt>
                <c:pt idx="27">
                  <c:v>39490</c:v>
                </c:pt>
                <c:pt idx="28">
                  <c:v>39491</c:v>
                </c:pt>
                <c:pt idx="29">
                  <c:v>39492</c:v>
                </c:pt>
                <c:pt idx="30">
                  <c:v>39493</c:v>
                </c:pt>
                <c:pt idx="31">
                  <c:v>39496</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39518</c:v>
                </c:pt>
                <c:pt idx="47">
                  <c:v>39519</c:v>
                </c:pt>
                <c:pt idx="48">
                  <c:v>39520</c:v>
                </c:pt>
                <c:pt idx="49">
                  <c:v>39521</c:v>
                </c:pt>
                <c:pt idx="50">
                  <c:v>39524</c:v>
                </c:pt>
                <c:pt idx="51">
                  <c:v>39525</c:v>
                </c:pt>
                <c:pt idx="52">
                  <c:v>39526</c:v>
                </c:pt>
                <c:pt idx="53">
                  <c:v>39527</c:v>
                </c:pt>
                <c:pt idx="54">
                  <c:v>39528</c:v>
                </c:pt>
                <c:pt idx="55">
                  <c:v>39532</c:v>
                </c:pt>
                <c:pt idx="56">
                  <c:v>39533</c:v>
                </c:pt>
                <c:pt idx="57">
                  <c:v>39534</c:v>
                </c:pt>
                <c:pt idx="58">
                  <c:v>39535</c:v>
                </c:pt>
                <c:pt idx="59">
                  <c:v>39538</c:v>
                </c:pt>
                <c:pt idx="60">
                  <c:v>39539</c:v>
                </c:pt>
                <c:pt idx="61">
                  <c:v>39540</c:v>
                </c:pt>
                <c:pt idx="62">
                  <c:v>39541</c:v>
                </c:pt>
                <c:pt idx="63">
                  <c:v>39542</c:v>
                </c:pt>
                <c:pt idx="64">
                  <c:v>39545</c:v>
                </c:pt>
                <c:pt idx="65">
                  <c:v>39546</c:v>
                </c:pt>
                <c:pt idx="66">
                  <c:v>39547</c:v>
                </c:pt>
                <c:pt idx="67">
                  <c:v>39548</c:v>
                </c:pt>
                <c:pt idx="68">
                  <c:v>39549</c:v>
                </c:pt>
                <c:pt idx="69">
                  <c:v>39552</c:v>
                </c:pt>
                <c:pt idx="70">
                  <c:v>39553</c:v>
                </c:pt>
                <c:pt idx="71">
                  <c:v>39554</c:v>
                </c:pt>
                <c:pt idx="72">
                  <c:v>39555</c:v>
                </c:pt>
                <c:pt idx="73">
                  <c:v>39556</c:v>
                </c:pt>
                <c:pt idx="74">
                  <c:v>39559</c:v>
                </c:pt>
                <c:pt idx="75">
                  <c:v>39560</c:v>
                </c:pt>
                <c:pt idx="76">
                  <c:v>39561</c:v>
                </c:pt>
                <c:pt idx="77">
                  <c:v>39562</c:v>
                </c:pt>
                <c:pt idx="78">
                  <c:v>39563</c:v>
                </c:pt>
                <c:pt idx="79">
                  <c:v>39566</c:v>
                </c:pt>
                <c:pt idx="80">
                  <c:v>39567</c:v>
                </c:pt>
                <c:pt idx="81">
                  <c:v>39568</c:v>
                </c:pt>
                <c:pt idx="82">
                  <c:v>39572</c:v>
                </c:pt>
                <c:pt idx="83">
                  <c:v>39573</c:v>
                </c:pt>
                <c:pt idx="84">
                  <c:v>39574</c:v>
                </c:pt>
                <c:pt idx="85">
                  <c:v>39575</c:v>
                </c:pt>
                <c:pt idx="86">
                  <c:v>39576</c:v>
                </c:pt>
                <c:pt idx="87">
                  <c:v>39580</c:v>
                </c:pt>
                <c:pt idx="88">
                  <c:v>39581</c:v>
                </c:pt>
                <c:pt idx="89">
                  <c:v>39582</c:v>
                </c:pt>
                <c:pt idx="90">
                  <c:v>39583</c:v>
                </c:pt>
                <c:pt idx="91">
                  <c:v>39584</c:v>
                </c:pt>
                <c:pt idx="92">
                  <c:v>39587</c:v>
                </c:pt>
                <c:pt idx="93">
                  <c:v>39588</c:v>
                </c:pt>
                <c:pt idx="94">
                  <c:v>39589</c:v>
                </c:pt>
                <c:pt idx="95">
                  <c:v>39590</c:v>
                </c:pt>
                <c:pt idx="96">
                  <c:v>39591</c:v>
                </c:pt>
                <c:pt idx="97">
                  <c:v>39594</c:v>
                </c:pt>
                <c:pt idx="98">
                  <c:v>39595</c:v>
                </c:pt>
                <c:pt idx="99">
                  <c:v>39596</c:v>
                </c:pt>
                <c:pt idx="100">
                  <c:v>39597</c:v>
                </c:pt>
                <c:pt idx="101">
                  <c:v>39598</c:v>
                </c:pt>
                <c:pt idx="102">
                  <c:v>39601</c:v>
                </c:pt>
                <c:pt idx="103">
                  <c:v>39602</c:v>
                </c:pt>
                <c:pt idx="104">
                  <c:v>39603</c:v>
                </c:pt>
                <c:pt idx="105">
                  <c:v>39604</c:v>
                </c:pt>
                <c:pt idx="106">
                  <c:v>39605</c:v>
                </c:pt>
                <c:pt idx="107">
                  <c:v>39608</c:v>
                </c:pt>
                <c:pt idx="108">
                  <c:v>39609</c:v>
                </c:pt>
                <c:pt idx="109">
                  <c:v>39610</c:v>
                </c:pt>
                <c:pt idx="110">
                  <c:v>39611</c:v>
                </c:pt>
                <c:pt idx="111">
                  <c:v>39612</c:v>
                </c:pt>
                <c:pt idx="112">
                  <c:v>39615</c:v>
                </c:pt>
                <c:pt idx="113">
                  <c:v>39616</c:v>
                </c:pt>
                <c:pt idx="114">
                  <c:v>39617</c:v>
                </c:pt>
                <c:pt idx="115">
                  <c:v>39618</c:v>
                </c:pt>
                <c:pt idx="116">
                  <c:v>39619</c:v>
                </c:pt>
                <c:pt idx="117">
                  <c:v>39622</c:v>
                </c:pt>
                <c:pt idx="118">
                  <c:v>39623</c:v>
                </c:pt>
                <c:pt idx="119">
                  <c:v>39624</c:v>
                </c:pt>
                <c:pt idx="120">
                  <c:v>39625</c:v>
                </c:pt>
                <c:pt idx="121">
                  <c:v>39626</c:v>
                </c:pt>
                <c:pt idx="122">
                  <c:v>39629</c:v>
                </c:pt>
                <c:pt idx="123">
                  <c:v>39630</c:v>
                </c:pt>
                <c:pt idx="124">
                  <c:v>39631</c:v>
                </c:pt>
                <c:pt idx="125">
                  <c:v>39632</c:v>
                </c:pt>
                <c:pt idx="126">
                  <c:v>39633</c:v>
                </c:pt>
                <c:pt idx="127">
                  <c:v>39637</c:v>
                </c:pt>
                <c:pt idx="128">
                  <c:v>39638</c:v>
                </c:pt>
                <c:pt idx="129">
                  <c:v>39639</c:v>
                </c:pt>
                <c:pt idx="130">
                  <c:v>39640</c:v>
                </c:pt>
                <c:pt idx="131">
                  <c:v>39643</c:v>
                </c:pt>
                <c:pt idx="132">
                  <c:v>39644</c:v>
                </c:pt>
                <c:pt idx="133">
                  <c:v>39645</c:v>
                </c:pt>
                <c:pt idx="134">
                  <c:v>39646</c:v>
                </c:pt>
                <c:pt idx="135">
                  <c:v>39647</c:v>
                </c:pt>
                <c:pt idx="136">
                  <c:v>39650</c:v>
                </c:pt>
                <c:pt idx="137">
                  <c:v>39651</c:v>
                </c:pt>
                <c:pt idx="138">
                  <c:v>39652</c:v>
                </c:pt>
                <c:pt idx="139">
                  <c:v>39653</c:v>
                </c:pt>
                <c:pt idx="140">
                  <c:v>39654</c:v>
                </c:pt>
                <c:pt idx="141">
                  <c:v>39657</c:v>
                </c:pt>
                <c:pt idx="142">
                  <c:v>39658</c:v>
                </c:pt>
                <c:pt idx="143">
                  <c:v>39659</c:v>
                </c:pt>
                <c:pt idx="144">
                  <c:v>39660</c:v>
                </c:pt>
                <c:pt idx="145">
                  <c:v>39661</c:v>
                </c:pt>
                <c:pt idx="146">
                  <c:v>39664</c:v>
                </c:pt>
                <c:pt idx="147">
                  <c:v>39665</c:v>
                </c:pt>
                <c:pt idx="148">
                  <c:v>39666</c:v>
                </c:pt>
                <c:pt idx="149">
                  <c:v>39667</c:v>
                </c:pt>
                <c:pt idx="150">
                  <c:v>39668</c:v>
                </c:pt>
                <c:pt idx="151">
                  <c:v>39671</c:v>
                </c:pt>
                <c:pt idx="152">
                  <c:v>39672</c:v>
                </c:pt>
                <c:pt idx="153">
                  <c:v>39673</c:v>
                </c:pt>
                <c:pt idx="154">
                  <c:v>39674</c:v>
                </c:pt>
                <c:pt idx="155">
                  <c:v>39675</c:v>
                </c:pt>
                <c:pt idx="156">
                  <c:v>39678</c:v>
                </c:pt>
                <c:pt idx="157">
                  <c:v>39679</c:v>
                </c:pt>
                <c:pt idx="158">
                  <c:v>39680</c:v>
                </c:pt>
                <c:pt idx="159">
                  <c:v>39681</c:v>
                </c:pt>
                <c:pt idx="160">
                  <c:v>39682</c:v>
                </c:pt>
                <c:pt idx="161">
                  <c:v>39685</c:v>
                </c:pt>
                <c:pt idx="162">
                  <c:v>39686</c:v>
                </c:pt>
                <c:pt idx="163">
                  <c:v>39687</c:v>
                </c:pt>
                <c:pt idx="164">
                  <c:v>39688</c:v>
                </c:pt>
                <c:pt idx="165">
                  <c:v>39689</c:v>
                </c:pt>
                <c:pt idx="166">
                  <c:v>39693</c:v>
                </c:pt>
                <c:pt idx="167">
                  <c:v>39694</c:v>
                </c:pt>
                <c:pt idx="168">
                  <c:v>39695</c:v>
                </c:pt>
                <c:pt idx="169">
                  <c:v>39696</c:v>
                </c:pt>
                <c:pt idx="170">
                  <c:v>39699</c:v>
                </c:pt>
                <c:pt idx="171">
                  <c:v>39700</c:v>
                </c:pt>
                <c:pt idx="172">
                  <c:v>39701</c:v>
                </c:pt>
                <c:pt idx="173">
                  <c:v>39702</c:v>
                </c:pt>
                <c:pt idx="174">
                  <c:v>39703</c:v>
                </c:pt>
                <c:pt idx="175">
                  <c:v>39706</c:v>
                </c:pt>
                <c:pt idx="176">
                  <c:v>39707</c:v>
                </c:pt>
                <c:pt idx="177">
                  <c:v>39708</c:v>
                </c:pt>
                <c:pt idx="178">
                  <c:v>39709</c:v>
                </c:pt>
                <c:pt idx="179">
                  <c:v>39710</c:v>
                </c:pt>
                <c:pt idx="180">
                  <c:v>39713</c:v>
                </c:pt>
                <c:pt idx="181">
                  <c:v>39714</c:v>
                </c:pt>
                <c:pt idx="182">
                  <c:v>39715</c:v>
                </c:pt>
                <c:pt idx="183">
                  <c:v>39716</c:v>
                </c:pt>
                <c:pt idx="184">
                  <c:v>39717</c:v>
                </c:pt>
                <c:pt idx="185">
                  <c:v>39720</c:v>
                </c:pt>
                <c:pt idx="186">
                  <c:v>39721</c:v>
                </c:pt>
                <c:pt idx="187">
                  <c:v>39722</c:v>
                </c:pt>
                <c:pt idx="188">
                  <c:v>39723</c:v>
                </c:pt>
                <c:pt idx="189">
                  <c:v>39724</c:v>
                </c:pt>
                <c:pt idx="190">
                  <c:v>39727</c:v>
                </c:pt>
                <c:pt idx="191">
                  <c:v>39728</c:v>
                </c:pt>
                <c:pt idx="192">
                  <c:v>39729</c:v>
                </c:pt>
                <c:pt idx="193">
                  <c:v>39730</c:v>
                </c:pt>
                <c:pt idx="194">
                  <c:v>39731</c:v>
                </c:pt>
                <c:pt idx="195">
                  <c:v>39734</c:v>
                </c:pt>
                <c:pt idx="196">
                  <c:v>39735</c:v>
                </c:pt>
                <c:pt idx="197">
                  <c:v>39736</c:v>
                </c:pt>
                <c:pt idx="198">
                  <c:v>39737</c:v>
                </c:pt>
                <c:pt idx="199">
                  <c:v>39738</c:v>
                </c:pt>
                <c:pt idx="200">
                  <c:v>39741</c:v>
                </c:pt>
                <c:pt idx="201">
                  <c:v>39742</c:v>
                </c:pt>
                <c:pt idx="202">
                  <c:v>39743</c:v>
                </c:pt>
                <c:pt idx="203">
                  <c:v>39744</c:v>
                </c:pt>
                <c:pt idx="204">
                  <c:v>39745</c:v>
                </c:pt>
                <c:pt idx="205">
                  <c:v>39749</c:v>
                </c:pt>
                <c:pt idx="206">
                  <c:v>39750</c:v>
                </c:pt>
                <c:pt idx="207">
                  <c:v>39751</c:v>
                </c:pt>
                <c:pt idx="208">
                  <c:v>39752</c:v>
                </c:pt>
                <c:pt idx="209">
                  <c:v>39755</c:v>
                </c:pt>
                <c:pt idx="210">
                  <c:v>39756</c:v>
                </c:pt>
                <c:pt idx="211">
                  <c:v>39757</c:v>
                </c:pt>
                <c:pt idx="212">
                  <c:v>39758</c:v>
                </c:pt>
                <c:pt idx="213">
                  <c:v>39759</c:v>
                </c:pt>
                <c:pt idx="214">
                  <c:v>39762</c:v>
                </c:pt>
                <c:pt idx="215">
                  <c:v>39763</c:v>
                </c:pt>
                <c:pt idx="216">
                  <c:v>39764</c:v>
                </c:pt>
                <c:pt idx="217">
                  <c:v>39765</c:v>
                </c:pt>
                <c:pt idx="218">
                  <c:v>39766</c:v>
                </c:pt>
                <c:pt idx="219">
                  <c:v>39769</c:v>
                </c:pt>
                <c:pt idx="220">
                  <c:v>39770</c:v>
                </c:pt>
                <c:pt idx="221">
                  <c:v>39771</c:v>
                </c:pt>
                <c:pt idx="222">
                  <c:v>39772</c:v>
                </c:pt>
                <c:pt idx="223">
                  <c:v>39773</c:v>
                </c:pt>
                <c:pt idx="224">
                  <c:v>39776</c:v>
                </c:pt>
                <c:pt idx="225">
                  <c:v>39777</c:v>
                </c:pt>
                <c:pt idx="226">
                  <c:v>39778</c:v>
                </c:pt>
                <c:pt idx="227">
                  <c:v>39779</c:v>
                </c:pt>
                <c:pt idx="228">
                  <c:v>39780</c:v>
                </c:pt>
                <c:pt idx="229">
                  <c:v>39783</c:v>
                </c:pt>
                <c:pt idx="230">
                  <c:v>39784</c:v>
                </c:pt>
                <c:pt idx="231">
                  <c:v>39785</c:v>
                </c:pt>
                <c:pt idx="232">
                  <c:v>39786</c:v>
                </c:pt>
                <c:pt idx="233">
                  <c:v>39787</c:v>
                </c:pt>
                <c:pt idx="234">
                  <c:v>39791</c:v>
                </c:pt>
                <c:pt idx="235">
                  <c:v>39792</c:v>
                </c:pt>
                <c:pt idx="236">
                  <c:v>39793</c:v>
                </c:pt>
                <c:pt idx="237">
                  <c:v>39794</c:v>
                </c:pt>
                <c:pt idx="238">
                  <c:v>39797</c:v>
                </c:pt>
                <c:pt idx="239">
                  <c:v>39800</c:v>
                </c:pt>
                <c:pt idx="240">
                  <c:v>39801</c:v>
                </c:pt>
                <c:pt idx="241">
                  <c:v>39804</c:v>
                </c:pt>
                <c:pt idx="242">
                  <c:v>39805</c:v>
                </c:pt>
                <c:pt idx="243">
                  <c:v>39806</c:v>
                </c:pt>
                <c:pt idx="244">
                  <c:v>39807</c:v>
                </c:pt>
                <c:pt idx="245">
                  <c:v>39808</c:v>
                </c:pt>
                <c:pt idx="246">
                  <c:v>39811</c:v>
                </c:pt>
                <c:pt idx="247">
                  <c:v>39812</c:v>
                </c:pt>
                <c:pt idx="248">
                  <c:v>39813</c:v>
                </c:pt>
                <c:pt idx="249">
                  <c:v>39818</c:v>
                </c:pt>
                <c:pt idx="250">
                  <c:v>39819</c:v>
                </c:pt>
                <c:pt idx="251">
                  <c:v>39821</c:v>
                </c:pt>
                <c:pt idx="252">
                  <c:v>39822</c:v>
                </c:pt>
                <c:pt idx="253">
                  <c:v>39825</c:v>
                </c:pt>
                <c:pt idx="254">
                  <c:v>39826</c:v>
                </c:pt>
                <c:pt idx="255">
                  <c:v>39827</c:v>
                </c:pt>
                <c:pt idx="256">
                  <c:v>39828</c:v>
                </c:pt>
                <c:pt idx="257">
                  <c:v>39829</c:v>
                </c:pt>
                <c:pt idx="258">
                  <c:v>39832</c:v>
                </c:pt>
                <c:pt idx="259">
                  <c:v>39833</c:v>
                </c:pt>
                <c:pt idx="260">
                  <c:v>39834</c:v>
                </c:pt>
                <c:pt idx="261">
                  <c:v>39835</c:v>
                </c:pt>
                <c:pt idx="262">
                  <c:v>39836</c:v>
                </c:pt>
                <c:pt idx="263">
                  <c:v>39839</c:v>
                </c:pt>
                <c:pt idx="264">
                  <c:v>39840</c:v>
                </c:pt>
                <c:pt idx="265">
                  <c:v>39841</c:v>
                </c:pt>
                <c:pt idx="266">
                  <c:v>39842</c:v>
                </c:pt>
                <c:pt idx="267">
                  <c:v>39843</c:v>
                </c:pt>
                <c:pt idx="268">
                  <c:v>39846</c:v>
                </c:pt>
                <c:pt idx="269">
                  <c:v>39847</c:v>
                </c:pt>
                <c:pt idx="270">
                  <c:v>39848</c:v>
                </c:pt>
                <c:pt idx="271">
                  <c:v>39849</c:v>
                </c:pt>
                <c:pt idx="272">
                  <c:v>39850</c:v>
                </c:pt>
                <c:pt idx="273">
                  <c:v>39853</c:v>
                </c:pt>
                <c:pt idx="274">
                  <c:v>39854</c:v>
                </c:pt>
                <c:pt idx="275">
                  <c:v>39855</c:v>
                </c:pt>
                <c:pt idx="276">
                  <c:v>39856</c:v>
                </c:pt>
                <c:pt idx="277">
                  <c:v>39857</c:v>
                </c:pt>
                <c:pt idx="278">
                  <c:v>39860</c:v>
                </c:pt>
                <c:pt idx="279">
                  <c:v>39861</c:v>
                </c:pt>
                <c:pt idx="280">
                  <c:v>39862</c:v>
                </c:pt>
                <c:pt idx="281">
                  <c:v>39863</c:v>
                </c:pt>
                <c:pt idx="282">
                  <c:v>39864</c:v>
                </c:pt>
                <c:pt idx="283">
                  <c:v>39867</c:v>
                </c:pt>
                <c:pt idx="284">
                  <c:v>39868</c:v>
                </c:pt>
                <c:pt idx="285">
                  <c:v>39869</c:v>
                </c:pt>
                <c:pt idx="286">
                  <c:v>39870</c:v>
                </c:pt>
                <c:pt idx="287">
                  <c:v>39871</c:v>
                </c:pt>
                <c:pt idx="288">
                  <c:v>39874</c:v>
                </c:pt>
                <c:pt idx="289">
                  <c:v>39875</c:v>
                </c:pt>
                <c:pt idx="290">
                  <c:v>39876</c:v>
                </c:pt>
                <c:pt idx="291">
                  <c:v>39877</c:v>
                </c:pt>
                <c:pt idx="292">
                  <c:v>39878</c:v>
                </c:pt>
                <c:pt idx="293">
                  <c:v>39882</c:v>
                </c:pt>
                <c:pt idx="294">
                  <c:v>39883</c:v>
                </c:pt>
                <c:pt idx="295">
                  <c:v>39884</c:v>
                </c:pt>
                <c:pt idx="296">
                  <c:v>39885</c:v>
                </c:pt>
                <c:pt idx="297">
                  <c:v>39888</c:v>
                </c:pt>
                <c:pt idx="298">
                  <c:v>39889</c:v>
                </c:pt>
                <c:pt idx="299">
                  <c:v>39890</c:v>
                </c:pt>
                <c:pt idx="300">
                  <c:v>39891</c:v>
                </c:pt>
                <c:pt idx="301">
                  <c:v>39892</c:v>
                </c:pt>
                <c:pt idx="302">
                  <c:v>39896</c:v>
                </c:pt>
                <c:pt idx="303">
                  <c:v>39897</c:v>
                </c:pt>
                <c:pt idx="304">
                  <c:v>39898</c:v>
                </c:pt>
                <c:pt idx="305">
                  <c:v>39899</c:v>
                </c:pt>
                <c:pt idx="306">
                  <c:v>39902</c:v>
                </c:pt>
                <c:pt idx="307">
                  <c:v>39903</c:v>
                </c:pt>
                <c:pt idx="308">
                  <c:v>39904</c:v>
                </c:pt>
                <c:pt idx="309">
                  <c:v>39905</c:v>
                </c:pt>
                <c:pt idx="310">
                  <c:v>39906</c:v>
                </c:pt>
                <c:pt idx="311">
                  <c:v>39909</c:v>
                </c:pt>
                <c:pt idx="312">
                  <c:v>39910</c:v>
                </c:pt>
                <c:pt idx="313">
                  <c:v>39911</c:v>
                </c:pt>
                <c:pt idx="314">
                  <c:v>39912</c:v>
                </c:pt>
                <c:pt idx="315">
                  <c:v>39913</c:v>
                </c:pt>
                <c:pt idx="316">
                  <c:v>39916</c:v>
                </c:pt>
                <c:pt idx="317">
                  <c:v>39917</c:v>
                </c:pt>
                <c:pt idx="318">
                  <c:v>39918</c:v>
                </c:pt>
                <c:pt idx="319">
                  <c:v>39919</c:v>
                </c:pt>
                <c:pt idx="320">
                  <c:v>39920</c:v>
                </c:pt>
                <c:pt idx="321">
                  <c:v>39923</c:v>
                </c:pt>
                <c:pt idx="322">
                  <c:v>39924</c:v>
                </c:pt>
                <c:pt idx="323">
                  <c:v>39925</c:v>
                </c:pt>
                <c:pt idx="324">
                  <c:v>39926</c:v>
                </c:pt>
                <c:pt idx="325">
                  <c:v>39927</c:v>
                </c:pt>
                <c:pt idx="326">
                  <c:v>39930</c:v>
                </c:pt>
                <c:pt idx="327">
                  <c:v>39931</c:v>
                </c:pt>
                <c:pt idx="328">
                  <c:v>39932</c:v>
                </c:pt>
                <c:pt idx="329">
                  <c:v>39933</c:v>
                </c:pt>
                <c:pt idx="330">
                  <c:v>39937</c:v>
                </c:pt>
                <c:pt idx="331">
                  <c:v>39938</c:v>
                </c:pt>
                <c:pt idx="332">
                  <c:v>39939</c:v>
                </c:pt>
                <c:pt idx="333">
                  <c:v>39940</c:v>
                </c:pt>
                <c:pt idx="334">
                  <c:v>39941</c:v>
                </c:pt>
                <c:pt idx="335">
                  <c:v>39945</c:v>
                </c:pt>
                <c:pt idx="336">
                  <c:v>39946</c:v>
                </c:pt>
                <c:pt idx="337">
                  <c:v>39947</c:v>
                </c:pt>
                <c:pt idx="338">
                  <c:v>39948</c:v>
                </c:pt>
                <c:pt idx="339">
                  <c:v>39951</c:v>
                </c:pt>
                <c:pt idx="340">
                  <c:v>39952</c:v>
                </c:pt>
                <c:pt idx="341">
                  <c:v>39953</c:v>
                </c:pt>
                <c:pt idx="342">
                  <c:v>39954</c:v>
                </c:pt>
                <c:pt idx="343">
                  <c:v>39955</c:v>
                </c:pt>
                <c:pt idx="344">
                  <c:v>39958</c:v>
                </c:pt>
                <c:pt idx="345">
                  <c:v>39959</c:v>
                </c:pt>
                <c:pt idx="346">
                  <c:v>39960</c:v>
                </c:pt>
                <c:pt idx="347">
                  <c:v>39961</c:v>
                </c:pt>
                <c:pt idx="348">
                  <c:v>39962</c:v>
                </c:pt>
                <c:pt idx="349">
                  <c:v>39965</c:v>
                </c:pt>
                <c:pt idx="350">
                  <c:v>39966</c:v>
                </c:pt>
                <c:pt idx="351">
                  <c:v>39967</c:v>
                </c:pt>
                <c:pt idx="352">
                  <c:v>39968</c:v>
                </c:pt>
                <c:pt idx="353">
                  <c:v>39969</c:v>
                </c:pt>
                <c:pt idx="354">
                  <c:v>39972</c:v>
                </c:pt>
                <c:pt idx="355">
                  <c:v>39973</c:v>
                </c:pt>
                <c:pt idx="356">
                  <c:v>39974</c:v>
                </c:pt>
                <c:pt idx="357">
                  <c:v>39975</c:v>
                </c:pt>
                <c:pt idx="358">
                  <c:v>39976</c:v>
                </c:pt>
                <c:pt idx="359">
                  <c:v>39979</c:v>
                </c:pt>
                <c:pt idx="360">
                  <c:v>39980</c:v>
                </c:pt>
                <c:pt idx="361">
                  <c:v>39981</c:v>
                </c:pt>
                <c:pt idx="362">
                  <c:v>39982</c:v>
                </c:pt>
                <c:pt idx="363">
                  <c:v>39983</c:v>
                </c:pt>
                <c:pt idx="364">
                  <c:v>39986</c:v>
                </c:pt>
                <c:pt idx="365">
                  <c:v>39987</c:v>
                </c:pt>
                <c:pt idx="366">
                  <c:v>39988</c:v>
                </c:pt>
                <c:pt idx="367">
                  <c:v>39989</c:v>
                </c:pt>
                <c:pt idx="368">
                  <c:v>39990</c:v>
                </c:pt>
                <c:pt idx="369">
                  <c:v>39993</c:v>
                </c:pt>
                <c:pt idx="370">
                  <c:v>39994</c:v>
                </c:pt>
                <c:pt idx="371">
                  <c:v>39995</c:v>
                </c:pt>
                <c:pt idx="372">
                  <c:v>39996</c:v>
                </c:pt>
                <c:pt idx="373">
                  <c:v>39997</c:v>
                </c:pt>
                <c:pt idx="374">
                  <c:v>40001</c:v>
                </c:pt>
                <c:pt idx="375">
                  <c:v>40002</c:v>
                </c:pt>
                <c:pt idx="376">
                  <c:v>40003</c:v>
                </c:pt>
                <c:pt idx="377">
                  <c:v>40004</c:v>
                </c:pt>
                <c:pt idx="378">
                  <c:v>40007</c:v>
                </c:pt>
                <c:pt idx="379">
                  <c:v>40008</c:v>
                </c:pt>
                <c:pt idx="380">
                  <c:v>40009</c:v>
                </c:pt>
                <c:pt idx="381">
                  <c:v>40010</c:v>
                </c:pt>
                <c:pt idx="382">
                  <c:v>40011</c:v>
                </c:pt>
                <c:pt idx="383">
                  <c:v>40014</c:v>
                </c:pt>
                <c:pt idx="384">
                  <c:v>40015</c:v>
                </c:pt>
                <c:pt idx="385">
                  <c:v>40016</c:v>
                </c:pt>
                <c:pt idx="386">
                  <c:v>40017</c:v>
                </c:pt>
                <c:pt idx="387">
                  <c:v>40018</c:v>
                </c:pt>
                <c:pt idx="388">
                  <c:v>40021</c:v>
                </c:pt>
                <c:pt idx="389">
                  <c:v>40022</c:v>
                </c:pt>
                <c:pt idx="390">
                  <c:v>40023</c:v>
                </c:pt>
                <c:pt idx="391">
                  <c:v>40024</c:v>
                </c:pt>
                <c:pt idx="392">
                  <c:v>40025</c:v>
                </c:pt>
                <c:pt idx="393">
                  <c:v>40028</c:v>
                </c:pt>
                <c:pt idx="394">
                  <c:v>40029</c:v>
                </c:pt>
                <c:pt idx="395">
                  <c:v>40030</c:v>
                </c:pt>
                <c:pt idx="396">
                  <c:v>40031</c:v>
                </c:pt>
                <c:pt idx="397">
                  <c:v>40032</c:v>
                </c:pt>
                <c:pt idx="398">
                  <c:v>40035</c:v>
                </c:pt>
                <c:pt idx="399">
                  <c:v>40036</c:v>
                </c:pt>
                <c:pt idx="400">
                  <c:v>40037</c:v>
                </c:pt>
                <c:pt idx="401">
                  <c:v>40038</c:v>
                </c:pt>
                <c:pt idx="402">
                  <c:v>40039</c:v>
                </c:pt>
                <c:pt idx="403">
                  <c:v>40042</c:v>
                </c:pt>
                <c:pt idx="404">
                  <c:v>40043</c:v>
                </c:pt>
                <c:pt idx="405">
                  <c:v>40044</c:v>
                </c:pt>
                <c:pt idx="406">
                  <c:v>40045</c:v>
                </c:pt>
                <c:pt idx="407">
                  <c:v>40046</c:v>
                </c:pt>
                <c:pt idx="408">
                  <c:v>40049</c:v>
                </c:pt>
                <c:pt idx="409">
                  <c:v>40050</c:v>
                </c:pt>
                <c:pt idx="410">
                  <c:v>40051</c:v>
                </c:pt>
                <c:pt idx="411">
                  <c:v>40052</c:v>
                </c:pt>
                <c:pt idx="412">
                  <c:v>40053</c:v>
                </c:pt>
                <c:pt idx="413">
                  <c:v>40057</c:v>
                </c:pt>
                <c:pt idx="414">
                  <c:v>40058</c:v>
                </c:pt>
                <c:pt idx="415">
                  <c:v>40059</c:v>
                </c:pt>
                <c:pt idx="416">
                  <c:v>40060</c:v>
                </c:pt>
                <c:pt idx="417">
                  <c:v>40063</c:v>
                </c:pt>
                <c:pt idx="418">
                  <c:v>40064</c:v>
                </c:pt>
                <c:pt idx="419">
                  <c:v>40065</c:v>
                </c:pt>
                <c:pt idx="420">
                  <c:v>40066</c:v>
                </c:pt>
                <c:pt idx="421">
                  <c:v>40067</c:v>
                </c:pt>
                <c:pt idx="422">
                  <c:v>40070</c:v>
                </c:pt>
                <c:pt idx="423">
                  <c:v>40071</c:v>
                </c:pt>
                <c:pt idx="424">
                  <c:v>40072</c:v>
                </c:pt>
                <c:pt idx="425">
                  <c:v>40073</c:v>
                </c:pt>
                <c:pt idx="426">
                  <c:v>40074</c:v>
                </c:pt>
                <c:pt idx="427">
                  <c:v>40077</c:v>
                </c:pt>
                <c:pt idx="428">
                  <c:v>40078</c:v>
                </c:pt>
                <c:pt idx="429">
                  <c:v>40079</c:v>
                </c:pt>
                <c:pt idx="430">
                  <c:v>40080</c:v>
                </c:pt>
                <c:pt idx="431">
                  <c:v>40081</c:v>
                </c:pt>
                <c:pt idx="432">
                  <c:v>40084</c:v>
                </c:pt>
                <c:pt idx="433">
                  <c:v>40085</c:v>
                </c:pt>
                <c:pt idx="434">
                  <c:v>40086</c:v>
                </c:pt>
                <c:pt idx="435">
                  <c:v>40087</c:v>
                </c:pt>
                <c:pt idx="436">
                  <c:v>40088</c:v>
                </c:pt>
                <c:pt idx="437">
                  <c:v>40091</c:v>
                </c:pt>
                <c:pt idx="438">
                  <c:v>40093</c:v>
                </c:pt>
                <c:pt idx="439">
                  <c:v>40094</c:v>
                </c:pt>
                <c:pt idx="440">
                  <c:v>40095</c:v>
                </c:pt>
                <c:pt idx="441">
                  <c:v>40098</c:v>
                </c:pt>
                <c:pt idx="442">
                  <c:v>40099</c:v>
                </c:pt>
                <c:pt idx="443">
                  <c:v>40100</c:v>
                </c:pt>
                <c:pt idx="444">
                  <c:v>40101</c:v>
                </c:pt>
                <c:pt idx="445">
                  <c:v>40102</c:v>
                </c:pt>
                <c:pt idx="446">
                  <c:v>40105</c:v>
                </c:pt>
                <c:pt idx="447">
                  <c:v>40106</c:v>
                </c:pt>
                <c:pt idx="448">
                  <c:v>40107</c:v>
                </c:pt>
                <c:pt idx="449">
                  <c:v>40108</c:v>
                </c:pt>
                <c:pt idx="450">
                  <c:v>40109</c:v>
                </c:pt>
                <c:pt idx="451">
                  <c:v>40112</c:v>
                </c:pt>
                <c:pt idx="452">
                  <c:v>40113</c:v>
                </c:pt>
                <c:pt idx="453">
                  <c:v>40114</c:v>
                </c:pt>
                <c:pt idx="454">
                  <c:v>40115</c:v>
                </c:pt>
                <c:pt idx="455">
                  <c:v>40116</c:v>
                </c:pt>
                <c:pt idx="456">
                  <c:v>40119</c:v>
                </c:pt>
                <c:pt idx="457">
                  <c:v>40120</c:v>
                </c:pt>
                <c:pt idx="458">
                  <c:v>40121</c:v>
                </c:pt>
                <c:pt idx="459">
                  <c:v>40122</c:v>
                </c:pt>
                <c:pt idx="460">
                  <c:v>40123</c:v>
                </c:pt>
                <c:pt idx="461">
                  <c:v>40126</c:v>
                </c:pt>
                <c:pt idx="462">
                  <c:v>40127</c:v>
                </c:pt>
                <c:pt idx="463">
                  <c:v>40128</c:v>
                </c:pt>
                <c:pt idx="464">
                  <c:v>40129</c:v>
                </c:pt>
                <c:pt idx="465">
                  <c:v>40130</c:v>
                </c:pt>
                <c:pt idx="466">
                  <c:v>40133</c:v>
                </c:pt>
                <c:pt idx="467">
                  <c:v>40134</c:v>
                </c:pt>
                <c:pt idx="468">
                  <c:v>40135</c:v>
                </c:pt>
                <c:pt idx="469">
                  <c:v>40136</c:v>
                </c:pt>
                <c:pt idx="470">
                  <c:v>40137</c:v>
                </c:pt>
                <c:pt idx="471">
                  <c:v>40140</c:v>
                </c:pt>
                <c:pt idx="472">
                  <c:v>40141</c:v>
                </c:pt>
                <c:pt idx="473">
                  <c:v>40142</c:v>
                </c:pt>
                <c:pt idx="474">
                  <c:v>40143</c:v>
                </c:pt>
                <c:pt idx="475">
                  <c:v>40147</c:v>
                </c:pt>
                <c:pt idx="476">
                  <c:v>40148</c:v>
                </c:pt>
                <c:pt idx="477">
                  <c:v>40149</c:v>
                </c:pt>
                <c:pt idx="478">
                  <c:v>40150</c:v>
                </c:pt>
                <c:pt idx="479">
                  <c:v>40151</c:v>
                </c:pt>
                <c:pt idx="480">
                  <c:v>40154</c:v>
                </c:pt>
                <c:pt idx="481">
                  <c:v>40155</c:v>
                </c:pt>
                <c:pt idx="482">
                  <c:v>40156</c:v>
                </c:pt>
                <c:pt idx="483">
                  <c:v>40157</c:v>
                </c:pt>
                <c:pt idx="484">
                  <c:v>40158</c:v>
                </c:pt>
                <c:pt idx="485">
                  <c:v>40161</c:v>
                </c:pt>
                <c:pt idx="486">
                  <c:v>40162</c:v>
                </c:pt>
                <c:pt idx="487">
                  <c:v>40167</c:v>
                </c:pt>
                <c:pt idx="488">
                  <c:v>40168</c:v>
                </c:pt>
                <c:pt idx="489">
                  <c:v>40169</c:v>
                </c:pt>
                <c:pt idx="490">
                  <c:v>40170</c:v>
                </c:pt>
                <c:pt idx="491">
                  <c:v>40171</c:v>
                </c:pt>
                <c:pt idx="492">
                  <c:v>40172</c:v>
                </c:pt>
                <c:pt idx="493">
                  <c:v>40175</c:v>
                </c:pt>
                <c:pt idx="494">
                  <c:v>40176</c:v>
                </c:pt>
                <c:pt idx="495">
                  <c:v>40177</c:v>
                </c:pt>
                <c:pt idx="496">
                  <c:v>40178</c:v>
                </c:pt>
                <c:pt idx="497">
                  <c:v>40183</c:v>
                </c:pt>
                <c:pt idx="498">
                  <c:v>40184</c:v>
                </c:pt>
                <c:pt idx="499">
                  <c:v>40188</c:v>
                </c:pt>
                <c:pt idx="500">
                  <c:v>40189</c:v>
                </c:pt>
                <c:pt idx="501">
                  <c:v>40190</c:v>
                </c:pt>
                <c:pt idx="502">
                  <c:v>40191</c:v>
                </c:pt>
                <c:pt idx="503">
                  <c:v>40192</c:v>
                </c:pt>
                <c:pt idx="504">
                  <c:v>40193</c:v>
                </c:pt>
                <c:pt idx="505">
                  <c:v>40196</c:v>
                </c:pt>
                <c:pt idx="506">
                  <c:v>40197</c:v>
                </c:pt>
                <c:pt idx="507">
                  <c:v>40198</c:v>
                </c:pt>
                <c:pt idx="508">
                  <c:v>40199</c:v>
                </c:pt>
                <c:pt idx="509">
                  <c:v>40200</c:v>
                </c:pt>
                <c:pt idx="510">
                  <c:v>40203</c:v>
                </c:pt>
                <c:pt idx="511">
                  <c:v>40204</c:v>
                </c:pt>
                <c:pt idx="512">
                  <c:v>40205</c:v>
                </c:pt>
                <c:pt idx="513">
                  <c:v>40206</c:v>
                </c:pt>
                <c:pt idx="514">
                  <c:v>40207</c:v>
                </c:pt>
                <c:pt idx="515">
                  <c:v>40210</c:v>
                </c:pt>
                <c:pt idx="516">
                  <c:v>40211</c:v>
                </c:pt>
                <c:pt idx="517">
                  <c:v>40212</c:v>
                </c:pt>
                <c:pt idx="518">
                  <c:v>40213</c:v>
                </c:pt>
                <c:pt idx="519">
                  <c:v>40214</c:v>
                </c:pt>
                <c:pt idx="520">
                  <c:v>40217</c:v>
                </c:pt>
                <c:pt idx="521">
                  <c:v>40218</c:v>
                </c:pt>
                <c:pt idx="522">
                  <c:v>40219</c:v>
                </c:pt>
                <c:pt idx="523">
                  <c:v>40220</c:v>
                </c:pt>
                <c:pt idx="524">
                  <c:v>40221</c:v>
                </c:pt>
                <c:pt idx="525">
                  <c:v>40224</c:v>
                </c:pt>
                <c:pt idx="526">
                  <c:v>40225</c:v>
                </c:pt>
                <c:pt idx="527">
                  <c:v>40226</c:v>
                </c:pt>
                <c:pt idx="528">
                  <c:v>40227</c:v>
                </c:pt>
                <c:pt idx="529">
                  <c:v>40228</c:v>
                </c:pt>
                <c:pt idx="530">
                  <c:v>40231</c:v>
                </c:pt>
                <c:pt idx="531">
                  <c:v>40232</c:v>
                </c:pt>
                <c:pt idx="532">
                  <c:v>40233</c:v>
                </c:pt>
                <c:pt idx="533">
                  <c:v>40234</c:v>
                </c:pt>
                <c:pt idx="534">
                  <c:v>40235</c:v>
                </c:pt>
                <c:pt idx="535">
                  <c:v>40238</c:v>
                </c:pt>
                <c:pt idx="536">
                  <c:v>40239</c:v>
                </c:pt>
                <c:pt idx="537">
                  <c:v>40240</c:v>
                </c:pt>
                <c:pt idx="538">
                  <c:v>40241</c:v>
                </c:pt>
                <c:pt idx="539">
                  <c:v>40242</c:v>
                </c:pt>
                <c:pt idx="540">
                  <c:v>40246</c:v>
                </c:pt>
                <c:pt idx="541">
                  <c:v>40247</c:v>
                </c:pt>
                <c:pt idx="542">
                  <c:v>40248</c:v>
                </c:pt>
                <c:pt idx="543">
                  <c:v>40249</c:v>
                </c:pt>
                <c:pt idx="544">
                  <c:v>40252</c:v>
                </c:pt>
                <c:pt idx="545">
                  <c:v>40253</c:v>
                </c:pt>
                <c:pt idx="546">
                  <c:v>40254</c:v>
                </c:pt>
                <c:pt idx="547">
                  <c:v>40255</c:v>
                </c:pt>
                <c:pt idx="548">
                  <c:v>40256</c:v>
                </c:pt>
                <c:pt idx="549">
                  <c:v>40262</c:v>
                </c:pt>
                <c:pt idx="550">
                  <c:v>40263</c:v>
                </c:pt>
                <c:pt idx="551">
                  <c:v>40266</c:v>
                </c:pt>
                <c:pt idx="552">
                  <c:v>40267</c:v>
                </c:pt>
                <c:pt idx="553">
                  <c:v>40268</c:v>
                </c:pt>
                <c:pt idx="554">
                  <c:v>40269</c:v>
                </c:pt>
                <c:pt idx="555">
                  <c:v>40270</c:v>
                </c:pt>
                <c:pt idx="556">
                  <c:v>40273</c:v>
                </c:pt>
                <c:pt idx="557">
                  <c:v>40274</c:v>
                </c:pt>
                <c:pt idx="558">
                  <c:v>40275</c:v>
                </c:pt>
                <c:pt idx="559">
                  <c:v>40276</c:v>
                </c:pt>
                <c:pt idx="560">
                  <c:v>40277</c:v>
                </c:pt>
                <c:pt idx="561">
                  <c:v>40280</c:v>
                </c:pt>
                <c:pt idx="562">
                  <c:v>40281</c:v>
                </c:pt>
                <c:pt idx="563">
                  <c:v>40282</c:v>
                </c:pt>
                <c:pt idx="564">
                  <c:v>40283</c:v>
                </c:pt>
                <c:pt idx="565">
                  <c:v>40284</c:v>
                </c:pt>
                <c:pt idx="566">
                  <c:v>40287</c:v>
                </c:pt>
                <c:pt idx="567">
                  <c:v>40288</c:v>
                </c:pt>
                <c:pt idx="568">
                  <c:v>40289</c:v>
                </c:pt>
                <c:pt idx="569">
                  <c:v>40290</c:v>
                </c:pt>
                <c:pt idx="570">
                  <c:v>40291</c:v>
                </c:pt>
                <c:pt idx="571">
                  <c:v>40294</c:v>
                </c:pt>
                <c:pt idx="572">
                  <c:v>40295</c:v>
                </c:pt>
                <c:pt idx="573">
                  <c:v>40296</c:v>
                </c:pt>
                <c:pt idx="574">
                  <c:v>40297</c:v>
                </c:pt>
                <c:pt idx="575">
                  <c:v>40298</c:v>
                </c:pt>
                <c:pt idx="576">
                  <c:v>40302</c:v>
                </c:pt>
                <c:pt idx="577">
                  <c:v>40303</c:v>
                </c:pt>
                <c:pt idx="578">
                  <c:v>40304</c:v>
                </c:pt>
                <c:pt idx="579">
                  <c:v>40305</c:v>
                </c:pt>
                <c:pt idx="580">
                  <c:v>40309</c:v>
                </c:pt>
                <c:pt idx="581">
                  <c:v>40310</c:v>
                </c:pt>
                <c:pt idx="582">
                  <c:v>40311</c:v>
                </c:pt>
                <c:pt idx="583">
                  <c:v>40312</c:v>
                </c:pt>
                <c:pt idx="584">
                  <c:v>40315</c:v>
                </c:pt>
                <c:pt idx="585">
                  <c:v>40316</c:v>
                </c:pt>
                <c:pt idx="586">
                  <c:v>40317</c:v>
                </c:pt>
                <c:pt idx="587">
                  <c:v>40318</c:v>
                </c:pt>
                <c:pt idx="588">
                  <c:v>40319</c:v>
                </c:pt>
                <c:pt idx="589">
                  <c:v>40322</c:v>
                </c:pt>
                <c:pt idx="590">
                  <c:v>40323</c:v>
                </c:pt>
                <c:pt idx="591">
                  <c:v>40324</c:v>
                </c:pt>
                <c:pt idx="592">
                  <c:v>40325</c:v>
                </c:pt>
                <c:pt idx="593">
                  <c:v>40326</c:v>
                </c:pt>
                <c:pt idx="594">
                  <c:v>40329</c:v>
                </c:pt>
                <c:pt idx="595">
                  <c:v>40330</c:v>
                </c:pt>
                <c:pt idx="596">
                  <c:v>40331</c:v>
                </c:pt>
                <c:pt idx="597">
                  <c:v>40332</c:v>
                </c:pt>
                <c:pt idx="598">
                  <c:v>40333</c:v>
                </c:pt>
                <c:pt idx="599">
                  <c:v>40336</c:v>
                </c:pt>
                <c:pt idx="600">
                  <c:v>40337</c:v>
                </c:pt>
                <c:pt idx="601">
                  <c:v>40338</c:v>
                </c:pt>
                <c:pt idx="602">
                  <c:v>40339</c:v>
                </c:pt>
                <c:pt idx="603">
                  <c:v>40340</c:v>
                </c:pt>
                <c:pt idx="604">
                  <c:v>40343</c:v>
                </c:pt>
                <c:pt idx="605">
                  <c:v>40344</c:v>
                </c:pt>
                <c:pt idx="606">
                  <c:v>40345</c:v>
                </c:pt>
                <c:pt idx="607">
                  <c:v>40346</c:v>
                </c:pt>
                <c:pt idx="608">
                  <c:v>40347</c:v>
                </c:pt>
                <c:pt idx="609">
                  <c:v>40350</c:v>
                </c:pt>
                <c:pt idx="610">
                  <c:v>40351</c:v>
                </c:pt>
                <c:pt idx="611">
                  <c:v>40352</c:v>
                </c:pt>
                <c:pt idx="612">
                  <c:v>40353</c:v>
                </c:pt>
                <c:pt idx="613">
                  <c:v>40354</c:v>
                </c:pt>
                <c:pt idx="614">
                  <c:v>40357</c:v>
                </c:pt>
                <c:pt idx="615">
                  <c:v>40358</c:v>
                </c:pt>
                <c:pt idx="616">
                  <c:v>40359</c:v>
                </c:pt>
                <c:pt idx="617">
                  <c:v>40360</c:v>
                </c:pt>
                <c:pt idx="618">
                  <c:v>40361</c:v>
                </c:pt>
                <c:pt idx="619">
                  <c:v>40362</c:v>
                </c:pt>
                <c:pt idx="620">
                  <c:v>40366</c:v>
                </c:pt>
                <c:pt idx="621">
                  <c:v>40367</c:v>
                </c:pt>
                <c:pt idx="622">
                  <c:v>40368</c:v>
                </c:pt>
                <c:pt idx="623">
                  <c:v>40371</c:v>
                </c:pt>
                <c:pt idx="624">
                  <c:v>40372</c:v>
                </c:pt>
                <c:pt idx="625">
                  <c:v>40373</c:v>
                </c:pt>
                <c:pt idx="626">
                  <c:v>40374</c:v>
                </c:pt>
                <c:pt idx="627">
                  <c:v>40375</c:v>
                </c:pt>
                <c:pt idx="628">
                  <c:v>40378</c:v>
                </c:pt>
                <c:pt idx="629">
                  <c:v>40379</c:v>
                </c:pt>
                <c:pt idx="630">
                  <c:v>40380</c:v>
                </c:pt>
                <c:pt idx="631">
                  <c:v>40381</c:v>
                </c:pt>
                <c:pt idx="632">
                  <c:v>40382</c:v>
                </c:pt>
                <c:pt idx="633">
                  <c:v>40385</c:v>
                </c:pt>
                <c:pt idx="634">
                  <c:v>40386</c:v>
                </c:pt>
                <c:pt idx="635">
                  <c:v>40387</c:v>
                </c:pt>
                <c:pt idx="636">
                  <c:v>40388</c:v>
                </c:pt>
                <c:pt idx="637">
                  <c:v>40389</c:v>
                </c:pt>
                <c:pt idx="638">
                  <c:v>40392</c:v>
                </c:pt>
                <c:pt idx="639">
                  <c:v>40393</c:v>
                </c:pt>
                <c:pt idx="640">
                  <c:v>40394</c:v>
                </c:pt>
                <c:pt idx="641">
                  <c:v>40395</c:v>
                </c:pt>
                <c:pt idx="642">
                  <c:v>40396</c:v>
                </c:pt>
                <c:pt idx="643">
                  <c:v>40399</c:v>
                </c:pt>
                <c:pt idx="644">
                  <c:v>40400</c:v>
                </c:pt>
                <c:pt idx="645">
                  <c:v>40401</c:v>
                </c:pt>
                <c:pt idx="646">
                  <c:v>40402</c:v>
                </c:pt>
                <c:pt idx="647">
                  <c:v>40403</c:v>
                </c:pt>
                <c:pt idx="648">
                  <c:v>40406</c:v>
                </c:pt>
                <c:pt idx="649">
                  <c:v>40407</c:v>
                </c:pt>
                <c:pt idx="650">
                  <c:v>40408</c:v>
                </c:pt>
                <c:pt idx="651">
                  <c:v>40409</c:v>
                </c:pt>
                <c:pt idx="652">
                  <c:v>40410</c:v>
                </c:pt>
                <c:pt idx="653">
                  <c:v>40413</c:v>
                </c:pt>
                <c:pt idx="654">
                  <c:v>40414</c:v>
                </c:pt>
                <c:pt idx="655">
                  <c:v>40415</c:v>
                </c:pt>
                <c:pt idx="656">
                  <c:v>40416</c:v>
                </c:pt>
                <c:pt idx="657">
                  <c:v>40417</c:v>
                </c:pt>
                <c:pt idx="658">
                  <c:v>40421</c:v>
                </c:pt>
                <c:pt idx="659">
                  <c:v>40422</c:v>
                </c:pt>
                <c:pt idx="660">
                  <c:v>40423</c:v>
                </c:pt>
                <c:pt idx="661">
                  <c:v>40424</c:v>
                </c:pt>
                <c:pt idx="662">
                  <c:v>40427</c:v>
                </c:pt>
                <c:pt idx="663">
                  <c:v>40428</c:v>
                </c:pt>
                <c:pt idx="664">
                  <c:v>40429</c:v>
                </c:pt>
                <c:pt idx="665">
                  <c:v>40430</c:v>
                </c:pt>
                <c:pt idx="666">
                  <c:v>40431</c:v>
                </c:pt>
                <c:pt idx="667">
                  <c:v>40434</c:v>
                </c:pt>
                <c:pt idx="668">
                  <c:v>40435</c:v>
                </c:pt>
                <c:pt idx="669">
                  <c:v>40436</c:v>
                </c:pt>
                <c:pt idx="670">
                  <c:v>40437</c:v>
                </c:pt>
                <c:pt idx="671">
                  <c:v>40438</c:v>
                </c:pt>
                <c:pt idx="672">
                  <c:v>40441</c:v>
                </c:pt>
                <c:pt idx="673">
                  <c:v>40442</c:v>
                </c:pt>
                <c:pt idx="674">
                  <c:v>40443</c:v>
                </c:pt>
                <c:pt idx="675">
                  <c:v>40444</c:v>
                </c:pt>
                <c:pt idx="676">
                  <c:v>40445</c:v>
                </c:pt>
                <c:pt idx="677">
                  <c:v>40448</c:v>
                </c:pt>
                <c:pt idx="678">
                  <c:v>40449</c:v>
                </c:pt>
                <c:pt idx="679">
                  <c:v>40450</c:v>
                </c:pt>
                <c:pt idx="680">
                  <c:v>40451</c:v>
                </c:pt>
              </c:numCache>
            </c:numRef>
          </c:cat>
          <c:val>
            <c:numRef>
              <c:f>'2.3.1.5-график'!$D$5:$D$685</c:f>
              <c:numCache>
                <c:formatCode>0.000</c:formatCode>
                <c:ptCount val="681"/>
                <c:pt idx="0">
                  <c:v>9.8593913955928647E-2</c:v>
                </c:pt>
                <c:pt idx="1">
                  <c:v>4.8855758347481605E-2</c:v>
                </c:pt>
                <c:pt idx="2">
                  <c:v>1.3184970657724259E-2</c:v>
                </c:pt>
                <c:pt idx="3">
                  <c:v>-2.7183146449201497E-3</c:v>
                </c:pt>
                <c:pt idx="4">
                  <c:v>-3.5428235796668088E-2</c:v>
                </c:pt>
                <c:pt idx="5">
                  <c:v>-0.18061857098327158</c:v>
                </c:pt>
                <c:pt idx="6">
                  <c:v>1.8227928356316374E-3</c:v>
                </c:pt>
                <c:pt idx="7">
                  <c:v>-0.11769434124035438</c:v>
                </c:pt>
                <c:pt idx="8">
                  <c:v>-0.18853143418467583</c:v>
                </c:pt>
                <c:pt idx="9">
                  <c:v>-0.11993171624305447</c:v>
                </c:pt>
                <c:pt idx="10">
                  <c:v>5.6989514177576472E-2</c:v>
                </c:pt>
                <c:pt idx="11">
                  <c:v>-3.7039804712798288E-2</c:v>
                </c:pt>
                <c:pt idx="12">
                  <c:v>-0.23898323670107049</c:v>
                </c:pt>
                <c:pt idx="13">
                  <c:v>-0.2465266339837619</c:v>
                </c:pt>
                <c:pt idx="14">
                  <c:v>-0.12399476564358791</c:v>
                </c:pt>
                <c:pt idx="15">
                  <c:v>-0.20292686120872166</c:v>
                </c:pt>
                <c:pt idx="16">
                  <c:v>-4.9290601925232923E-3</c:v>
                </c:pt>
                <c:pt idx="17">
                  <c:v>-4.1706184188127719E-3</c:v>
                </c:pt>
                <c:pt idx="18">
                  <c:v>-8.495831567048185E-3</c:v>
                </c:pt>
                <c:pt idx="19">
                  <c:v>-3.529496506518764E-3</c:v>
                </c:pt>
                <c:pt idx="20">
                  <c:v>-2.9716353352187655E-2</c:v>
                </c:pt>
                <c:pt idx="21">
                  <c:v>-5.9964479341933073E-2</c:v>
                </c:pt>
                <c:pt idx="22">
                  <c:v>4.5051318538254261E-2</c:v>
                </c:pt>
                <c:pt idx="23">
                  <c:v>-9.2347731184149774E-3</c:v>
                </c:pt>
                <c:pt idx="24">
                  <c:v>-3.516650751969444E-2</c:v>
                </c:pt>
                <c:pt idx="25">
                  <c:v>-2.0758872161449871E-3</c:v>
                </c:pt>
                <c:pt idx="26">
                  <c:v>-6.835524971043129E-2</c:v>
                </c:pt>
                <c:pt idx="27">
                  <c:v>-1.4813193228254523E-2</c:v>
                </c:pt>
                <c:pt idx="28">
                  <c:v>-2.4578722972287078E-2</c:v>
                </c:pt>
                <c:pt idx="29">
                  <c:v>2.0927792695631758E-2</c:v>
                </c:pt>
                <c:pt idx="30">
                  <c:v>-0.16185240055686664</c:v>
                </c:pt>
                <c:pt idx="31">
                  <c:v>-6.1670569867291183E-3</c:v>
                </c:pt>
                <c:pt idx="32">
                  <c:v>-4.1883715338996631E-2</c:v>
                </c:pt>
                <c:pt idx="33">
                  <c:v>-0.21993736233480177</c:v>
                </c:pt>
                <c:pt idx="34">
                  <c:v>9.1820879888268161E-2</c:v>
                </c:pt>
                <c:pt idx="35">
                  <c:v>0.1173500611995104</c:v>
                </c:pt>
                <c:pt idx="36">
                  <c:v>-5.533092147265376E-3</c:v>
                </c:pt>
                <c:pt idx="37">
                  <c:v>9.8595020951441955E-3</c:v>
                </c:pt>
                <c:pt idx="38">
                  <c:v>-3.772335077111217E-2</c:v>
                </c:pt>
                <c:pt idx="39">
                  <c:v>-5.8395685021066394E-2</c:v>
                </c:pt>
                <c:pt idx="40">
                  <c:v>-0.29073524022604974</c:v>
                </c:pt>
                <c:pt idx="41">
                  <c:v>-0.20154302395625781</c:v>
                </c:pt>
                <c:pt idx="42">
                  <c:v>-0.17203966005665722</c:v>
                </c:pt>
                <c:pt idx="43">
                  <c:v>-1.3197586726998492E-2</c:v>
                </c:pt>
                <c:pt idx="44">
                  <c:v>-0.27200541101475056</c:v>
                </c:pt>
                <c:pt idx="45">
                  <c:v>-8.5212545360290309E-3</c:v>
                </c:pt>
                <c:pt idx="46">
                  <c:v>-6.8333938147655343E-2</c:v>
                </c:pt>
                <c:pt idx="47">
                  <c:v>-9.2816059546633592E-2</c:v>
                </c:pt>
                <c:pt idx="48">
                  <c:v>-0.12434942500077913</c:v>
                </c:pt>
                <c:pt idx="49">
                  <c:v>7.5464300916280216E-2</c:v>
                </c:pt>
                <c:pt idx="50">
                  <c:v>-1.0131216883087348E-2</c:v>
                </c:pt>
                <c:pt idx="51">
                  <c:v>4.477829526359807E-2</c:v>
                </c:pt>
                <c:pt idx="52">
                  <c:v>4.3208847393575636E-3</c:v>
                </c:pt>
                <c:pt idx="53">
                  <c:v>-4.1957957522850482E-2</c:v>
                </c:pt>
                <c:pt idx="54">
                  <c:v>-4.7500080074308962E-2</c:v>
                </c:pt>
                <c:pt idx="55">
                  <c:v>-7.2400810889081959E-4</c:v>
                </c:pt>
                <c:pt idx="56">
                  <c:v>-3.6255767963085037E-3</c:v>
                </c:pt>
                <c:pt idx="57">
                  <c:v>-2.1302635101541286E-2</c:v>
                </c:pt>
                <c:pt idx="58">
                  <c:v>-4.3979734828069423E-3</c:v>
                </c:pt>
                <c:pt idx="59">
                  <c:v>-0.24838741937096856</c:v>
                </c:pt>
                <c:pt idx="60">
                  <c:v>-1.1011151719613907E-2</c:v>
                </c:pt>
                <c:pt idx="61">
                  <c:v>-1.7424613346389794E-2</c:v>
                </c:pt>
                <c:pt idx="62">
                  <c:v>-6.1287371168698368E-2</c:v>
                </c:pt>
                <c:pt idx="63">
                  <c:v>-5.7148101181338853E-3</c:v>
                </c:pt>
                <c:pt idx="64">
                  <c:v>-6.2662057044079511E-2</c:v>
                </c:pt>
                <c:pt idx="65">
                  <c:v>-7.4825377293619488E-2</c:v>
                </c:pt>
                <c:pt idx="66">
                  <c:v>-1.748099891422367E-2</c:v>
                </c:pt>
                <c:pt idx="67">
                  <c:v>-0.11449662912884637</c:v>
                </c:pt>
                <c:pt idx="68">
                  <c:v>-0.16412947932006805</c:v>
                </c:pt>
                <c:pt idx="69">
                  <c:v>5.2945810867370803E-2</c:v>
                </c:pt>
                <c:pt idx="70">
                  <c:v>-1.9667009412323026E-2</c:v>
                </c:pt>
                <c:pt idx="71">
                  <c:v>-5.0905962351770459E-2</c:v>
                </c:pt>
                <c:pt idx="72">
                  <c:v>-0.1641937154847716</c:v>
                </c:pt>
                <c:pt idx="73">
                  <c:v>-0.19180205943664039</c:v>
                </c:pt>
                <c:pt idx="74">
                  <c:v>-0.27396516731958276</c:v>
                </c:pt>
                <c:pt idx="75">
                  <c:v>-5.0694355968913238E-2</c:v>
                </c:pt>
                <c:pt idx="76">
                  <c:v>-0.16038390780658821</c:v>
                </c:pt>
                <c:pt idx="77">
                  <c:v>-0.16548946032446749</c:v>
                </c:pt>
                <c:pt idx="78">
                  <c:v>-2.631578947368421E-4</c:v>
                </c:pt>
                <c:pt idx="79">
                  <c:v>-5.7593856655290101E-3</c:v>
                </c:pt>
                <c:pt idx="80">
                  <c:v>-0.14251121812411077</c:v>
                </c:pt>
                <c:pt idx="81">
                  <c:v>-0.35672390643770757</c:v>
                </c:pt>
                <c:pt idx="82">
                  <c:v>-7.4454091028676667E-3</c:v>
                </c:pt>
                <c:pt idx="83">
                  <c:v>-9.6471108965073236E-3</c:v>
                </c:pt>
                <c:pt idx="84">
                  <c:v>-1.4432628257566905E-2</c:v>
                </c:pt>
                <c:pt idx="85">
                  <c:v>-7.956660849331007E-2</c:v>
                </c:pt>
                <c:pt idx="86">
                  <c:v>1.1478420569329659E-2</c:v>
                </c:pt>
                <c:pt idx="87">
                  <c:v>1.228739571881265E-3</c:v>
                </c:pt>
                <c:pt idx="88">
                  <c:v>2.202269275440007E-2</c:v>
                </c:pt>
                <c:pt idx="89">
                  <c:v>-2.3610216784717749E-3</c:v>
                </c:pt>
                <c:pt idx="90">
                  <c:v>-0.30639298695745137</c:v>
                </c:pt>
                <c:pt idx="91">
                  <c:v>-0.16002550207204336</c:v>
                </c:pt>
                <c:pt idx="92">
                  <c:v>-0.22175826180935204</c:v>
                </c:pt>
                <c:pt idx="93">
                  <c:v>-0.10337166753789859</c:v>
                </c:pt>
                <c:pt idx="94">
                  <c:v>7.2967338429464909E-3</c:v>
                </c:pt>
                <c:pt idx="95">
                  <c:v>2.3563683807981285E-3</c:v>
                </c:pt>
                <c:pt idx="96">
                  <c:v>-1.1395899053627759E-2</c:v>
                </c:pt>
                <c:pt idx="97">
                  <c:v>0.13859730969598008</c:v>
                </c:pt>
                <c:pt idx="98">
                  <c:v>-8.5133841222263858E-3</c:v>
                </c:pt>
                <c:pt idx="99">
                  <c:v>-3.7886583978768346E-2</c:v>
                </c:pt>
                <c:pt idx="100">
                  <c:v>-2.657994468913244E-2</c:v>
                </c:pt>
                <c:pt idx="101">
                  <c:v>-1.3533130414422851E-2</c:v>
                </c:pt>
                <c:pt idx="102">
                  <c:v>-0.24504861361181129</c:v>
                </c:pt>
                <c:pt idx="103">
                  <c:v>-6.9670227589410129E-4</c:v>
                </c:pt>
                <c:pt idx="104">
                  <c:v>-0.19966482863012217</c:v>
                </c:pt>
                <c:pt idx="105">
                  <c:v>-0.35843034171986482</c:v>
                </c:pt>
                <c:pt idx="106">
                  <c:v>-4.3402992457029804E-2</c:v>
                </c:pt>
                <c:pt idx="107">
                  <c:v>-0.18473016363605144</c:v>
                </c:pt>
                <c:pt idx="108">
                  <c:v>-0.13221479610693607</c:v>
                </c:pt>
                <c:pt idx="109">
                  <c:v>-8.5594677431412129E-3</c:v>
                </c:pt>
                <c:pt idx="110">
                  <c:v>4.1989192347013293E-3</c:v>
                </c:pt>
                <c:pt idx="111">
                  <c:v>-0.11575728929721427</c:v>
                </c:pt>
                <c:pt idx="112">
                  <c:v>4.1340602950609366E-2</c:v>
                </c:pt>
                <c:pt idx="113">
                  <c:v>-8.6654120997889279E-3</c:v>
                </c:pt>
                <c:pt idx="114">
                  <c:v>-6.0503340493880692E-3</c:v>
                </c:pt>
                <c:pt idx="115">
                  <c:v>3.6701746944834718E-2</c:v>
                </c:pt>
                <c:pt idx="116">
                  <c:v>-2.6919962355825E-3</c:v>
                </c:pt>
                <c:pt idx="117">
                  <c:v>1.6795315411232366E-2</c:v>
                </c:pt>
                <c:pt idx="118">
                  <c:v>2.0519319211789587E-2</c:v>
                </c:pt>
                <c:pt idx="119">
                  <c:v>0.13264810126582277</c:v>
                </c:pt>
                <c:pt idx="120">
                  <c:v>-3.1019912226614921E-2</c:v>
                </c:pt>
                <c:pt idx="121">
                  <c:v>-4.9248267018528495E-3</c:v>
                </c:pt>
                <c:pt idx="122">
                  <c:v>1.5782622844126262E-2</c:v>
                </c:pt>
                <c:pt idx="123">
                  <c:v>0.13512495769599267</c:v>
                </c:pt>
                <c:pt idx="124">
                  <c:v>9.800212121934361E-2</c:v>
                </c:pt>
                <c:pt idx="125">
                  <c:v>0.11456372680828179</c:v>
                </c:pt>
                <c:pt idx="126">
                  <c:v>-0.32558808636007919</c:v>
                </c:pt>
                <c:pt idx="127">
                  <c:v>5.1889229497468395E-2</c:v>
                </c:pt>
                <c:pt idx="128">
                  <c:v>0.11274549422128829</c:v>
                </c:pt>
                <c:pt idx="129">
                  <c:v>0.10190862300524704</c:v>
                </c:pt>
                <c:pt idx="130">
                  <c:v>0.25456323751698912</c:v>
                </c:pt>
                <c:pt idx="131">
                  <c:v>0.13240935181296373</c:v>
                </c:pt>
                <c:pt idx="132">
                  <c:v>3.5140967385392727E-2</c:v>
                </c:pt>
                <c:pt idx="133">
                  <c:v>-3.3353186420488387E-2</c:v>
                </c:pt>
                <c:pt idx="134">
                  <c:v>-3.4063629590794953E-2</c:v>
                </c:pt>
                <c:pt idx="135">
                  <c:v>-3.9681831166976149E-2</c:v>
                </c:pt>
                <c:pt idx="136">
                  <c:v>-7.5257731958762883E-2</c:v>
                </c:pt>
                <c:pt idx="137">
                  <c:v>-0.16422337378971771</c:v>
                </c:pt>
                <c:pt idx="138">
                  <c:v>-3.7964923286024202E-2</c:v>
                </c:pt>
                <c:pt idx="139">
                  <c:v>-8.1449799048707638E-2</c:v>
                </c:pt>
                <c:pt idx="140">
                  <c:v>2.7618986447427578E-4</c:v>
                </c:pt>
                <c:pt idx="141">
                  <c:v>4.6992750508610563E-2</c:v>
                </c:pt>
                <c:pt idx="142">
                  <c:v>-1.0821412870717932E-3</c:v>
                </c:pt>
                <c:pt idx="143">
                  <c:v>-1.7544391249015211E-2</c:v>
                </c:pt>
                <c:pt idx="144">
                  <c:v>6.0163765770427106E-4</c:v>
                </c:pt>
                <c:pt idx="145">
                  <c:v>-1.6207760724640054E-2</c:v>
                </c:pt>
                <c:pt idx="146">
                  <c:v>-0.11145654659805604</c:v>
                </c:pt>
                <c:pt idx="147">
                  <c:v>-6.0907370041395376E-2</c:v>
                </c:pt>
                <c:pt idx="148">
                  <c:v>-3.3543804262036307E-3</c:v>
                </c:pt>
                <c:pt idx="149">
                  <c:v>-4.0948215827738936E-3</c:v>
                </c:pt>
                <c:pt idx="150">
                  <c:v>-2.4778966961377383E-2</c:v>
                </c:pt>
                <c:pt idx="151">
                  <c:v>0.19561842158325604</c:v>
                </c:pt>
                <c:pt idx="152">
                  <c:v>7.3252901212697581E-3</c:v>
                </c:pt>
                <c:pt idx="153">
                  <c:v>6.4406779661016949E-3</c:v>
                </c:pt>
                <c:pt idx="154">
                  <c:v>3.5173429451400749E-2</c:v>
                </c:pt>
                <c:pt idx="155">
                  <c:v>-0.33363006845915688</c:v>
                </c:pt>
                <c:pt idx="156">
                  <c:v>-0.11006986551792793</c:v>
                </c:pt>
                <c:pt idx="157">
                  <c:v>-0.15598149372108394</c:v>
                </c:pt>
                <c:pt idx="158">
                  <c:v>-1.359898798228969E-2</c:v>
                </c:pt>
                <c:pt idx="159">
                  <c:v>-1.4887637514757045E-2</c:v>
                </c:pt>
                <c:pt idx="160">
                  <c:v>-9.8833650426007114E-2</c:v>
                </c:pt>
                <c:pt idx="161">
                  <c:v>-0.18084451557306414</c:v>
                </c:pt>
                <c:pt idx="162">
                  <c:v>-0.12145417306707629</c:v>
                </c:pt>
                <c:pt idx="163">
                  <c:v>-3.174484891389396E-2</c:v>
                </c:pt>
                <c:pt idx="164">
                  <c:v>-2.9776156272564892E-2</c:v>
                </c:pt>
                <c:pt idx="165">
                  <c:v>8.4955887158261634E-2</c:v>
                </c:pt>
                <c:pt idx="166">
                  <c:v>0.23410008229162585</c:v>
                </c:pt>
                <c:pt idx="167">
                  <c:v>9.2363313892015422E-2</c:v>
                </c:pt>
                <c:pt idx="168">
                  <c:v>-0.15357236077165839</c:v>
                </c:pt>
                <c:pt idx="169">
                  <c:v>-3.4534812515131234E-2</c:v>
                </c:pt>
                <c:pt idx="170">
                  <c:v>-2.6869797522408689E-3</c:v>
                </c:pt>
                <c:pt idx="171">
                  <c:v>-2.3622882377329746E-4</c:v>
                </c:pt>
                <c:pt idx="172">
                  <c:v>-1.7974401780745688E-2</c:v>
                </c:pt>
                <c:pt idx="173">
                  <c:v>-5.4114739401184067E-3</c:v>
                </c:pt>
                <c:pt idx="174">
                  <c:v>-1.8168851619449668E-2</c:v>
                </c:pt>
                <c:pt idx="175">
                  <c:v>-1.2746794219417872E-3</c:v>
                </c:pt>
                <c:pt idx="176">
                  <c:v>5.2799974361165715E-2</c:v>
                </c:pt>
                <c:pt idx="177">
                  <c:v>2.018178636107687E-2</c:v>
                </c:pt>
                <c:pt idx="178">
                  <c:v>7.7182212906123676E-2</c:v>
                </c:pt>
                <c:pt idx="179">
                  <c:v>-9.538593701724904E-2</c:v>
                </c:pt>
                <c:pt idx="180">
                  <c:v>-4.1400420993995747E-2</c:v>
                </c:pt>
                <c:pt idx="181">
                  <c:v>-2.8704655735339212E-2</c:v>
                </c:pt>
                <c:pt idx="182">
                  <c:v>-1.9581341804616462E-2</c:v>
                </c:pt>
                <c:pt idx="183">
                  <c:v>-3.5609309720116833E-3</c:v>
                </c:pt>
                <c:pt idx="184">
                  <c:v>-0.19926332094626534</c:v>
                </c:pt>
                <c:pt idx="185">
                  <c:v>-7.6124596002902181E-2</c:v>
                </c:pt>
                <c:pt idx="186">
                  <c:v>-6.7176302330281226E-2</c:v>
                </c:pt>
                <c:pt idx="187">
                  <c:v>1.226094887782413E-3</c:v>
                </c:pt>
                <c:pt idx="188">
                  <c:v>-4.7618368673791787E-2</c:v>
                </c:pt>
                <c:pt idx="189">
                  <c:v>-9.0993206165037047E-2</c:v>
                </c:pt>
                <c:pt idx="190">
                  <c:v>-1.4017235664567451E-2</c:v>
                </c:pt>
                <c:pt idx="191">
                  <c:v>-1.2871046228710463E-2</c:v>
                </c:pt>
                <c:pt idx="192">
                  <c:v>4.9870332840998864E-2</c:v>
                </c:pt>
                <c:pt idx="193">
                  <c:v>0.10914247906633694</c:v>
                </c:pt>
                <c:pt idx="194">
                  <c:v>0.13003234206043687</c:v>
                </c:pt>
                <c:pt idx="195">
                  <c:v>9.8963220116344536E-2</c:v>
                </c:pt>
                <c:pt idx="196">
                  <c:v>6.933357251771459E-3</c:v>
                </c:pt>
                <c:pt idx="197">
                  <c:v>3.0629469482787296E-2</c:v>
                </c:pt>
                <c:pt idx="198">
                  <c:v>4.5583588073020917E-2</c:v>
                </c:pt>
                <c:pt idx="199">
                  <c:v>3.2762037481110139E-2</c:v>
                </c:pt>
                <c:pt idx="200">
                  <c:v>0.12945919262834577</c:v>
                </c:pt>
                <c:pt idx="201">
                  <c:v>7.557876608371897E-3</c:v>
                </c:pt>
                <c:pt idx="202">
                  <c:v>0.19257725758697261</c:v>
                </c:pt>
                <c:pt idx="203">
                  <c:v>0.2179617453676031</c:v>
                </c:pt>
                <c:pt idx="204">
                  <c:v>-5.5106512253051756E-2</c:v>
                </c:pt>
                <c:pt idx="205">
                  <c:v>-6.0488073182028715E-2</c:v>
                </c:pt>
                <c:pt idx="206">
                  <c:v>-3.5916894749937797E-2</c:v>
                </c:pt>
                <c:pt idx="207">
                  <c:v>-9.8533139977673684E-2</c:v>
                </c:pt>
                <c:pt idx="208">
                  <c:v>-5.9599617097432058E-3</c:v>
                </c:pt>
                <c:pt idx="209">
                  <c:v>2.7860650314012747E-4</c:v>
                </c:pt>
                <c:pt idx="210">
                  <c:v>8.2137847189750299E-2</c:v>
                </c:pt>
                <c:pt idx="211">
                  <c:v>5.6670709177254644E-4</c:v>
                </c:pt>
                <c:pt idx="212">
                  <c:v>0.10267903788686185</c:v>
                </c:pt>
                <c:pt idx="213">
                  <c:v>-5.301857585139319E-3</c:v>
                </c:pt>
                <c:pt idx="214">
                  <c:v>2.7728907277086073E-2</c:v>
                </c:pt>
                <c:pt idx="215">
                  <c:v>6.7494679680046965E-2</c:v>
                </c:pt>
                <c:pt idx="216">
                  <c:v>6.6999345549738215E-2</c:v>
                </c:pt>
                <c:pt idx="217">
                  <c:v>8.044801558315072E-2</c:v>
                </c:pt>
                <c:pt idx="218">
                  <c:v>-5.5360222900358233E-2</c:v>
                </c:pt>
                <c:pt idx="219">
                  <c:v>7.7087239219753483E-3</c:v>
                </c:pt>
                <c:pt idx="220">
                  <c:v>-4.0952122293784433E-3</c:v>
                </c:pt>
                <c:pt idx="221">
                  <c:v>2.4151167793930662E-2</c:v>
                </c:pt>
                <c:pt idx="222">
                  <c:v>0.16041976637437083</c:v>
                </c:pt>
                <c:pt idx="223">
                  <c:v>3.2729419578613334E-3</c:v>
                </c:pt>
                <c:pt idx="224">
                  <c:v>-3.7850445345397055E-2</c:v>
                </c:pt>
                <c:pt idx="225">
                  <c:v>1.815890629532927E-2</c:v>
                </c:pt>
                <c:pt idx="226">
                  <c:v>1.1873051549845205E-2</c:v>
                </c:pt>
                <c:pt idx="227">
                  <c:v>0.16584947534331962</c:v>
                </c:pt>
                <c:pt idx="228">
                  <c:v>-3.0111968692249158E-3</c:v>
                </c:pt>
                <c:pt idx="229">
                  <c:v>1.5583497188588775E-2</c:v>
                </c:pt>
                <c:pt idx="230">
                  <c:v>-5.1038311158484534E-2</c:v>
                </c:pt>
                <c:pt idx="231">
                  <c:v>0.17837099740981269</c:v>
                </c:pt>
                <c:pt idx="232">
                  <c:v>-1.4820930270957515E-2</c:v>
                </c:pt>
                <c:pt idx="233">
                  <c:v>3.2355711863342337E-2</c:v>
                </c:pt>
                <c:pt idx="234">
                  <c:v>7.5873308586612955E-3</c:v>
                </c:pt>
                <c:pt idx="235">
                  <c:v>-4.5240950453359092E-3</c:v>
                </c:pt>
                <c:pt idx="236">
                  <c:v>-5.5632194567775293E-3</c:v>
                </c:pt>
                <c:pt idx="237">
                  <c:v>2.8259631172718844E-3</c:v>
                </c:pt>
                <c:pt idx="238">
                  <c:v>1.6237040723231316E-2</c:v>
                </c:pt>
                <c:pt idx="239">
                  <c:v>8.9157314639478069E-3</c:v>
                </c:pt>
                <c:pt idx="240">
                  <c:v>-0.14414919499862483</c:v>
                </c:pt>
                <c:pt idx="241">
                  <c:v>-1.6277582664343481E-3</c:v>
                </c:pt>
                <c:pt idx="242">
                  <c:v>0.12010991864289423</c:v>
                </c:pt>
                <c:pt idx="243">
                  <c:v>6.9120658708675864E-4</c:v>
                </c:pt>
                <c:pt idx="244">
                  <c:v>-1.4663317479949507E-3</c:v>
                </c:pt>
                <c:pt idx="245">
                  <c:v>-1.0596951354362054E-2</c:v>
                </c:pt>
                <c:pt idx="246">
                  <c:v>6.0551575699121472E-3</c:v>
                </c:pt>
                <c:pt idx="247">
                  <c:v>0.11108212686404939</c:v>
                </c:pt>
                <c:pt idx="248">
                  <c:v>7.5962273770073918E-2</c:v>
                </c:pt>
                <c:pt idx="249">
                  <c:v>9.999632388981472E-2</c:v>
                </c:pt>
                <c:pt idx="250">
                  <c:v>0.10688055662930035</c:v>
                </c:pt>
                <c:pt idx="251">
                  <c:v>2.0394322067898287E-2</c:v>
                </c:pt>
                <c:pt idx="252">
                  <c:v>0.17183226982680036</c:v>
                </c:pt>
                <c:pt idx="253">
                  <c:v>0.10130557950486513</c:v>
                </c:pt>
                <c:pt idx="254">
                  <c:v>0.27410534997131381</c:v>
                </c:pt>
                <c:pt idx="255">
                  <c:v>8.4632290473903887E-2</c:v>
                </c:pt>
                <c:pt idx="256">
                  <c:v>9.4170654800966758E-2</c:v>
                </c:pt>
                <c:pt idx="257">
                  <c:v>-7.6135858384138305E-2</c:v>
                </c:pt>
                <c:pt idx="258">
                  <c:v>0.28629441624365481</c:v>
                </c:pt>
                <c:pt idx="259">
                  <c:v>-3.4124501334557876E-2</c:v>
                </c:pt>
                <c:pt idx="260">
                  <c:v>0.26999480654375485</c:v>
                </c:pt>
                <c:pt idx="261">
                  <c:v>0.2293302900564235</c:v>
                </c:pt>
                <c:pt idx="262">
                  <c:v>0.29071179180900242</c:v>
                </c:pt>
                <c:pt idx="263">
                  <c:v>0.18942359194099956</c:v>
                </c:pt>
                <c:pt idx="264">
                  <c:v>0.1381317556430765</c:v>
                </c:pt>
                <c:pt idx="265">
                  <c:v>0.22288415463316713</c:v>
                </c:pt>
                <c:pt idx="266">
                  <c:v>-1.4536256323777403E-2</c:v>
                </c:pt>
                <c:pt idx="267">
                  <c:v>-2.5907770999280709E-3</c:v>
                </c:pt>
                <c:pt idx="268">
                  <c:v>0.27503299500361372</c:v>
                </c:pt>
                <c:pt idx="269">
                  <c:v>0.36842725396784959</c:v>
                </c:pt>
                <c:pt idx="270">
                  <c:v>1.4355987930320422E-2</c:v>
                </c:pt>
                <c:pt idx="271">
                  <c:v>0.31367239101717304</c:v>
                </c:pt>
                <c:pt idx="272">
                  <c:v>2.4448118253427988E-2</c:v>
                </c:pt>
                <c:pt idx="273">
                  <c:v>-8.3531024302809842E-2</c:v>
                </c:pt>
                <c:pt idx="274">
                  <c:v>-0.11350068531397532</c:v>
                </c:pt>
                <c:pt idx="275">
                  <c:v>-2.061363537733802E-3</c:v>
                </c:pt>
                <c:pt idx="276">
                  <c:v>0.13364397622906538</c:v>
                </c:pt>
                <c:pt idx="277">
                  <c:v>0.23030411632193323</c:v>
                </c:pt>
                <c:pt idx="278">
                  <c:v>0.30465587044534415</c:v>
                </c:pt>
                <c:pt idx="279">
                  <c:v>-5.9149722735674676E-2</c:v>
                </c:pt>
                <c:pt idx="280">
                  <c:v>-5.0085266030013641E-2</c:v>
                </c:pt>
                <c:pt idx="281">
                  <c:v>-0.21543183742591024</c:v>
                </c:pt>
                <c:pt idx="282">
                  <c:v>8.5733882030178329E-3</c:v>
                </c:pt>
                <c:pt idx="283">
                  <c:v>0.13119243216330595</c:v>
                </c:pt>
                <c:pt idx="284">
                  <c:v>3.3812788381426859E-2</c:v>
                </c:pt>
                <c:pt idx="285">
                  <c:v>0.21342180962343096</c:v>
                </c:pt>
                <c:pt idx="286">
                  <c:v>0.16710899060682868</c:v>
                </c:pt>
                <c:pt idx="287">
                  <c:v>0.13746764528596248</c:v>
                </c:pt>
                <c:pt idx="288">
                  <c:v>3.9580870637816727E-2</c:v>
                </c:pt>
                <c:pt idx="289">
                  <c:v>2.6278409090909092E-2</c:v>
                </c:pt>
                <c:pt idx="290">
                  <c:v>8.9031339031339033E-3</c:v>
                </c:pt>
                <c:pt idx="291">
                  <c:v>8.1823984680443634E-2</c:v>
                </c:pt>
                <c:pt idx="292">
                  <c:v>0.10552821774565585</c:v>
                </c:pt>
                <c:pt idx="293">
                  <c:v>8.6179096189988036E-2</c:v>
                </c:pt>
                <c:pt idx="294">
                  <c:v>4.7542837525369308E-2</c:v>
                </c:pt>
                <c:pt idx="295">
                  <c:v>1.9555660012166121E-2</c:v>
                </c:pt>
                <c:pt idx="296">
                  <c:v>-7.7698327796858289E-3</c:v>
                </c:pt>
                <c:pt idx="297">
                  <c:v>2.7978650137741048E-2</c:v>
                </c:pt>
                <c:pt idx="298">
                  <c:v>-8.8840978365920757E-3</c:v>
                </c:pt>
                <c:pt idx="299">
                  <c:v>1.9226800577835868E-2</c:v>
                </c:pt>
                <c:pt idx="300">
                  <c:v>0.11061897907208504</c:v>
                </c:pt>
                <c:pt idx="301">
                  <c:v>0.18047859953424877</c:v>
                </c:pt>
                <c:pt idx="302">
                  <c:v>9.6786110084964905E-2</c:v>
                </c:pt>
                <c:pt idx="303">
                  <c:v>0.11497802589381162</c:v>
                </c:pt>
                <c:pt idx="304">
                  <c:v>1.1350059737156512E-2</c:v>
                </c:pt>
                <c:pt idx="305">
                  <c:v>0.12308682591903876</c:v>
                </c:pt>
                <c:pt idx="306">
                  <c:v>-2.4849899933288858E-2</c:v>
                </c:pt>
                <c:pt idx="307">
                  <c:v>-3.7312910407011748E-2</c:v>
                </c:pt>
                <c:pt idx="308">
                  <c:v>0.14104964947661577</c:v>
                </c:pt>
                <c:pt idx="309">
                  <c:v>2.5717111770524232E-2</c:v>
                </c:pt>
                <c:pt idx="310">
                  <c:v>8.485596526415552E-4</c:v>
                </c:pt>
                <c:pt idx="311">
                  <c:v>0.10129933607592359</c:v>
                </c:pt>
                <c:pt idx="312">
                  <c:v>1.9890038809831825E-2</c:v>
                </c:pt>
                <c:pt idx="313">
                  <c:v>-6.7806889859291605E-2</c:v>
                </c:pt>
                <c:pt idx="314">
                  <c:v>-3.8572574178027265E-2</c:v>
                </c:pt>
                <c:pt idx="315">
                  <c:v>-2.5430586059415096E-3</c:v>
                </c:pt>
                <c:pt idx="316">
                  <c:v>-0.15032964777712218</c:v>
                </c:pt>
                <c:pt idx="317">
                  <c:v>-0.22867442551238085</c:v>
                </c:pt>
                <c:pt idx="318">
                  <c:v>-0.32476743418882364</c:v>
                </c:pt>
                <c:pt idx="319">
                  <c:v>-8.4710391822827941E-2</c:v>
                </c:pt>
                <c:pt idx="320">
                  <c:v>1.5811011904761904E-2</c:v>
                </c:pt>
                <c:pt idx="321">
                  <c:v>0.17652894904684288</c:v>
                </c:pt>
                <c:pt idx="322">
                  <c:v>0.22671555215059647</c:v>
                </c:pt>
                <c:pt idx="323">
                  <c:v>0.25767147218153907</c:v>
                </c:pt>
                <c:pt idx="324">
                  <c:v>4.0091236073339767E-2</c:v>
                </c:pt>
                <c:pt idx="325">
                  <c:v>0.12780617915092243</c:v>
                </c:pt>
                <c:pt idx="326">
                  <c:v>5.6353591160220998E-2</c:v>
                </c:pt>
                <c:pt idx="327">
                  <c:v>7.0375620127569094E-2</c:v>
                </c:pt>
                <c:pt idx="328">
                  <c:v>0.20940550133096716</c:v>
                </c:pt>
                <c:pt idx="329">
                  <c:v>5.6099084096586177E-2</c:v>
                </c:pt>
                <c:pt idx="330">
                  <c:v>1.6128447682215215E-3</c:v>
                </c:pt>
                <c:pt idx="331">
                  <c:v>3.6065341913584611E-2</c:v>
                </c:pt>
                <c:pt idx="332">
                  <c:v>3.7342767295597483E-2</c:v>
                </c:pt>
                <c:pt idx="333">
                  <c:v>-9.5812973076554564E-2</c:v>
                </c:pt>
                <c:pt idx="334">
                  <c:v>9.1307914541498739E-2</c:v>
                </c:pt>
                <c:pt idx="335">
                  <c:v>-2.9410418383228051E-2</c:v>
                </c:pt>
                <c:pt idx="336">
                  <c:v>-8.2341688012710357E-2</c:v>
                </c:pt>
                <c:pt idx="337">
                  <c:v>4.0235800505286794E-2</c:v>
                </c:pt>
                <c:pt idx="338">
                  <c:v>0.28517797552836482</c:v>
                </c:pt>
                <c:pt idx="339">
                  <c:v>0.18349971679410931</c:v>
                </c:pt>
                <c:pt idx="340">
                  <c:v>0.10091743119266056</c:v>
                </c:pt>
                <c:pt idx="341">
                  <c:v>0.15420988067358091</c:v>
                </c:pt>
                <c:pt idx="342">
                  <c:v>-0.10835362427420865</c:v>
                </c:pt>
                <c:pt idx="343">
                  <c:v>-9.0665091154625246E-2</c:v>
                </c:pt>
                <c:pt idx="344">
                  <c:v>-0.52655469813890154</c:v>
                </c:pt>
                <c:pt idx="345">
                  <c:v>-8.9983931440814138E-2</c:v>
                </c:pt>
                <c:pt idx="346">
                  <c:v>2.2879273868832321E-2</c:v>
                </c:pt>
                <c:pt idx="347">
                  <c:v>4.1401273885350316E-2</c:v>
                </c:pt>
                <c:pt idx="348">
                  <c:v>8.2986605870618416E-2</c:v>
                </c:pt>
                <c:pt idx="349">
                  <c:v>-0.12073775573465592</c:v>
                </c:pt>
                <c:pt idx="350">
                  <c:v>-8.9831117499101689E-3</c:v>
                </c:pt>
                <c:pt idx="351">
                  <c:v>4.5426749366646285E-2</c:v>
                </c:pt>
                <c:pt idx="352">
                  <c:v>-2.5360911020115371E-2</c:v>
                </c:pt>
                <c:pt idx="353">
                  <c:v>-1.4058106841611996E-2</c:v>
                </c:pt>
                <c:pt idx="354">
                  <c:v>9.1607378958635022E-2</c:v>
                </c:pt>
                <c:pt idx="355">
                  <c:v>-0.16733601070950468</c:v>
                </c:pt>
                <c:pt idx="356">
                  <c:v>-5.2052052052052052E-2</c:v>
                </c:pt>
                <c:pt idx="357">
                  <c:v>-4.8586143231950249E-4</c:v>
                </c:pt>
                <c:pt idx="358">
                  <c:v>2.3646638905413443E-2</c:v>
                </c:pt>
                <c:pt idx="359">
                  <c:v>-0.35166406656266253</c:v>
                </c:pt>
                <c:pt idx="360">
                  <c:v>-4.4737522627359708E-2</c:v>
                </c:pt>
                <c:pt idx="361">
                  <c:v>-0.10101351351351351</c:v>
                </c:pt>
                <c:pt idx="362">
                  <c:v>1.1213027315338613E-2</c:v>
                </c:pt>
                <c:pt idx="363">
                  <c:v>4.3327556325823221E-4</c:v>
                </c:pt>
                <c:pt idx="364">
                  <c:v>8.1629886677872368E-2</c:v>
                </c:pt>
                <c:pt idx="365">
                  <c:v>-3.1223003825743553E-2</c:v>
                </c:pt>
                <c:pt idx="366">
                  <c:v>3.5162577535458893E-2</c:v>
                </c:pt>
                <c:pt idx="367">
                  <c:v>-7.8717020815935179E-3</c:v>
                </c:pt>
                <c:pt idx="368">
                  <c:v>4.693544227628299E-2</c:v>
                </c:pt>
                <c:pt idx="369">
                  <c:v>1.9287895040844955E-2</c:v>
                </c:pt>
                <c:pt idx="370">
                  <c:v>-1.3520542394203494E-2</c:v>
                </c:pt>
                <c:pt idx="371">
                  <c:v>-1.8459669127955883E-2</c:v>
                </c:pt>
                <c:pt idx="372">
                  <c:v>-3.4509063169748264E-2</c:v>
                </c:pt>
                <c:pt idx="373">
                  <c:v>-8.2491292532629087E-2</c:v>
                </c:pt>
                <c:pt idx="374">
                  <c:v>9.5629295532646041E-2</c:v>
                </c:pt>
                <c:pt idx="375">
                  <c:v>6.9216970831383562E-2</c:v>
                </c:pt>
                <c:pt idx="376">
                  <c:v>7.4893009985734671E-2</c:v>
                </c:pt>
                <c:pt idx="377">
                  <c:v>-8.7735204457058763E-2</c:v>
                </c:pt>
                <c:pt idx="378">
                  <c:v>1.6827085444106722E-2</c:v>
                </c:pt>
                <c:pt idx="379">
                  <c:v>0.12344404979040671</c:v>
                </c:pt>
                <c:pt idx="380">
                  <c:v>0.32752826153376108</c:v>
                </c:pt>
                <c:pt idx="381">
                  <c:v>9.0841765540466801E-2</c:v>
                </c:pt>
                <c:pt idx="382">
                  <c:v>0.18707502266545784</c:v>
                </c:pt>
                <c:pt idx="383">
                  <c:v>0.13741306918662052</c:v>
                </c:pt>
                <c:pt idx="384">
                  <c:v>0.10288770477714165</c:v>
                </c:pt>
                <c:pt idx="385">
                  <c:v>4.5850769718852446E-3</c:v>
                </c:pt>
                <c:pt idx="386">
                  <c:v>-1.7254279213937792E-2</c:v>
                </c:pt>
                <c:pt idx="387">
                  <c:v>6.7394282050534784E-2</c:v>
                </c:pt>
                <c:pt idx="388">
                  <c:v>9.1368976704118476E-2</c:v>
                </c:pt>
                <c:pt idx="389">
                  <c:v>8.4185348466372767E-2</c:v>
                </c:pt>
                <c:pt idx="390">
                  <c:v>-2.8058849090570489E-2</c:v>
                </c:pt>
                <c:pt idx="391">
                  <c:v>3.4568748570121252E-2</c:v>
                </c:pt>
                <c:pt idx="392">
                  <c:v>-5.2854122621564484E-4</c:v>
                </c:pt>
                <c:pt idx="393">
                  <c:v>9.8017406779189728E-2</c:v>
                </c:pt>
                <c:pt idx="394">
                  <c:v>6.5850072625500411E-2</c:v>
                </c:pt>
                <c:pt idx="395">
                  <c:v>0.16554895573864725</c:v>
                </c:pt>
                <c:pt idx="396">
                  <c:v>6.8659164846507602E-3</c:v>
                </c:pt>
                <c:pt idx="397">
                  <c:v>1.8003680310339682E-2</c:v>
                </c:pt>
                <c:pt idx="398">
                  <c:v>5.6632044086649569E-2</c:v>
                </c:pt>
                <c:pt idx="399">
                  <c:v>1.3042226324971628E-2</c:v>
                </c:pt>
                <c:pt idx="400">
                  <c:v>0.12147568086468037</c:v>
                </c:pt>
                <c:pt idx="401">
                  <c:v>1.1025537089582489E-2</c:v>
                </c:pt>
                <c:pt idx="402">
                  <c:v>2.9418604651162791E-2</c:v>
                </c:pt>
                <c:pt idx="403">
                  <c:v>7.7151545152393752E-2</c:v>
                </c:pt>
                <c:pt idx="404">
                  <c:v>4.1636130450714549E-2</c:v>
                </c:pt>
                <c:pt idx="405">
                  <c:v>7.1784316099608503E-2</c:v>
                </c:pt>
                <c:pt idx="406">
                  <c:v>3.940543908339874E-2</c:v>
                </c:pt>
                <c:pt idx="407">
                  <c:v>4.1204887752202331E-2</c:v>
                </c:pt>
                <c:pt idx="408">
                  <c:v>-2.6547099791475095E-2</c:v>
                </c:pt>
                <c:pt idx="409">
                  <c:v>-2.8455957486309639E-3</c:v>
                </c:pt>
                <c:pt idx="410">
                  <c:v>2.0368143961062256E-2</c:v>
                </c:pt>
                <c:pt idx="411">
                  <c:v>1.433016433248635E-2</c:v>
                </c:pt>
                <c:pt idx="412">
                  <c:v>5.3554040895813046E-2</c:v>
                </c:pt>
                <c:pt idx="413">
                  <c:v>-7.0586369164067041E-3</c:v>
                </c:pt>
                <c:pt idx="414">
                  <c:v>7.3555243281222555E-3</c:v>
                </c:pt>
                <c:pt idx="415">
                  <c:v>4.5849630595393306E-2</c:v>
                </c:pt>
                <c:pt idx="416">
                  <c:v>3.9382573571840739E-2</c:v>
                </c:pt>
                <c:pt idx="417">
                  <c:v>0.43496894953205634</c:v>
                </c:pt>
                <c:pt idx="418">
                  <c:v>6.9920186232125042E-3</c:v>
                </c:pt>
                <c:pt idx="419">
                  <c:v>2.2960725075528703E-2</c:v>
                </c:pt>
                <c:pt idx="420">
                  <c:v>-2.5349478243748769E-2</c:v>
                </c:pt>
                <c:pt idx="421">
                  <c:v>0.29222189405653332</c:v>
                </c:pt>
                <c:pt idx="422">
                  <c:v>0.37227494738514078</c:v>
                </c:pt>
                <c:pt idx="423">
                  <c:v>0.35623399487836105</c:v>
                </c:pt>
                <c:pt idx="424">
                  <c:v>3.4225715694520986E-2</c:v>
                </c:pt>
                <c:pt idx="425">
                  <c:v>5.595872617058386E-2</c:v>
                </c:pt>
                <c:pt idx="426">
                  <c:v>0.1063137813735405</c:v>
                </c:pt>
                <c:pt idx="427">
                  <c:v>-1.0593298267554346E-2</c:v>
                </c:pt>
                <c:pt idx="428">
                  <c:v>5.2165517001417874E-2</c:v>
                </c:pt>
                <c:pt idx="429">
                  <c:v>7.1736564639232045E-2</c:v>
                </c:pt>
                <c:pt idx="430">
                  <c:v>9.6792206986411861E-2</c:v>
                </c:pt>
                <c:pt idx="431">
                  <c:v>-1.248462888736612E-3</c:v>
                </c:pt>
                <c:pt idx="432">
                  <c:v>4.4054325857506911E-2</c:v>
                </c:pt>
                <c:pt idx="433">
                  <c:v>1.0976204098065391E-2</c:v>
                </c:pt>
                <c:pt idx="434">
                  <c:v>1.8940256585439914E-2</c:v>
                </c:pt>
                <c:pt idx="435">
                  <c:v>-2.865771664131561E-3</c:v>
                </c:pt>
                <c:pt idx="436">
                  <c:v>0.10724661335074262</c:v>
                </c:pt>
                <c:pt idx="437">
                  <c:v>2.0180049543834209E-2</c:v>
                </c:pt>
                <c:pt idx="438">
                  <c:v>-3.5413846451363374E-3</c:v>
                </c:pt>
                <c:pt idx="439">
                  <c:v>3.832095131850656E-2</c:v>
                </c:pt>
                <c:pt idx="440">
                  <c:v>2.3033848403794716E-2</c:v>
                </c:pt>
                <c:pt idx="441">
                  <c:v>-1.192504258943782E-2</c:v>
                </c:pt>
                <c:pt idx="442">
                  <c:v>0.21299225482709719</c:v>
                </c:pt>
                <c:pt idx="443">
                  <c:v>-2.7407441817252753E-3</c:v>
                </c:pt>
                <c:pt idx="444">
                  <c:v>0.17016139516743123</c:v>
                </c:pt>
                <c:pt idx="445">
                  <c:v>-1.2498156614068721E-2</c:v>
                </c:pt>
                <c:pt idx="446">
                  <c:v>0.18867256637168142</c:v>
                </c:pt>
                <c:pt idx="447">
                  <c:v>2.0645001503706194E-2</c:v>
                </c:pt>
                <c:pt idx="448">
                  <c:v>1.2171196047086178E-3</c:v>
                </c:pt>
                <c:pt idx="449">
                  <c:v>-1.7652832510511127E-2</c:v>
                </c:pt>
                <c:pt idx="450">
                  <c:v>-5.1780638386471857E-3</c:v>
                </c:pt>
                <c:pt idx="451">
                  <c:v>1.0727337026995167E-2</c:v>
                </c:pt>
                <c:pt idx="452">
                  <c:v>9.8407755632209618E-2</c:v>
                </c:pt>
                <c:pt idx="453">
                  <c:v>-4.2236573926282446E-3</c:v>
                </c:pt>
                <c:pt idx="454">
                  <c:v>0.12342830117907989</c:v>
                </c:pt>
                <c:pt idx="455">
                  <c:v>-2.0037723053448055E-2</c:v>
                </c:pt>
                <c:pt idx="456">
                  <c:v>0.2395742322181825</c:v>
                </c:pt>
                <c:pt idx="457">
                  <c:v>1.9596942321056288E-2</c:v>
                </c:pt>
                <c:pt idx="458">
                  <c:v>9.8851942180715011E-2</c:v>
                </c:pt>
                <c:pt idx="459">
                  <c:v>-7.4819956718659458E-2</c:v>
                </c:pt>
                <c:pt idx="460">
                  <c:v>0.14383766039988063</c:v>
                </c:pt>
                <c:pt idx="461">
                  <c:v>0.12944398307430696</c:v>
                </c:pt>
                <c:pt idx="462">
                  <c:v>-0.11453549578139542</c:v>
                </c:pt>
                <c:pt idx="463">
                  <c:v>-0.21369069177834119</c:v>
                </c:pt>
                <c:pt idx="464">
                  <c:v>-0.36825004178505766</c:v>
                </c:pt>
                <c:pt idx="465">
                  <c:v>-0.37984174309041274</c:v>
                </c:pt>
                <c:pt idx="466">
                  <c:v>-0.50115696916151287</c:v>
                </c:pt>
                <c:pt idx="467">
                  <c:v>-0.45104751910106605</c:v>
                </c:pt>
                <c:pt idx="468">
                  <c:v>-0.54457948781127974</c:v>
                </c:pt>
                <c:pt idx="469">
                  <c:v>-0.2703021169831587</c:v>
                </c:pt>
                <c:pt idx="470">
                  <c:v>-0.13380387240942349</c:v>
                </c:pt>
                <c:pt idx="471">
                  <c:v>-0.48399295578830293</c:v>
                </c:pt>
                <c:pt idx="472">
                  <c:v>-4.7869169758129555E-2</c:v>
                </c:pt>
                <c:pt idx="473">
                  <c:v>-4.4174787915941691E-4</c:v>
                </c:pt>
                <c:pt idx="474">
                  <c:v>-0.25508839696924679</c:v>
                </c:pt>
                <c:pt idx="475">
                  <c:v>-0.13625377643504533</c:v>
                </c:pt>
                <c:pt idx="476">
                  <c:v>-0.11306256860592755</c:v>
                </c:pt>
                <c:pt idx="477">
                  <c:v>-8.4936297776667502E-4</c:v>
                </c:pt>
                <c:pt idx="478">
                  <c:v>-0.12514273729346787</c:v>
                </c:pt>
                <c:pt idx="479">
                  <c:v>6.7784844370489095E-2</c:v>
                </c:pt>
                <c:pt idx="480">
                  <c:v>0.46423103525992243</c:v>
                </c:pt>
                <c:pt idx="481">
                  <c:v>0.12421304419094568</c:v>
                </c:pt>
                <c:pt idx="482">
                  <c:v>-3.5802550344399861E-3</c:v>
                </c:pt>
                <c:pt idx="483">
                  <c:v>9.5573620252561914E-2</c:v>
                </c:pt>
                <c:pt idx="484">
                  <c:v>0.37119119743406986</c:v>
                </c:pt>
                <c:pt idx="485">
                  <c:v>-0.39824721147279762</c:v>
                </c:pt>
                <c:pt idx="486">
                  <c:v>-6.9982608695652176E-2</c:v>
                </c:pt>
                <c:pt idx="487">
                  <c:v>-0.16573816155988857</c:v>
                </c:pt>
                <c:pt idx="488">
                  <c:v>-0.22250643351006108</c:v>
                </c:pt>
                <c:pt idx="489">
                  <c:v>-0.28071823848835553</c:v>
                </c:pt>
                <c:pt idx="490">
                  <c:v>-8.0773781962236967E-3</c:v>
                </c:pt>
                <c:pt idx="491">
                  <c:v>-0.28531791907514453</c:v>
                </c:pt>
                <c:pt idx="492">
                  <c:v>-0.40912052117263842</c:v>
                </c:pt>
                <c:pt idx="493">
                  <c:v>-1.0083008957463771E-2</c:v>
                </c:pt>
                <c:pt idx="494">
                  <c:v>-5.7832792207792208E-2</c:v>
                </c:pt>
                <c:pt idx="495">
                  <c:v>2.9018490494656199E-2</c:v>
                </c:pt>
                <c:pt idx="496">
                  <c:v>4.6428704082011659E-3</c:v>
                </c:pt>
                <c:pt idx="497">
                  <c:v>-0.24839068908384715</c:v>
                </c:pt>
                <c:pt idx="498">
                  <c:v>-0.46011436190671556</c:v>
                </c:pt>
                <c:pt idx="499">
                  <c:v>-0.68722466960352424</c:v>
                </c:pt>
                <c:pt idx="500">
                  <c:v>-0.20243016724677382</c:v>
                </c:pt>
                <c:pt idx="501">
                  <c:v>-4.5623972384584259E-3</c:v>
                </c:pt>
                <c:pt idx="502">
                  <c:v>-6.4481923407485126E-2</c:v>
                </c:pt>
                <c:pt idx="503">
                  <c:v>-9.1021172677051468E-2</c:v>
                </c:pt>
                <c:pt idx="504">
                  <c:v>-0.38040499218555346</c:v>
                </c:pt>
                <c:pt idx="505">
                  <c:v>-0.68740902474526933</c:v>
                </c:pt>
                <c:pt idx="506">
                  <c:v>-0.2818801229200118</c:v>
                </c:pt>
                <c:pt idx="507">
                  <c:v>-9.6039182282793872E-2</c:v>
                </c:pt>
                <c:pt idx="508">
                  <c:v>-0.43803644029513628</c:v>
                </c:pt>
                <c:pt idx="509">
                  <c:v>-0.22759014103900702</c:v>
                </c:pt>
                <c:pt idx="510">
                  <c:v>2.8591851322373124E-3</c:v>
                </c:pt>
                <c:pt idx="511">
                  <c:v>0.25432817527194729</c:v>
                </c:pt>
                <c:pt idx="512">
                  <c:v>0.22807169827698451</c:v>
                </c:pt>
                <c:pt idx="513">
                  <c:v>0.29030417734471925</c:v>
                </c:pt>
                <c:pt idx="514">
                  <c:v>4.4328802408757854E-2</c:v>
                </c:pt>
                <c:pt idx="515">
                  <c:v>-0.17640232108317214</c:v>
                </c:pt>
                <c:pt idx="516">
                  <c:v>-0.11615017064846417</c:v>
                </c:pt>
                <c:pt idx="517">
                  <c:v>-0.3152220173074195</c:v>
                </c:pt>
                <c:pt idx="518">
                  <c:v>-0.35836985948175842</c:v>
                </c:pt>
                <c:pt idx="519">
                  <c:v>-4.5229438930922669E-2</c:v>
                </c:pt>
                <c:pt idx="520">
                  <c:v>5.704915792710006E-2</c:v>
                </c:pt>
                <c:pt idx="521">
                  <c:v>0.45711808292606021</c:v>
                </c:pt>
                <c:pt idx="522">
                  <c:v>5.6996121722325904E-2</c:v>
                </c:pt>
                <c:pt idx="523">
                  <c:v>-0.39969793286896149</c:v>
                </c:pt>
                <c:pt idx="524">
                  <c:v>-1.4597698941666827E-2</c:v>
                </c:pt>
                <c:pt idx="525">
                  <c:v>-0.29757785467128028</c:v>
                </c:pt>
                <c:pt idx="526">
                  <c:v>-1.1681990265008112E-2</c:v>
                </c:pt>
                <c:pt idx="527">
                  <c:v>-0.29184978552067159</c:v>
                </c:pt>
                <c:pt idx="528">
                  <c:v>-0.28576977967690448</c:v>
                </c:pt>
                <c:pt idx="529">
                  <c:v>-4.2060552321839736E-2</c:v>
                </c:pt>
                <c:pt idx="530">
                  <c:v>-0.31712368779762434</c:v>
                </c:pt>
                <c:pt idx="531">
                  <c:v>-0.61396879029031259</c:v>
                </c:pt>
                <c:pt idx="532">
                  <c:v>-0.5717411331183786</c:v>
                </c:pt>
                <c:pt idx="533">
                  <c:v>-5.9218773956726825E-2</c:v>
                </c:pt>
                <c:pt idx="534">
                  <c:v>5.7163341827095428E-3</c:v>
                </c:pt>
                <c:pt idx="535">
                  <c:v>-0.32393878197513265</c:v>
                </c:pt>
                <c:pt idx="536">
                  <c:v>-2.3488688109890585E-3</c:v>
                </c:pt>
                <c:pt idx="537">
                  <c:v>1.5672976797586308E-2</c:v>
                </c:pt>
                <c:pt idx="538">
                  <c:v>-1.1070758346946766E-3</c:v>
                </c:pt>
                <c:pt idx="539">
                  <c:v>-0.18732394366197183</c:v>
                </c:pt>
                <c:pt idx="540">
                  <c:v>-0.13930818242116053</c:v>
                </c:pt>
                <c:pt idx="541">
                  <c:v>-7.2028811524609843E-3</c:v>
                </c:pt>
                <c:pt idx="542">
                  <c:v>-0.26921774466644088</c:v>
                </c:pt>
                <c:pt idx="543">
                  <c:v>-0.13371150729335493</c:v>
                </c:pt>
                <c:pt idx="544">
                  <c:v>-3.5787583376090303E-2</c:v>
                </c:pt>
                <c:pt idx="545">
                  <c:v>-8.8318966895037987E-2</c:v>
                </c:pt>
                <c:pt idx="546">
                  <c:v>-0.22785446822779859</c:v>
                </c:pt>
                <c:pt idx="547">
                  <c:v>-2.8684907325684024E-2</c:v>
                </c:pt>
                <c:pt idx="548">
                  <c:v>-1.7379440625491946E-2</c:v>
                </c:pt>
                <c:pt idx="549">
                  <c:v>-0.14174611138986454</c:v>
                </c:pt>
                <c:pt idx="550">
                  <c:v>-2.1549893022932486E-2</c:v>
                </c:pt>
                <c:pt idx="551">
                  <c:v>-2.9658272874881508E-3</c:v>
                </c:pt>
                <c:pt idx="552">
                  <c:v>0.1861441567529741</c:v>
                </c:pt>
                <c:pt idx="553">
                  <c:v>9.2620451852542168E-2</c:v>
                </c:pt>
                <c:pt idx="554">
                  <c:v>-6.9795765411279744E-3</c:v>
                </c:pt>
                <c:pt idx="555">
                  <c:v>3.2868427683981024E-3</c:v>
                </c:pt>
                <c:pt idx="556">
                  <c:v>-0.10119538334707337</c:v>
                </c:pt>
                <c:pt idx="557">
                  <c:v>-3.2740615297770254E-2</c:v>
                </c:pt>
                <c:pt idx="558">
                  <c:v>0.11220448817952718</c:v>
                </c:pt>
                <c:pt idx="559">
                  <c:v>-0.10579331863252479</c:v>
                </c:pt>
                <c:pt idx="560">
                  <c:v>-0.2678783692614129</c:v>
                </c:pt>
                <c:pt idx="561">
                  <c:v>-0.15034534232131644</c:v>
                </c:pt>
                <c:pt idx="562">
                  <c:v>-0.11154354454353414</c:v>
                </c:pt>
                <c:pt idx="563">
                  <c:v>-0.20542644568573815</c:v>
                </c:pt>
                <c:pt idx="564">
                  <c:v>-0.31417035664736526</c:v>
                </c:pt>
                <c:pt idx="565">
                  <c:v>-9.4883031241900187E-2</c:v>
                </c:pt>
                <c:pt idx="566">
                  <c:v>3.4923799547190215E-2</c:v>
                </c:pt>
                <c:pt idx="567">
                  <c:v>2.9931569873822041E-3</c:v>
                </c:pt>
                <c:pt idx="568">
                  <c:v>-0.10712535589561636</c:v>
                </c:pt>
                <c:pt idx="569">
                  <c:v>-2.5247971145175834E-3</c:v>
                </c:pt>
                <c:pt idx="570">
                  <c:v>1.6187008650077689E-2</c:v>
                </c:pt>
                <c:pt idx="571">
                  <c:v>-4.1575492341356671E-2</c:v>
                </c:pt>
                <c:pt idx="572">
                  <c:v>-0.36177110348866393</c:v>
                </c:pt>
                <c:pt idx="573">
                  <c:v>0.20710070620102544</c:v>
                </c:pt>
                <c:pt idx="574">
                  <c:v>0.28031879566083684</c:v>
                </c:pt>
                <c:pt idx="575">
                  <c:v>-4.5841542358570221E-2</c:v>
                </c:pt>
                <c:pt idx="576">
                  <c:v>9.6020589982181742E-2</c:v>
                </c:pt>
                <c:pt idx="577">
                  <c:v>0.15140419449615755</c:v>
                </c:pt>
                <c:pt idx="578">
                  <c:v>0.41682590953361359</c:v>
                </c:pt>
                <c:pt idx="579">
                  <c:v>0.46715130933114007</c:v>
                </c:pt>
                <c:pt idx="580">
                  <c:v>-0.21163339772483367</c:v>
                </c:pt>
                <c:pt idx="581">
                  <c:v>-0.17306895122288241</c:v>
                </c:pt>
                <c:pt idx="582">
                  <c:v>-8.9088993198582239E-2</c:v>
                </c:pt>
                <c:pt idx="583">
                  <c:v>-0.36820221030747347</c:v>
                </c:pt>
                <c:pt idx="584">
                  <c:v>2.3594180102241448E-4</c:v>
                </c:pt>
                <c:pt idx="585">
                  <c:v>-5.5167693360711839E-2</c:v>
                </c:pt>
                <c:pt idx="586">
                  <c:v>3.3769394584727712E-2</c:v>
                </c:pt>
                <c:pt idx="587">
                  <c:v>-3.9517749497655727E-2</c:v>
                </c:pt>
                <c:pt idx="588">
                  <c:v>0.19591690544412607</c:v>
                </c:pt>
                <c:pt idx="589">
                  <c:v>-0.10947241402426762</c:v>
                </c:pt>
                <c:pt idx="590">
                  <c:v>-6.5044121833190999E-2</c:v>
                </c:pt>
                <c:pt idx="591">
                  <c:v>-3.2814238042269191E-2</c:v>
                </c:pt>
                <c:pt idx="592">
                  <c:v>-1.8479033404406538E-2</c:v>
                </c:pt>
                <c:pt idx="593">
                  <c:v>8.6455331412103754E-3</c:v>
                </c:pt>
                <c:pt idx="594">
                  <c:v>-2.8571428571428571E-2</c:v>
                </c:pt>
                <c:pt idx="595">
                  <c:v>9.111759799833194E-2</c:v>
                </c:pt>
                <c:pt idx="596">
                  <c:v>4.82251449582803E-2</c:v>
                </c:pt>
                <c:pt idx="597">
                  <c:v>3.9300057372346528E-2</c:v>
                </c:pt>
                <c:pt idx="598">
                  <c:v>2.2210654173173694E-2</c:v>
                </c:pt>
                <c:pt idx="599">
                  <c:v>0.41712996535331559</c:v>
                </c:pt>
                <c:pt idx="600">
                  <c:v>0.13656387665198239</c:v>
                </c:pt>
                <c:pt idx="601">
                  <c:v>8.6931311329170383E-2</c:v>
                </c:pt>
                <c:pt idx="602">
                  <c:v>1.2170385395537525E-2</c:v>
                </c:pt>
                <c:pt idx="603">
                  <c:v>4.8615877373598716E-3</c:v>
                </c:pt>
                <c:pt idx="604">
                  <c:v>-5.8013052936910807E-3</c:v>
                </c:pt>
                <c:pt idx="605">
                  <c:v>0.10798258345428156</c:v>
                </c:pt>
                <c:pt idx="606">
                  <c:v>-1.7825800789820097E-2</c:v>
                </c:pt>
                <c:pt idx="607">
                  <c:v>-1.6646200027288852E-2</c:v>
                </c:pt>
                <c:pt idx="608">
                  <c:v>-7.651267127440281E-2</c:v>
                </c:pt>
                <c:pt idx="609">
                  <c:v>-0.15469982617997058</c:v>
                </c:pt>
                <c:pt idx="610">
                  <c:v>4.8390999274135014E-3</c:v>
                </c:pt>
                <c:pt idx="611">
                  <c:v>-1.5151515151515152E-2</c:v>
                </c:pt>
                <c:pt idx="612">
                  <c:v>-0.1492265696087352</c:v>
                </c:pt>
                <c:pt idx="613">
                  <c:v>0.23324070857936782</c:v>
                </c:pt>
                <c:pt idx="614">
                  <c:v>0.2630701242391395</c:v>
                </c:pt>
                <c:pt idx="615">
                  <c:v>9.0851685215881287E-2</c:v>
                </c:pt>
                <c:pt idx="616">
                  <c:v>0.32031943212067437</c:v>
                </c:pt>
                <c:pt idx="617">
                  <c:v>-1.7225497420781135E-2</c:v>
                </c:pt>
                <c:pt idx="618">
                  <c:v>0.16337929830685985</c:v>
                </c:pt>
                <c:pt idx="619">
                  <c:v>1.0869565217391304E-2</c:v>
                </c:pt>
                <c:pt idx="620">
                  <c:v>0.13938252716645091</c:v>
                </c:pt>
                <c:pt idx="621">
                  <c:v>0.1718567536006228</c:v>
                </c:pt>
                <c:pt idx="622">
                  <c:v>3.6249217973723914E-2</c:v>
                </c:pt>
                <c:pt idx="623">
                  <c:v>0.22988436521320163</c:v>
                </c:pt>
                <c:pt idx="624">
                  <c:v>0.209011522761329</c:v>
                </c:pt>
                <c:pt idx="625">
                  <c:v>9.0512592036767814E-2</c:v>
                </c:pt>
                <c:pt idx="626">
                  <c:v>1.8466591892324948E-2</c:v>
                </c:pt>
                <c:pt idx="627">
                  <c:v>0.13151714419915453</c:v>
                </c:pt>
                <c:pt idx="628">
                  <c:v>-6.8786085964787228E-3</c:v>
                </c:pt>
                <c:pt idx="629">
                  <c:v>-6.9958476259252573E-3</c:v>
                </c:pt>
                <c:pt idx="630">
                  <c:v>-3.4669099585935857E-2</c:v>
                </c:pt>
                <c:pt idx="631">
                  <c:v>-1.3316739265712509E-2</c:v>
                </c:pt>
                <c:pt idx="632">
                  <c:v>7.842290812288653E-3</c:v>
                </c:pt>
                <c:pt idx="633">
                  <c:v>-0.20835913312693499</c:v>
                </c:pt>
                <c:pt idx="634">
                  <c:v>-3.1303497187576426E-2</c:v>
                </c:pt>
                <c:pt idx="635">
                  <c:v>-4.4170030871526954E-2</c:v>
                </c:pt>
                <c:pt idx="636">
                  <c:v>-1.7521548678818707E-2</c:v>
                </c:pt>
                <c:pt idx="637">
                  <c:v>0.17141652105802255</c:v>
                </c:pt>
                <c:pt idx="638">
                  <c:v>2.5549637579592326E-2</c:v>
                </c:pt>
                <c:pt idx="639">
                  <c:v>-4.6182235299985039E-2</c:v>
                </c:pt>
                <c:pt idx="640">
                  <c:v>-2.1072965141803496E-3</c:v>
                </c:pt>
                <c:pt idx="641">
                  <c:v>-6.892366379123499E-2</c:v>
                </c:pt>
                <c:pt idx="642">
                  <c:v>-3.2031038527474513E-2</c:v>
                </c:pt>
                <c:pt idx="643">
                  <c:v>0.11877991762217523</c:v>
                </c:pt>
                <c:pt idx="644">
                  <c:v>9.8849324997734897E-2</c:v>
                </c:pt>
                <c:pt idx="645">
                  <c:v>0.10610162432319867</c:v>
                </c:pt>
                <c:pt idx="646">
                  <c:v>0.11144924595928857</c:v>
                </c:pt>
                <c:pt idx="647">
                  <c:v>0.22528116213683225</c:v>
                </c:pt>
                <c:pt idx="648">
                  <c:v>0.20891218872870249</c:v>
                </c:pt>
                <c:pt idx="649">
                  <c:v>4.4154088758729441E-2</c:v>
                </c:pt>
                <c:pt idx="650">
                  <c:v>-9.5160546935013066E-2</c:v>
                </c:pt>
                <c:pt idx="651">
                  <c:v>3.2886387463444244E-2</c:v>
                </c:pt>
                <c:pt idx="652">
                  <c:v>-0.10818838905574442</c:v>
                </c:pt>
                <c:pt idx="653">
                  <c:v>-2.2520773472082005E-3</c:v>
                </c:pt>
                <c:pt idx="654">
                  <c:v>-0.20407471931862176</c:v>
                </c:pt>
                <c:pt idx="655">
                  <c:v>-7.0679844264749927E-3</c:v>
                </c:pt>
                <c:pt idx="656">
                  <c:v>-0.29613910186199344</c:v>
                </c:pt>
                <c:pt idx="657">
                  <c:v>-0.12778227438284095</c:v>
                </c:pt>
                <c:pt idx="658">
                  <c:v>-4.250029596306381E-2</c:v>
                </c:pt>
                <c:pt idx="659">
                  <c:v>9.4661436124850763E-3</c:v>
                </c:pt>
                <c:pt idx="660">
                  <c:v>-6.563207242159716E-2</c:v>
                </c:pt>
                <c:pt idx="661">
                  <c:v>-9.8076197661259908E-3</c:v>
                </c:pt>
                <c:pt idx="662">
                  <c:v>-1.605351170568562E-3</c:v>
                </c:pt>
                <c:pt idx="663">
                  <c:v>1.2903542341281523E-2</c:v>
                </c:pt>
                <c:pt idx="664">
                  <c:v>-3.2913833404089468E-3</c:v>
                </c:pt>
                <c:pt idx="665">
                  <c:v>-3.2718204544035811E-3</c:v>
                </c:pt>
                <c:pt idx="666">
                  <c:v>-4.8866580387381946E-2</c:v>
                </c:pt>
                <c:pt idx="667">
                  <c:v>-3.5279844700625341E-3</c:v>
                </c:pt>
                <c:pt idx="668">
                  <c:v>-1.5130436658380134E-3</c:v>
                </c:pt>
                <c:pt idx="669">
                  <c:v>-7.0426925550568162E-2</c:v>
                </c:pt>
                <c:pt idx="670">
                  <c:v>-1.0136520939559504E-2</c:v>
                </c:pt>
                <c:pt idx="671">
                  <c:v>-7.6690811741169755E-3</c:v>
                </c:pt>
                <c:pt idx="672">
                  <c:v>2.9997173521491824E-2</c:v>
                </c:pt>
                <c:pt idx="673">
                  <c:v>-7.8027235921972762E-2</c:v>
                </c:pt>
                <c:pt idx="674">
                  <c:v>-1.0827197921177999E-4</c:v>
                </c:pt>
                <c:pt idx="675">
                  <c:v>4.448838358872961E-3</c:v>
                </c:pt>
                <c:pt idx="676">
                  <c:v>-4.1006014215418263E-3</c:v>
                </c:pt>
                <c:pt idx="677">
                  <c:v>-2.9492833517089305E-2</c:v>
                </c:pt>
                <c:pt idx="678">
                  <c:v>-3.6593207458934941E-2</c:v>
                </c:pt>
                <c:pt idx="679">
                  <c:v>-4.3078611606530391E-2</c:v>
                </c:pt>
                <c:pt idx="680">
                  <c:v>-3.5341951626355297E-2</c:v>
                </c:pt>
              </c:numCache>
            </c:numRef>
          </c:val>
          <c:smooth val="0"/>
          <c:extLst>
            <c:ext xmlns:c16="http://schemas.microsoft.com/office/drawing/2014/chart" uri="{C3380CC4-5D6E-409C-BE32-E72D297353CC}">
              <c16:uniqueId val="{00000000-D801-4C7F-8516-49B78F7BB2F5}"/>
            </c:ext>
          </c:extLst>
        </c:ser>
        <c:ser>
          <c:idx val="1"/>
          <c:order val="1"/>
          <c:tx>
            <c:v>Нарық асимметриясының  индексі</c:v>
          </c:tx>
          <c:spPr>
            <a:ln w="38100">
              <a:solidFill>
                <a:srgbClr val="FF0000"/>
              </a:solidFill>
              <a:prstDash val="solid"/>
            </a:ln>
          </c:spPr>
          <c:marker>
            <c:symbol val="none"/>
          </c:marker>
          <c:cat>
            <c:numRef>
              <c:f>'2.3.1.5-график'!$B$5:$B$685</c:f>
              <c:numCache>
                <c:formatCode>m/d/yyyy</c:formatCode>
                <c:ptCount val="681"/>
                <c:pt idx="0">
                  <c:v>39450</c:v>
                </c:pt>
                <c:pt idx="1">
                  <c:v>39451</c:v>
                </c:pt>
                <c:pt idx="2">
                  <c:v>39455</c:v>
                </c:pt>
                <c:pt idx="3">
                  <c:v>39456</c:v>
                </c:pt>
                <c:pt idx="4">
                  <c:v>39457</c:v>
                </c:pt>
                <c:pt idx="5">
                  <c:v>39458</c:v>
                </c:pt>
                <c:pt idx="6">
                  <c:v>39461</c:v>
                </c:pt>
                <c:pt idx="7">
                  <c:v>39462</c:v>
                </c:pt>
                <c:pt idx="8">
                  <c:v>39463</c:v>
                </c:pt>
                <c:pt idx="9">
                  <c:v>39464</c:v>
                </c:pt>
                <c:pt idx="10">
                  <c:v>39465</c:v>
                </c:pt>
                <c:pt idx="11">
                  <c:v>39468</c:v>
                </c:pt>
                <c:pt idx="12">
                  <c:v>39469</c:v>
                </c:pt>
                <c:pt idx="13">
                  <c:v>39470</c:v>
                </c:pt>
                <c:pt idx="14">
                  <c:v>39471</c:v>
                </c:pt>
                <c:pt idx="15">
                  <c:v>39472</c:v>
                </c:pt>
                <c:pt idx="16">
                  <c:v>39475</c:v>
                </c:pt>
                <c:pt idx="17">
                  <c:v>39476</c:v>
                </c:pt>
                <c:pt idx="18">
                  <c:v>39477</c:v>
                </c:pt>
                <c:pt idx="19">
                  <c:v>39478</c:v>
                </c:pt>
                <c:pt idx="20">
                  <c:v>39479</c:v>
                </c:pt>
                <c:pt idx="21">
                  <c:v>39482</c:v>
                </c:pt>
                <c:pt idx="22">
                  <c:v>39483</c:v>
                </c:pt>
                <c:pt idx="23">
                  <c:v>39484</c:v>
                </c:pt>
                <c:pt idx="24">
                  <c:v>39485</c:v>
                </c:pt>
                <c:pt idx="25">
                  <c:v>39486</c:v>
                </c:pt>
                <c:pt idx="26">
                  <c:v>39489</c:v>
                </c:pt>
                <c:pt idx="27">
                  <c:v>39490</c:v>
                </c:pt>
                <c:pt idx="28">
                  <c:v>39491</c:v>
                </c:pt>
                <c:pt idx="29">
                  <c:v>39492</c:v>
                </c:pt>
                <c:pt idx="30">
                  <c:v>39493</c:v>
                </c:pt>
                <c:pt idx="31">
                  <c:v>39496</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39518</c:v>
                </c:pt>
                <c:pt idx="47">
                  <c:v>39519</c:v>
                </c:pt>
                <c:pt idx="48">
                  <c:v>39520</c:v>
                </c:pt>
                <c:pt idx="49">
                  <c:v>39521</c:v>
                </c:pt>
                <c:pt idx="50">
                  <c:v>39524</c:v>
                </c:pt>
                <c:pt idx="51">
                  <c:v>39525</c:v>
                </c:pt>
                <c:pt idx="52">
                  <c:v>39526</c:v>
                </c:pt>
                <c:pt idx="53">
                  <c:v>39527</c:v>
                </c:pt>
                <c:pt idx="54">
                  <c:v>39528</c:v>
                </c:pt>
                <c:pt idx="55">
                  <c:v>39532</c:v>
                </c:pt>
                <c:pt idx="56">
                  <c:v>39533</c:v>
                </c:pt>
                <c:pt idx="57">
                  <c:v>39534</c:v>
                </c:pt>
                <c:pt idx="58">
                  <c:v>39535</c:v>
                </c:pt>
                <c:pt idx="59">
                  <c:v>39538</c:v>
                </c:pt>
                <c:pt idx="60">
                  <c:v>39539</c:v>
                </c:pt>
                <c:pt idx="61">
                  <c:v>39540</c:v>
                </c:pt>
                <c:pt idx="62">
                  <c:v>39541</c:v>
                </c:pt>
                <c:pt idx="63">
                  <c:v>39542</c:v>
                </c:pt>
                <c:pt idx="64">
                  <c:v>39545</c:v>
                </c:pt>
                <c:pt idx="65">
                  <c:v>39546</c:v>
                </c:pt>
                <c:pt idx="66">
                  <c:v>39547</c:v>
                </c:pt>
                <c:pt idx="67">
                  <c:v>39548</c:v>
                </c:pt>
                <c:pt idx="68">
                  <c:v>39549</c:v>
                </c:pt>
                <c:pt idx="69">
                  <c:v>39552</c:v>
                </c:pt>
                <c:pt idx="70">
                  <c:v>39553</c:v>
                </c:pt>
                <c:pt idx="71">
                  <c:v>39554</c:v>
                </c:pt>
                <c:pt idx="72">
                  <c:v>39555</c:v>
                </c:pt>
                <c:pt idx="73">
                  <c:v>39556</c:v>
                </c:pt>
                <c:pt idx="74">
                  <c:v>39559</c:v>
                </c:pt>
                <c:pt idx="75">
                  <c:v>39560</c:v>
                </c:pt>
                <c:pt idx="76">
                  <c:v>39561</c:v>
                </c:pt>
                <c:pt idx="77">
                  <c:v>39562</c:v>
                </c:pt>
                <c:pt idx="78">
                  <c:v>39563</c:v>
                </c:pt>
                <c:pt idx="79">
                  <c:v>39566</c:v>
                </c:pt>
                <c:pt idx="80">
                  <c:v>39567</c:v>
                </c:pt>
                <c:pt idx="81">
                  <c:v>39568</c:v>
                </c:pt>
                <c:pt idx="82">
                  <c:v>39572</c:v>
                </c:pt>
                <c:pt idx="83">
                  <c:v>39573</c:v>
                </c:pt>
                <c:pt idx="84">
                  <c:v>39574</c:v>
                </c:pt>
                <c:pt idx="85">
                  <c:v>39575</c:v>
                </c:pt>
                <c:pt idx="86">
                  <c:v>39576</c:v>
                </c:pt>
                <c:pt idx="87">
                  <c:v>39580</c:v>
                </c:pt>
                <c:pt idx="88">
                  <c:v>39581</c:v>
                </c:pt>
                <c:pt idx="89">
                  <c:v>39582</c:v>
                </c:pt>
                <c:pt idx="90">
                  <c:v>39583</c:v>
                </c:pt>
                <c:pt idx="91">
                  <c:v>39584</c:v>
                </c:pt>
                <c:pt idx="92">
                  <c:v>39587</c:v>
                </c:pt>
                <c:pt idx="93">
                  <c:v>39588</c:v>
                </c:pt>
                <c:pt idx="94">
                  <c:v>39589</c:v>
                </c:pt>
                <c:pt idx="95">
                  <c:v>39590</c:v>
                </c:pt>
                <c:pt idx="96">
                  <c:v>39591</c:v>
                </c:pt>
                <c:pt idx="97">
                  <c:v>39594</c:v>
                </c:pt>
                <c:pt idx="98">
                  <c:v>39595</c:v>
                </c:pt>
                <c:pt idx="99">
                  <c:v>39596</c:v>
                </c:pt>
                <c:pt idx="100">
                  <c:v>39597</c:v>
                </c:pt>
                <c:pt idx="101">
                  <c:v>39598</c:v>
                </c:pt>
                <c:pt idx="102">
                  <c:v>39601</c:v>
                </c:pt>
                <c:pt idx="103">
                  <c:v>39602</c:v>
                </c:pt>
                <c:pt idx="104">
                  <c:v>39603</c:v>
                </c:pt>
                <c:pt idx="105">
                  <c:v>39604</c:v>
                </c:pt>
                <c:pt idx="106">
                  <c:v>39605</c:v>
                </c:pt>
                <c:pt idx="107">
                  <c:v>39608</c:v>
                </c:pt>
                <c:pt idx="108">
                  <c:v>39609</c:v>
                </c:pt>
                <c:pt idx="109">
                  <c:v>39610</c:v>
                </c:pt>
                <c:pt idx="110">
                  <c:v>39611</c:v>
                </c:pt>
                <c:pt idx="111">
                  <c:v>39612</c:v>
                </c:pt>
                <c:pt idx="112">
                  <c:v>39615</c:v>
                </c:pt>
                <c:pt idx="113">
                  <c:v>39616</c:v>
                </c:pt>
                <c:pt idx="114">
                  <c:v>39617</c:v>
                </c:pt>
                <c:pt idx="115">
                  <c:v>39618</c:v>
                </c:pt>
                <c:pt idx="116">
                  <c:v>39619</c:v>
                </c:pt>
                <c:pt idx="117">
                  <c:v>39622</c:v>
                </c:pt>
                <c:pt idx="118">
                  <c:v>39623</c:v>
                </c:pt>
                <c:pt idx="119">
                  <c:v>39624</c:v>
                </c:pt>
                <c:pt idx="120">
                  <c:v>39625</c:v>
                </c:pt>
                <c:pt idx="121">
                  <c:v>39626</c:v>
                </c:pt>
                <c:pt idx="122">
                  <c:v>39629</c:v>
                </c:pt>
                <c:pt idx="123">
                  <c:v>39630</c:v>
                </c:pt>
                <c:pt idx="124">
                  <c:v>39631</c:v>
                </c:pt>
                <c:pt idx="125">
                  <c:v>39632</c:v>
                </c:pt>
                <c:pt idx="126">
                  <c:v>39633</c:v>
                </c:pt>
                <c:pt idx="127">
                  <c:v>39637</c:v>
                </c:pt>
                <c:pt idx="128">
                  <c:v>39638</c:v>
                </c:pt>
                <c:pt idx="129">
                  <c:v>39639</c:v>
                </c:pt>
                <c:pt idx="130">
                  <c:v>39640</c:v>
                </c:pt>
                <c:pt idx="131">
                  <c:v>39643</c:v>
                </c:pt>
                <c:pt idx="132">
                  <c:v>39644</c:v>
                </c:pt>
                <c:pt idx="133">
                  <c:v>39645</c:v>
                </c:pt>
                <c:pt idx="134">
                  <c:v>39646</c:v>
                </c:pt>
                <c:pt idx="135">
                  <c:v>39647</c:v>
                </c:pt>
                <c:pt idx="136">
                  <c:v>39650</c:v>
                </c:pt>
                <c:pt idx="137">
                  <c:v>39651</c:v>
                </c:pt>
                <c:pt idx="138">
                  <c:v>39652</c:v>
                </c:pt>
                <c:pt idx="139">
                  <c:v>39653</c:v>
                </c:pt>
                <c:pt idx="140">
                  <c:v>39654</c:v>
                </c:pt>
                <c:pt idx="141">
                  <c:v>39657</c:v>
                </c:pt>
                <c:pt idx="142">
                  <c:v>39658</c:v>
                </c:pt>
                <c:pt idx="143">
                  <c:v>39659</c:v>
                </c:pt>
                <c:pt idx="144">
                  <c:v>39660</c:v>
                </c:pt>
                <c:pt idx="145">
                  <c:v>39661</c:v>
                </c:pt>
                <c:pt idx="146">
                  <c:v>39664</c:v>
                </c:pt>
                <c:pt idx="147">
                  <c:v>39665</c:v>
                </c:pt>
                <c:pt idx="148">
                  <c:v>39666</c:v>
                </c:pt>
                <c:pt idx="149">
                  <c:v>39667</c:v>
                </c:pt>
                <c:pt idx="150">
                  <c:v>39668</c:v>
                </c:pt>
                <c:pt idx="151">
                  <c:v>39671</c:v>
                </c:pt>
                <c:pt idx="152">
                  <c:v>39672</c:v>
                </c:pt>
                <c:pt idx="153">
                  <c:v>39673</c:v>
                </c:pt>
                <c:pt idx="154">
                  <c:v>39674</c:v>
                </c:pt>
                <c:pt idx="155">
                  <c:v>39675</c:v>
                </c:pt>
                <c:pt idx="156">
                  <c:v>39678</c:v>
                </c:pt>
                <c:pt idx="157">
                  <c:v>39679</c:v>
                </c:pt>
                <c:pt idx="158">
                  <c:v>39680</c:v>
                </c:pt>
                <c:pt idx="159">
                  <c:v>39681</c:v>
                </c:pt>
                <c:pt idx="160">
                  <c:v>39682</c:v>
                </c:pt>
                <c:pt idx="161">
                  <c:v>39685</c:v>
                </c:pt>
                <c:pt idx="162">
                  <c:v>39686</c:v>
                </c:pt>
                <c:pt idx="163">
                  <c:v>39687</c:v>
                </c:pt>
                <c:pt idx="164">
                  <c:v>39688</c:v>
                </c:pt>
                <c:pt idx="165">
                  <c:v>39689</c:v>
                </c:pt>
                <c:pt idx="166">
                  <c:v>39693</c:v>
                </c:pt>
                <c:pt idx="167">
                  <c:v>39694</c:v>
                </c:pt>
                <c:pt idx="168">
                  <c:v>39695</c:v>
                </c:pt>
                <c:pt idx="169">
                  <c:v>39696</c:v>
                </c:pt>
                <c:pt idx="170">
                  <c:v>39699</c:v>
                </c:pt>
                <c:pt idx="171">
                  <c:v>39700</c:v>
                </c:pt>
                <c:pt idx="172">
                  <c:v>39701</c:v>
                </c:pt>
                <c:pt idx="173">
                  <c:v>39702</c:v>
                </c:pt>
                <c:pt idx="174">
                  <c:v>39703</c:v>
                </c:pt>
                <c:pt idx="175">
                  <c:v>39706</c:v>
                </c:pt>
                <c:pt idx="176">
                  <c:v>39707</c:v>
                </c:pt>
                <c:pt idx="177">
                  <c:v>39708</c:v>
                </c:pt>
                <c:pt idx="178">
                  <c:v>39709</c:v>
                </c:pt>
                <c:pt idx="179">
                  <c:v>39710</c:v>
                </c:pt>
                <c:pt idx="180">
                  <c:v>39713</c:v>
                </c:pt>
                <c:pt idx="181">
                  <c:v>39714</c:v>
                </c:pt>
                <c:pt idx="182">
                  <c:v>39715</c:v>
                </c:pt>
                <c:pt idx="183">
                  <c:v>39716</c:v>
                </c:pt>
                <c:pt idx="184">
                  <c:v>39717</c:v>
                </c:pt>
                <c:pt idx="185">
                  <c:v>39720</c:v>
                </c:pt>
                <c:pt idx="186">
                  <c:v>39721</c:v>
                </c:pt>
                <c:pt idx="187">
                  <c:v>39722</c:v>
                </c:pt>
                <c:pt idx="188">
                  <c:v>39723</c:v>
                </c:pt>
                <c:pt idx="189">
                  <c:v>39724</c:v>
                </c:pt>
                <c:pt idx="190">
                  <c:v>39727</c:v>
                </c:pt>
                <c:pt idx="191">
                  <c:v>39728</c:v>
                </c:pt>
                <c:pt idx="192">
                  <c:v>39729</c:v>
                </c:pt>
                <c:pt idx="193">
                  <c:v>39730</c:v>
                </c:pt>
                <c:pt idx="194">
                  <c:v>39731</c:v>
                </c:pt>
                <c:pt idx="195">
                  <c:v>39734</c:v>
                </c:pt>
                <c:pt idx="196">
                  <c:v>39735</c:v>
                </c:pt>
                <c:pt idx="197">
                  <c:v>39736</c:v>
                </c:pt>
                <c:pt idx="198">
                  <c:v>39737</c:v>
                </c:pt>
                <c:pt idx="199">
                  <c:v>39738</c:v>
                </c:pt>
                <c:pt idx="200">
                  <c:v>39741</c:v>
                </c:pt>
                <c:pt idx="201">
                  <c:v>39742</c:v>
                </c:pt>
                <c:pt idx="202">
                  <c:v>39743</c:v>
                </c:pt>
                <c:pt idx="203">
                  <c:v>39744</c:v>
                </c:pt>
                <c:pt idx="204">
                  <c:v>39745</c:v>
                </c:pt>
                <c:pt idx="205">
                  <c:v>39749</c:v>
                </c:pt>
                <c:pt idx="206">
                  <c:v>39750</c:v>
                </c:pt>
                <c:pt idx="207">
                  <c:v>39751</c:v>
                </c:pt>
                <c:pt idx="208">
                  <c:v>39752</c:v>
                </c:pt>
                <c:pt idx="209">
                  <c:v>39755</c:v>
                </c:pt>
                <c:pt idx="210">
                  <c:v>39756</c:v>
                </c:pt>
                <c:pt idx="211">
                  <c:v>39757</c:v>
                </c:pt>
                <c:pt idx="212">
                  <c:v>39758</c:v>
                </c:pt>
                <c:pt idx="213">
                  <c:v>39759</c:v>
                </c:pt>
                <c:pt idx="214">
                  <c:v>39762</c:v>
                </c:pt>
                <c:pt idx="215">
                  <c:v>39763</c:v>
                </c:pt>
                <c:pt idx="216">
                  <c:v>39764</c:v>
                </c:pt>
                <c:pt idx="217">
                  <c:v>39765</c:v>
                </c:pt>
                <c:pt idx="218">
                  <c:v>39766</c:v>
                </c:pt>
                <c:pt idx="219">
                  <c:v>39769</c:v>
                </c:pt>
                <c:pt idx="220">
                  <c:v>39770</c:v>
                </c:pt>
                <c:pt idx="221">
                  <c:v>39771</c:v>
                </c:pt>
                <c:pt idx="222">
                  <c:v>39772</c:v>
                </c:pt>
                <c:pt idx="223">
                  <c:v>39773</c:v>
                </c:pt>
                <c:pt idx="224">
                  <c:v>39776</c:v>
                </c:pt>
                <c:pt idx="225">
                  <c:v>39777</c:v>
                </c:pt>
                <c:pt idx="226">
                  <c:v>39778</c:v>
                </c:pt>
                <c:pt idx="227">
                  <c:v>39779</c:v>
                </c:pt>
                <c:pt idx="228">
                  <c:v>39780</c:v>
                </c:pt>
                <c:pt idx="229">
                  <c:v>39783</c:v>
                </c:pt>
                <c:pt idx="230">
                  <c:v>39784</c:v>
                </c:pt>
                <c:pt idx="231">
                  <c:v>39785</c:v>
                </c:pt>
                <c:pt idx="232">
                  <c:v>39786</c:v>
                </c:pt>
                <c:pt idx="233">
                  <c:v>39787</c:v>
                </c:pt>
                <c:pt idx="234">
                  <c:v>39791</c:v>
                </c:pt>
                <c:pt idx="235">
                  <c:v>39792</c:v>
                </c:pt>
                <c:pt idx="236">
                  <c:v>39793</c:v>
                </c:pt>
                <c:pt idx="237">
                  <c:v>39794</c:v>
                </c:pt>
                <c:pt idx="238">
                  <c:v>39797</c:v>
                </c:pt>
                <c:pt idx="239">
                  <c:v>39800</c:v>
                </c:pt>
                <c:pt idx="240">
                  <c:v>39801</c:v>
                </c:pt>
                <c:pt idx="241">
                  <c:v>39804</c:v>
                </c:pt>
                <c:pt idx="242">
                  <c:v>39805</c:v>
                </c:pt>
                <c:pt idx="243">
                  <c:v>39806</c:v>
                </c:pt>
                <c:pt idx="244">
                  <c:v>39807</c:v>
                </c:pt>
                <c:pt idx="245">
                  <c:v>39808</c:v>
                </c:pt>
                <c:pt idx="246">
                  <c:v>39811</c:v>
                </c:pt>
                <c:pt idx="247">
                  <c:v>39812</c:v>
                </c:pt>
                <c:pt idx="248">
                  <c:v>39813</c:v>
                </c:pt>
                <c:pt idx="249">
                  <c:v>39818</c:v>
                </c:pt>
                <c:pt idx="250">
                  <c:v>39819</c:v>
                </c:pt>
                <c:pt idx="251">
                  <c:v>39821</c:v>
                </c:pt>
                <c:pt idx="252">
                  <c:v>39822</c:v>
                </c:pt>
                <c:pt idx="253">
                  <c:v>39825</c:v>
                </c:pt>
                <c:pt idx="254">
                  <c:v>39826</c:v>
                </c:pt>
                <c:pt idx="255">
                  <c:v>39827</c:v>
                </c:pt>
                <c:pt idx="256">
                  <c:v>39828</c:v>
                </c:pt>
                <c:pt idx="257">
                  <c:v>39829</c:v>
                </c:pt>
                <c:pt idx="258">
                  <c:v>39832</c:v>
                </c:pt>
                <c:pt idx="259">
                  <c:v>39833</c:v>
                </c:pt>
                <c:pt idx="260">
                  <c:v>39834</c:v>
                </c:pt>
                <c:pt idx="261">
                  <c:v>39835</c:v>
                </c:pt>
                <c:pt idx="262">
                  <c:v>39836</c:v>
                </c:pt>
                <c:pt idx="263">
                  <c:v>39839</c:v>
                </c:pt>
                <c:pt idx="264">
                  <c:v>39840</c:v>
                </c:pt>
                <c:pt idx="265">
                  <c:v>39841</c:v>
                </c:pt>
                <c:pt idx="266">
                  <c:v>39842</c:v>
                </c:pt>
                <c:pt idx="267">
                  <c:v>39843</c:v>
                </c:pt>
                <c:pt idx="268">
                  <c:v>39846</c:v>
                </c:pt>
                <c:pt idx="269">
                  <c:v>39847</c:v>
                </c:pt>
                <c:pt idx="270">
                  <c:v>39848</c:v>
                </c:pt>
                <c:pt idx="271">
                  <c:v>39849</c:v>
                </c:pt>
                <c:pt idx="272">
                  <c:v>39850</c:v>
                </c:pt>
                <c:pt idx="273">
                  <c:v>39853</c:v>
                </c:pt>
                <c:pt idx="274">
                  <c:v>39854</c:v>
                </c:pt>
                <c:pt idx="275">
                  <c:v>39855</c:v>
                </c:pt>
                <c:pt idx="276">
                  <c:v>39856</c:v>
                </c:pt>
                <c:pt idx="277">
                  <c:v>39857</c:v>
                </c:pt>
                <c:pt idx="278">
                  <c:v>39860</c:v>
                </c:pt>
                <c:pt idx="279">
                  <c:v>39861</c:v>
                </c:pt>
                <c:pt idx="280">
                  <c:v>39862</c:v>
                </c:pt>
                <c:pt idx="281">
                  <c:v>39863</c:v>
                </c:pt>
                <c:pt idx="282">
                  <c:v>39864</c:v>
                </c:pt>
                <c:pt idx="283">
                  <c:v>39867</c:v>
                </c:pt>
                <c:pt idx="284">
                  <c:v>39868</c:v>
                </c:pt>
                <c:pt idx="285">
                  <c:v>39869</c:v>
                </c:pt>
                <c:pt idx="286">
                  <c:v>39870</c:v>
                </c:pt>
                <c:pt idx="287">
                  <c:v>39871</c:v>
                </c:pt>
                <c:pt idx="288">
                  <c:v>39874</c:v>
                </c:pt>
                <c:pt idx="289">
                  <c:v>39875</c:v>
                </c:pt>
                <c:pt idx="290">
                  <c:v>39876</c:v>
                </c:pt>
                <c:pt idx="291">
                  <c:v>39877</c:v>
                </c:pt>
                <c:pt idx="292">
                  <c:v>39878</c:v>
                </c:pt>
                <c:pt idx="293">
                  <c:v>39882</c:v>
                </c:pt>
                <c:pt idx="294">
                  <c:v>39883</c:v>
                </c:pt>
                <c:pt idx="295">
                  <c:v>39884</c:v>
                </c:pt>
                <c:pt idx="296">
                  <c:v>39885</c:v>
                </c:pt>
                <c:pt idx="297">
                  <c:v>39888</c:v>
                </c:pt>
                <c:pt idx="298">
                  <c:v>39889</c:v>
                </c:pt>
                <c:pt idx="299">
                  <c:v>39890</c:v>
                </c:pt>
                <c:pt idx="300">
                  <c:v>39891</c:v>
                </c:pt>
                <c:pt idx="301">
                  <c:v>39892</c:v>
                </c:pt>
                <c:pt idx="302">
                  <c:v>39896</c:v>
                </c:pt>
                <c:pt idx="303">
                  <c:v>39897</c:v>
                </c:pt>
                <c:pt idx="304">
                  <c:v>39898</c:v>
                </c:pt>
                <c:pt idx="305">
                  <c:v>39899</c:v>
                </c:pt>
                <c:pt idx="306">
                  <c:v>39902</c:v>
                </c:pt>
                <c:pt idx="307">
                  <c:v>39903</c:v>
                </c:pt>
                <c:pt idx="308">
                  <c:v>39904</c:v>
                </c:pt>
                <c:pt idx="309">
                  <c:v>39905</c:v>
                </c:pt>
                <c:pt idx="310">
                  <c:v>39906</c:v>
                </c:pt>
                <c:pt idx="311">
                  <c:v>39909</c:v>
                </c:pt>
                <c:pt idx="312">
                  <c:v>39910</c:v>
                </c:pt>
                <c:pt idx="313">
                  <c:v>39911</c:v>
                </c:pt>
                <c:pt idx="314">
                  <c:v>39912</c:v>
                </c:pt>
                <c:pt idx="315">
                  <c:v>39913</c:v>
                </c:pt>
                <c:pt idx="316">
                  <c:v>39916</c:v>
                </c:pt>
                <c:pt idx="317">
                  <c:v>39917</c:v>
                </c:pt>
                <c:pt idx="318">
                  <c:v>39918</c:v>
                </c:pt>
                <c:pt idx="319">
                  <c:v>39919</c:v>
                </c:pt>
                <c:pt idx="320">
                  <c:v>39920</c:v>
                </c:pt>
                <c:pt idx="321">
                  <c:v>39923</c:v>
                </c:pt>
                <c:pt idx="322">
                  <c:v>39924</c:v>
                </c:pt>
                <c:pt idx="323">
                  <c:v>39925</c:v>
                </c:pt>
                <c:pt idx="324">
                  <c:v>39926</c:v>
                </c:pt>
                <c:pt idx="325">
                  <c:v>39927</c:v>
                </c:pt>
                <c:pt idx="326">
                  <c:v>39930</c:v>
                </c:pt>
                <c:pt idx="327">
                  <c:v>39931</c:v>
                </c:pt>
                <c:pt idx="328">
                  <c:v>39932</c:v>
                </c:pt>
                <c:pt idx="329">
                  <c:v>39933</c:v>
                </c:pt>
                <c:pt idx="330">
                  <c:v>39937</c:v>
                </c:pt>
                <c:pt idx="331">
                  <c:v>39938</c:v>
                </c:pt>
                <c:pt idx="332">
                  <c:v>39939</c:v>
                </c:pt>
                <c:pt idx="333">
                  <c:v>39940</c:v>
                </c:pt>
                <c:pt idx="334">
                  <c:v>39941</c:v>
                </c:pt>
                <c:pt idx="335">
                  <c:v>39945</c:v>
                </c:pt>
                <c:pt idx="336">
                  <c:v>39946</c:v>
                </c:pt>
                <c:pt idx="337">
                  <c:v>39947</c:v>
                </c:pt>
                <c:pt idx="338">
                  <c:v>39948</c:v>
                </c:pt>
                <c:pt idx="339">
                  <c:v>39951</c:v>
                </c:pt>
                <c:pt idx="340">
                  <c:v>39952</c:v>
                </c:pt>
                <c:pt idx="341">
                  <c:v>39953</c:v>
                </c:pt>
                <c:pt idx="342">
                  <c:v>39954</c:v>
                </c:pt>
                <c:pt idx="343">
                  <c:v>39955</c:v>
                </c:pt>
                <c:pt idx="344">
                  <c:v>39958</c:v>
                </c:pt>
                <c:pt idx="345">
                  <c:v>39959</c:v>
                </c:pt>
                <c:pt idx="346">
                  <c:v>39960</c:v>
                </c:pt>
                <c:pt idx="347">
                  <c:v>39961</c:v>
                </c:pt>
                <c:pt idx="348">
                  <c:v>39962</c:v>
                </c:pt>
                <c:pt idx="349">
                  <c:v>39965</c:v>
                </c:pt>
                <c:pt idx="350">
                  <c:v>39966</c:v>
                </c:pt>
                <c:pt idx="351">
                  <c:v>39967</c:v>
                </c:pt>
                <c:pt idx="352">
                  <c:v>39968</c:v>
                </c:pt>
                <c:pt idx="353">
                  <c:v>39969</c:v>
                </c:pt>
                <c:pt idx="354">
                  <c:v>39972</c:v>
                </c:pt>
                <c:pt idx="355">
                  <c:v>39973</c:v>
                </c:pt>
                <c:pt idx="356">
                  <c:v>39974</c:v>
                </c:pt>
                <c:pt idx="357">
                  <c:v>39975</c:v>
                </c:pt>
                <c:pt idx="358">
                  <c:v>39976</c:v>
                </c:pt>
                <c:pt idx="359">
                  <c:v>39979</c:v>
                </c:pt>
                <c:pt idx="360">
                  <c:v>39980</c:v>
                </c:pt>
                <c:pt idx="361">
                  <c:v>39981</c:v>
                </c:pt>
                <c:pt idx="362">
                  <c:v>39982</c:v>
                </c:pt>
                <c:pt idx="363">
                  <c:v>39983</c:v>
                </c:pt>
                <c:pt idx="364">
                  <c:v>39986</c:v>
                </c:pt>
                <c:pt idx="365">
                  <c:v>39987</c:v>
                </c:pt>
                <c:pt idx="366">
                  <c:v>39988</c:v>
                </c:pt>
                <c:pt idx="367">
                  <c:v>39989</c:v>
                </c:pt>
                <c:pt idx="368">
                  <c:v>39990</c:v>
                </c:pt>
                <c:pt idx="369">
                  <c:v>39993</c:v>
                </c:pt>
                <c:pt idx="370">
                  <c:v>39994</c:v>
                </c:pt>
                <c:pt idx="371">
                  <c:v>39995</c:v>
                </c:pt>
                <c:pt idx="372">
                  <c:v>39996</c:v>
                </c:pt>
                <c:pt idx="373">
                  <c:v>39997</c:v>
                </c:pt>
                <c:pt idx="374">
                  <c:v>40001</c:v>
                </c:pt>
                <c:pt idx="375">
                  <c:v>40002</c:v>
                </c:pt>
                <c:pt idx="376">
                  <c:v>40003</c:v>
                </c:pt>
                <c:pt idx="377">
                  <c:v>40004</c:v>
                </c:pt>
                <c:pt idx="378">
                  <c:v>40007</c:v>
                </c:pt>
                <c:pt idx="379">
                  <c:v>40008</c:v>
                </c:pt>
                <c:pt idx="380">
                  <c:v>40009</c:v>
                </c:pt>
                <c:pt idx="381">
                  <c:v>40010</c:v>
                </c:pt>
                <c:pt idx="382">
                  <c:v>40011</c:v>
                </c:pt>
                <c:pt idx="383">
                  <c:v>40014</c:v>
                </c:pt>
                <c:pt idx="384">
                  <c:v>40015</c:v>
                </c:pt>
                <c:pt idx="385">
                  <c:v>40016</c:v>
                </c:pt>
                <c:pt idx="386">
                  <c:v>40017</c:v>
                </c:pt>
                <c:pt idx="387">
                  <c:v>40018</c:v>
                </c:pt>
                <c:pt idx="388">
                  <c:v>40021</c:v>
                </c:pt>
                <c:pt idx="389">
                  <c:v>40022</c:v>
                </c:pt>
                <c:pt idx="390">
                  <c:v>40023</c:v>
                </c:pt>
                <c:pt idx="391">
                  <c:v>40024</c:v>
                </c:pt>
                <c:pt idx="392">
                  <c:v>40025</c:v>
                </c:pt>
                <c:pt idx="393">
                  <c:v>40028</c:v>
                </c:pt>
                <c:pt idx="394">
                  <c:v>40029</c:v>
                </c:pt>
                <c:pt idx="395">
                  <c:v>40030</c:v>
                </c:pt>
                <c:pt idx="396">
                  <c:v>40031</c:v>
                </c:pt>
                <c:pt idx="397">
                  <c:v>40032</c:v>
                </c:pt>
                <c:pt idx="398">
                  <c:v>40035</c:v>
                </c:pt>
                <c:pt idx="399">
                  <c:v>40036</c:v>
                </c:pt>
                <c:pt idx="400">
                  <c:v>40037</c:v>
                </c:pt>
                <c:pt idx="401">
                  <c:v>40038</c:v>
                </c:pt>
                <c:pt idx="402">
                  <c:v>40039</c:v>
                </c:pt>
                <c:pt idx="403">
                  <c:v>40042</c:v>
                </c:pt>
                <c:pt idx="404">
                  <c:v>40043</c:v>
                </c:pt>
                <c:pt idx="405">
                  <c:v>40044</c:v>
                </c:pt>
                <c:pt idx="406">
                  <c:v>40045</c:v>
                </c:pt>
                <c:pt idx="407">
                  <c:v>40046</c:v>
                </c:pt>
                <c:pt idx="408">
                  <c:v>40049</c:v>
                </c:pt>
                <c:pt idx="409">
                  <c:v>40050</c:v>
                </c:pt>
                <c:pt idx="410">
                  <c:v>40051</c:v>
                </c:pt>
                <c:pt idx="411">
                  <c:v>40052</c:v>
                </c:pt>
                <c:pt idx="412">
                  <c:v>40053</c:v>
                </c:pt>
                <c:pt idx="413">
                  <c:v>40057</c:v>
                </c:pt>
                <c:pt idx="414">
                  <c:v>40058</c:v>
                </c:pt>
                <c:pt idx="415">
                  <c:v>40059</c:v>
                </c:pt>
                <c:pt idx="416">
                  <c:v>40060</c:v>
                </c:pt>
                <c:pt idx="417">
                  <c:v>40063</c:v>
                </c:pt>
                <c:pt idx="418">
                  <c:v>40064</c:v>
                </c:pt>
                <c:pt idx="419">
                  <c:v>40065</c:v>
                </c:pt>
                <c:pt idx="420">
                  <c:v>40066</c:v>
                </c:pt>
                <c:pt idx="421">
                  <c:v>40067</c:v>
                </c:pt>
                <c:pt idx="422">
                  <c:v>40070</c:v>
                </c:pt>
                <c:pt idx="423">
                  <c:v>40071</c:v>
                </c:pt>
                <c:pt idx="424">
                  <c:v>40072</c:v>
                </c:pt>
                <c:pt idx="425">
                  <c:v>40073</c:v>
                </c:pt>
                <c:pt idx="426">
                  <c:v>40074</c:v>
                </c:pt>
                <c:pt idx="427">
                  <c:v>40077</c:v>
                </c:pt>
                <c:pt idx="428">
                  <c:v>40078</c:v>
                </c:pt>
                <c:pt idx="429">
                  <c:v>40079</c:v>
                </c:pt>
                <c:pt idx="430">
                  <c:v>40080</c:v>
                </c:pt>
                <c:pt idx="431">
                  <c:v>40081</c:v>
                </c:pt>
                <c:pt idx="432">
                  <c:v>40084</c:v>
                </c:pt>
                <c:pt idx="433">
                  <c:v>40085</c:v>
                </c:pt>
                <c:pt idx="434">
                  <c:v>40086</c:v>
                </c:pt>
                <c:pt idx="435">
                  <c:v>40087</c:v>
                </c:pt>
                <c:pt idx="436">
                  <c:v>40088</c:v>
                </c:pt>
                <c:pt idx="437">
                  <c:v>40091</c:v>
                </c:pt>
                <c:pt idx="438">
                  <c:v>40093</c:v>
                </c:pt>
                <c:pt idx="439">
                  <c:v>40094</c:v>
                </c:pt>
                <c:pt idx="440">
                  <c:v>40095</c:v>
                </c:pt>
                <c:pt idx="441">
                  <c:v>40098</c:v>
                </c:pt>
                <c:pt idx="442">
                  <c:v>40099</c:v>
                </c:pt>
                <c:pt idx="443">
                  <c:v>40100</c:v>
                </c:pt>
                <c:pt idx="444">
                  <c:v>40101</c:v>
                </c:pt>
                <c:pt idx="445">
                  <c:v>40102</c:v>
                </c:pt>
                <c:pt idx="446">
                  <c:v>40105</c:v>
                </c:pt>
                <c:pt idx="447">
                  <c:v>40106</c:v>
                </c:pt>
                <c:pt idx="448">
                  <c:v>40107</c:v>
                </c:pt>
                <c:pt idx="449">
                  <c:v>40108</c:v>
                </c:pt>
                <c:pt idx="450">
                  <c:v>40109</c:v>
                </c:pt>
                <c:pt idx="451">
                  <c:v>40112</c:v>
                </c:pt>
                <c:pt idx="452">
                  <c:v>40113</c:v>
                </c:pt>
                <c:pt idx="453">
                  <c:v>40114</c:v>
                </c:pt>
                <c:pt idx="454">
                  <c:v>40115</c:v>
                </c:pt>
                <c:pt idx="455">
                  <c:v>40116</c:v>
                </c:pt>
                <c:pt idx="456">
                  <c:v>40119</c:v>
                </c:pt>
                <c:pt idx="457">
                  <c:v>40120</c:v>
                </c:pt>
                <c:pt idx="458">
                  <c:v>40121</c:v>
                </c:pt>
                <c:pt idx="459">
                  <c:v>40122</c:v>
                </c:pt>
                <c:pt idx="460">
                  <c:v>40123</c:v>
                </c:pt>
                <c:pt idx="461">
                  <c:v>40126</c:v>
                </c:pt>
                <c:pt idx="462">
                  <c:v>40127</c:v>
                </c:pt>
                <c:pt idx="463">
                  <c:v>40128</c:v>
                </c:pt>
                <c:pt idx="464">
                  <c:v>40129</c:v>
                </c:pt>
                <c:pt idx="465">
                  <c:v>40130</c:v>
                </c:pt>
                <c:pt idx="466">
                  <c:v>40133</c:v>
                </c:pt>
                <c:pt idx="467">
                  <c:v>40134</c:v>
                </c:pt>
                <c:pt idx="468">
                  <c:v>40135</c:v>
                </c:pt>
                <c:pt idx="469">
                  <c:v>40136</c:v>
                </c:pt>
                <c:pt idx="470">
                  <c:v>40137</c:v>
                </c:pt>
                <c:pt idx="471">
                  <c:v>40140</c:v>
                </c:pt>
                <c:pt idx="472">
                  <c:v>40141</c:v>
                </c:pt>
                <c:pt idx="473">
                  <c:v>40142</c:v>
                </c:pt>
                <c:pt idx="474">
                  <c:v>40143</c:v>
                </c:pt>
                <c:pt idx="475">
                  <c:v>40147</c:v>
                </c:pt>
                <c:pt idx="476">
                  <c:v>40148</c:v>
                </c:pt>
                <c:pt idx="477">
                  <c:v>40149</c:v>
                </c:pt>
                <c:pt idx="478">
                  <c:v>40150</c:v>
                </c:pt>
                <c:pt idx="479">
                  <c:v>40151</c:v>
                </c:pt>
                <c:pt idx="480">
                  <c:v>40154</c:v>
                </c:pt>
                <c:pt idx="481">
                  <c:v>40155</c:v>
                </c:pt>
                <c:pt idx="482">
                  <c:v>40156</c:v>
                </c:pt>
                <c:pt idx="483">
                  <c:v>40157</c:v>
                </c:pt>
                <c:pt idx="484">
                  <c:v>40158</c:v>
                </c:pt>
                <c:pt idx="485">
                  <c:v>40161</c:v>
                </c:pt>
                <c:pt idx="486">
                  <c:v>40162</c:v>
                </c:pt>
                <c:pt idx="487">
                  <c:v>40167</c:v>
                </c:pt>
                <c:pt idx="488">
                  <c:v>40168</c:v>
                </c:pt>
                <c:pt idx="489">
                  <c:v>40169</c:v>
                </c:pt>
                <c:pt idx="490">
                  <c:v>40170</c:v>
                </c:pt>
                <c:pt idx="491">
                  <c:v>40171</c:v>
                </c:pt>
                <c:pt idx="492">
                  <c:v>40172</c:v>
                </c:pt>
                <c:pt idx="493">
                  <c:v>40175</c:v>
                </c:pt>
                <c:pt idx="494">
                  <c:v>40176</c:v>
                </c:pt>
                <c:pt idx="495">
                  <c:v>40177</c:v>
                </c:pt>
                <c:pt idx="496">
                  <c:v>40178</c:v>
                </c:pt>
                <c:pt idx="497">
                  <c:v>40183</c:v>
                </c:pt>
                <c:pt idx="498">
                  <c:v>40184</c:v>
                </c:pt>
                <c:pt idx="499">
                  <c:v>40188</c:v>
                </c:pt>
                <c:pt idx="500">
                  <c:v>40189</c:v>
                </c:pt>
                <c:pt idx="501">
                  <c:v>40190</c:v>
                </c:pt>
                <c:pt idx="502">
                  <c:v>40191</c:v>
                </c:pt>
                <c:pt idx="503">
                  <c:v>40192</c:v>
                </c:pt>
                <c:pt idx="504">
                  <c:v>40193</c:v>
                </c:pt>
                <c:pt idx="505">
                  <c:v>40196</c:v>
                </c:pt>
                <c:pt idx="506">
                  <c:v>40197</c:v>
                </c:pt>
                <c:pt idx="507">
                  <c:v>40198</c:v>
                </c:pt>
                <c:pt idx="508">
                  <c:v>40199</c:v>
                </c:pt>
                <c:pt idx="509">
                  <c:v>40200</c:v>
                </c:pt>
                <c:pt idx="510">
                  <c:v>40203</c:v>
                </c:pt>
                <c:pt idx="511">
                  <c:v>40204</c:v>
                </c:pt>
                <c:pt idx="512">
                  <c:v>40205</c:v>
                </c:pt>
                <c:pt idx="513">
                  <c:v>40206</c:v>
                </c:pt>
                <c:pt idx="514">
                  <c:v>40207</c:v>
                </c:pt>
                <c:pt idx="515">
                  <c:v>40210</c:v>
                </c:pt>
                <c:pt idx="516">
                  <c:v>40211</c:v>
                </c:pt>
                <c:pt idx="517">
                  <c:v>40212</c:v>
                </c:pt>
                <c:pt idx="518">
                  <c:v>40213</c:v>
                </c:pt>
                <c:pt idx="519">
                  <c:v>40214</c:v>
                </c:pt>
                <c:pt idx="520">
                  <c:v>40217</c:v>
                </c:pt>
                <c:pt idx="521">
                  <c:v>40218</c:v>
                </c:pt>
                <c:pt idx="522">
                  <c:v>40219</c:v>
                </c:pt>
                <c:pt idx="523">
                  <c:v>40220</c:v>
                </c:pt>
                <c:pt idx="524">
                  <c:v>40221</c:v>
                </c:pt>
                <c:pt idx="525">
                  <c:v>40224</c:v>
                </c:pt>
                <c:pt idx="526">
                  <c:v>40225</c:v>
                </c:pt>
                <c:pt idx="527">
                  <c:v>40226</c:v>
                </c:pt>
                <c:pt idx="528">
                  <c:v>40227</c:v>
                </c:pt>
                <c:pt idx="529">
                  <c:v>40228</c:v>
                </c:pt>
                <c:pt idx="530">
                  <c:v>40231</c:v>
                </c:pt>
                <c:pt idx="531">
                  <c:v>40232</c:v>
                </c:pt>
                <c:pt idx="532">
                  <c:v>40233</c:v>
                </c:pt>
                <c:pt idx="533">
                  <c:v>40234</c:v>
                </c:pt>
                <c:pt idx="534">
                  <c:v>40235</c:v>
                </c:pt>
                <c:pt idx="535">
                  <c:v>40238</c:v>
                </c:pt>
                <c:pt idx="536">
                  <c:v>40239</c:v>
                </c:pt>
                <c:pt idx="537">
                  <c:v>40240</c:v>
                </c:pt>
                <c:pt idx="538">
                  <c:v>40241</c:v>
                </c:pt>
                <c:pt idx="539">
                  <c:v>40242</c:v>
                </c:pt>
                <c:pt idx="540">
                  <c:v>40246</c:v>
                </c:pt>
                <c:pt idx="541">
                  <c:v>40247</c:v>
                </c:pt>
                <c:pt idx="542">
                  <c:v>40248</c:v>
                </c:pt>
                <c:pt idx="543">
                  <c:v>40249</c:v>
                </c:pt>
                <c:pt idx="544">
                  <c:v>40252</c:v>
                </c:pt>
                <c:pt idx="545">
                  <c:v>40253</c:v>
                </c:pt>
                <c:pt idx="546">
                  <c:v>40254</c:v>
                </c:pt>
                <c:pt idx="547">
                  <c:v>40255</c:v>
                </c:pt>
                <c:pt idx="548">
                  <c:v>40256</c:v>
                </c:pt>
                <c:pt idx="549">
                  <c:v>40262</c:v>
                </c:pt>
                <c:pt idx="550">
                  <c:v>40263</c:v>
                </c:pt>
                <c:pt idx="551">
                  <c:v>40266</c:v>
                </c:pt>
                <c:pt idx="552">
                  <c:v>40267</c:v>
                </c:pt>
                <c:pt idx="553">
                  <c:v>40268</c:v>
                </c:pt>
                <c:pt idx="554">
                  <c:v>40269</c:v>
                </c:pt>
                <c:pt idx="555">
                  <c:v>40270</c:v>
                </c:pt>
                <c:pt idx="556">
                  <c:v>40273</c:v>
                </c:pt>
                <c:pt idx="557">
                  <c:v>40274</c:v>
                </c:pt>
                <c:pt idx="558">
                  <c:v>40275</c:v>
                </c:pt>
                <c:pt idx="559">
                  <c:v>40276</c:v>
                </c:pt>
                <c:pt idx="560">
                  <c:v>40277</c:v>
                </c:pt>
                <c:pt idx="561">
                  <c:v>40280</c:v>
                </c:pt>
                <c:pt idx="562">
                  <c:v>40281</c:v>
                </c:pt>
                <c:pt idx="563">
                  <c:v>40282</c:v>
                </c:pt>
                <c:pt idx="564">
                  <c:v>40283</c:v>
                </c:pt>
                <c:pt idx="565">
                  <c:v>40284</c:v>
                </c:pt>
                <c:pt idx="566">
                  <c:v>40287</c:v>
                </c:pt>
                <c:pt idx="567">
                  <c:v>40288</c:v>
                </c:pt>
                <c:pt idx="568">
                  <c:v>40289</c:v>
                </c:pt>
                <c:pt idx="569">
                  <c:v>40290</c:v>
                </c:pt>
                <c:pt idx="570">
                  <c:v>40291</c:v>
                </c:pt>
                <c:pt idx="571">
                  <c:v>40294</c:v>
                </c:pt>
                <c:pt idx="572">
                  <c:v>40295</c:v>
                </c:pt>
                <c:pt idx="573">
                  <c:v>40296</c:v>
                </c:pt>
                <c:pt idx="574">
                  <c:v>40297</c:v>
                </c:pt>
                <c:pt idx="575">
                  <c:v>40298</c:v>
                </c:pt>
                <c:pt idx="576">
                  <c:v>40302</c:v>
                </c:pt>
                <c:pt idx="577">
                  <c:v>40303</c:v>
                </c:pt>
                <c:pt idx="578">
                  <c:v>40304</c:v>
                </c:pt>
                <c:pt idx="579">
                  <c:v>40305</c:v>
                </c:pt>
                <c:pt idx="580">
                  <c:v>40309</c:v>
                </c:pt>
                <c:pt idx="581">
                  <c:v>40310</c:v>
                </c:pt>
                <c:pt idx="582">
                  <c:v>40311</c:v>
                </c:pt>
                <c:pt idx="583">
                  <c:v>40312</c:v>
                </c:pt>
                <c:pt idx="584">
                  <c:v>40315</c:v>
                </c:pt>
                <c:pt idx="585">
                  <c:v>40316</c:v>
                </c:pt>
                <c:pt idx="586">
                  <c:v>40317</c:v>
                </c:pt>
                <c:pt idx="587">
                  <c:v>40318</c:v>
                </c:pt>
                <c:pt idx="588">
                  <c:v>40319</c:v>
                </c:pt>
                <c:pt idx="589">
                  <c:v>40322</c:v>
                </c:pt>
                <c:pt idx="590">
                  <c:v>40323</c:v>
                </c:pt>
                <c:pt idx="591">
                  <c:v>40324</c:v>
                </c:pt>
                <c:pt idx="592">
                  <c:v>40325</c:v>
                </c:pt>
                <c:pt idx="593">
                  <c:v>40326</c:v>
                </c:pt>
                <c:pt idx="594">
                  <c:v>40329</c:v>
                </c:pt>
                <c:pt idx="595">
                  <c:v>40330</c:v>
                </c:pt>
                <c:pt idx="596">
                  <c:v>40331</c:v>
                </c:pt>
                <c:pt idx="597">
                  <c:v>40332</c:v>
                </c:pt>
                <c:pt idx="598">
                  <c:v>40333</c:v>
                </c:pt>
                <c:pt idx="599">
                  <c:v>40336</c:v>
                </c:pt>
                <c:pt idx="600">
                  <c:v>40337</c:v>
                </c:pt>
                <c:pt idx="601">
                  <c:v>40338</c:v>
                </c:pt>
                <c:pt idx="602">
                  <c:v>40339</c:v>
                </c:pt>
                <c:pt idx="603">
                  <c:v>40340</c:v>
                </c:pt>
                <c:pt idx="604">
                  <c:v>40343</c:v>
                </c:pt>
                <c:pt idx="605">
                  <c:v>40344</c:v>
                </c:pt>
                <c:pt idx="606">
                  <c:v>40345</c:v>
                </c:pt>
                <c:pt idx="607">
                  <c:v>40346</c:v>
                </c:pt>
                <c:pt idx="608">
                  <c:v>40347</c:v>
                </c:pt>
                <c:pt idx="609">
                  <c:v>40350</c:v>
                </c:pt>
                <c:pt idx="610">
                  <c:v>40351</c:v>
                </c:pt>
                <c:pt idx="611">
                  <c:v>40352</c:v>
                </c:pt>
                <c:pt idx="612">
                  <c:v>40353</c:v>
                </c:pt>
                <c:pt idx="613">
                  <c:v>40354</c:v>
                </c:pt>
                <c:pt idx="614">
                  <c:v>40357</c:v>
                </c:pt>
                <c:pt idx="615">
                  <c:v>40358</c:v>
                </c:pt>
                <c:pt idx="616">
                  <c:v>40359</c:v>
                </c:pt>
                <c:pt idx="617">
                  <c:v>40360</c:v>
                </c:pt>
                <c:pt idx="618">
                  <c:v>40361</c:v>
                </c:pt>
                <c:pt idx="619">
                  <c:v>40362</c:v>
                </c:pt>
                <c:pt idx="620">
                  <c:v>40366</c:v>
                </c:pt>
                <c:pt idx="621">
                  <c:v>40367</c:v>
                </c:pt>
                <c:pt idx="622">
                  <c:v>40368</c:v>
                </c:pt>
                <c:pt idx="623">
                  <c:v>40371</c:v>
                </c:pt>
                <c:pt idx="624">
                  <c:v>40372</c:v>
                </c:pt>
                <c:pt idx="625">
                  <c:v>40373</c:v>
                </c:pt>
                <c:pt idx="626">
                  <c:v>40374</c:v>
                </c:pt>
                <c:pt idx="627">
                  <c:v>40375</c:v>
                </c:pt>
                <c:pt idx="628">
                  <c:v>40378</c:v>
                </c:pt>
                <c:pt idx="629">
                  <c:v>40379</c:v>
                </c:pt>
                <c:pt idx="630">
                  <c:v>40380</c:v>
                </c:pt>
                <c:pt idx="631">
                  <c:v>40381</c:v>
                </c:pt>
                <c:pt idx="632">
                  <c:v>40382</c:v>
                </c:pt>
                <c:pt idx="633">
                  <c:v>40385</c:v>
                </c:pt>
                <c:pt idx="634">
                  <c:v>40386</c:v>
                </c:pt>
                <c:pt idx="635">
                  <c:v>40387</c:v>
                </c:pt>
                <c:pt idx="636">
                  <c:v>40388</c:v>
                </c:pt>
                <c:pt idx="637">
                  <c:v>40389</c:v>
                </c:pt>
                <c:pt idx="638">
                  <c:v>40392</c:v>
                </c:pt>
                <c:pt idx="639">
                  <c:v>40393</c:v>
                </c:pt>
                <c:pt idx="640">
                  <c:v>40394</c:v>
                </c:pt>
                <c:pt idx="641">
                  <c:v>40395</c:v>
                </c:pt>
                <c:pt idx="642">
                  <c:v>40396</c:v>
                </c:pt>
                <c:pt idx="643">
                  <c:v>40399</c:v>
                </c:pt>
                <c:pt idx="644">
                  <c:v>40400</c:v>
                </c:pt>
                <c:pt idx="645">
                  <c:v>40401</c:v>
                </c:pt>
                <c:pt idx="646">
                  <c:v>40402</c:v>
                </c:pt>
                <c:pt idx="647">
                  <c:v>40403</c:v>
                </c:pt>
                <c:pt idx="648">
                  <c:v>40406</c:v>
                </c:pt>
                <c:pt idx="649">
                  <c:v>40407</c:v>
                </c:pt>
                <c:pt idx="650">
                  <c:v>40408</c:v>
                </c:pt>
                <c:pt idx="651">
                  <c:v>40409</c:v>
                </c:pt>
                <c:pt idx="652">
                  <c:v>40410</c:v>
                </c:pt>
                <c:pt idx="653">
                  <c:v>40413</c:v>
                </c:pt>
                <c:pt idx="654">
                  <c:v>40414</c:v>
                </c:pt>
                <c:pt idx="655">
                  <c:v>40415</c:v>
                </c:pt>
                <c:pt idx="656">
                  <c:v>40416</c:v>
                </c:pt>
                <c:pt idx="657">
                  <c:v>40417</c:v>
                </c:pt>
                <c:pt idx="658">
                  <c:v>40421</c:v>
                </c:pt>
                <c:pt idx="659">
                  <c:v>40422</c:v>
                </c:pt>
                <c:pt idx="660">
                  <c:v>40423</c:v>
                </c:pt>
                <c:pt idx="661">
                  <c:v>40424</c:v>
                </c:pt>
                <c:pt idx="662">
                  <c:v>40427</c:v>
                </c:pt>
                <c:pt idx="663">
                  <c:v>40428</c:v>
                </c:pt>
                <c:pt idx="664">
                  <c:v>40429</c:v>
                </c:pt>
                <c:pt idx="665">
                  <c:v>40430</c:v>
                </c:pt>
                <c:pt idx="666">
                  <c:v>40431</c:v>
                </c:pt>
                <c:pt idx="667">
                  <c:v>40434</c:v>
                </c:pt>
                <c:pt idx="668">
                  <c:v>40435</c:v>
                </c:pt>
                <c:pt idx="669">
                  <c:v>40436</c:v>
                </c:pt>
                <c:pt idx="670">
                  <c:v>40437</c:v>
                </c:pt>
                <c:pt idx="671">
                  <c:v>40438</c:v>
                </c:pt>
                <c:pt idx="672">
                  <c:v>40441</c:v>
                </c:pt>
                <c:pt idx="673">
                  <c:v>40442</c:v>
                </c:pt>
                <c:pt idx="674">
                  <c:v>40443</c:v>
                </c:pt>
                <c:pt idx="675">
                  <c:v>40444</c:v>
                </c:pt>
                <c:pt idx="676">
                  <c:v>40445</c:v>
                </c:pt>
                <c:pt idx="677">
                  <c:v>40448</c:v>
                </c:pt>
                <c:pt idx="678">
                  <c:v>40449</c:v>
                </c:pt>
                <c:pt idx="679">
                  <c:v>40450</c:v>
                </c:pt>
                <c:pt idx="680">
                  <c:v>40451</c:v>
                </c:pt>
              </c:numCache>
            </c:numRef>
          </c:cat>
          <c:val>
            <c:numRef>
              <c:f>'2.3.1.5-график'!$E$5:$E$685</c:f>
              <c:numCache>
                <c:formatCode>0.000</c:formatCode>
                <c:ptCount val="681"/>
                <c:pt idx="0">
                  <c:v>-2.5645330535152153E-2</c:v>
                </c:pt>
                <c:pt idx="1">
                  <c:v>-1.5448146576117714E-2</c:v>
                </c:pt>
                <c:pt idx="2">
                  <c:v>-1.4251962502858014E-2</c:v>
                </c:pt>
                <c:pt idx="3">
                  <c:v>-2.7183146449201497E-3</c:v>
                </c:pt>
                <c:pt idx="4">
                  <c:v>3.9513028620247756E-3</c:v>
                </c:pt>
                <c:pt idx="5">
                  <c:v>-7.4464032140754335E-3</c:v>
                </c:pt>
                <c:pt idx="6">
                  <c:v>1.8227928356316374E-3</c:v>
                </c:pt>
                <c:pt idx="7">
                  <c:v>1.9648470991711917E-4</c:v>
                </c:pt>
                <c:pt idx="8">
                  <c:v>-5.2472167648984934E-3</c:v>
                </c:pt>
                <c:pt idx="9">
                  <c:v>-3.8939593421551781E-3</c:v>
                </c:pt>
                <c:pt idx="10">
                  <c:v>1.147856300800397E-3</c:v>
                </c:pt>
                <c:pt idx="11">
                  <c:v>-2.2094355602052508E-2</c:v>
                </c:pt>
                <c:pt idx="12">
                  <c:v>6.3667639842647037E-3</c:v>
                </c:pt>
                <c:pt idx="13">
                  <c:v>1.3128064022322554E-2</c:v>
                </c:pt>
                <c:pt idx="14">
                  <c:v>-1.6773733047822984E-3</c:v>
                </c:pt>
                <c:pt idx="15">
                  <c:v>-2.7282449745727569E-4</c:v>
                </c:pt>
                <c:pt idx="16">
                  <c:v>-4.9290601925232923E-3</c:v>
                </c:pt>
                <c:pt idx="17">
                  <c:v>-4.1706184188127719E-3</c:v>
                </c:pt>
                <c:pt idx="18">
                  <c:v>-8.495831567048185E-3</c:v>
                </c:pt>
                <c:pt idx="19">
                  <c:v>-3.529496506518764E-3</c:v>
                </c:pt>
                <c:pt idx="20">
                  <c:v>-6.8416236899018464E-3</c:v>
                </c:pt>
                <c:pt idx="21">
                  <c:v>-1.3226771359132548E-2</c:v>
                </c:pt>
                <c:pt idx="22">
                  <c:v>2.6643252898967576E-3</c:v>
                </c:pt>
                <c:pt idx="23">
                  <c:v>-9.2347731184149774E-3</c:v>
                </c:pt>
                <c:pt idx="24">
                  <c:v>-3.516650751969444E-2</c:v>
                </c:pt>
                <c:pt idx="25">
                  <c:v>-2.0758872161449871E-3</c:v>
                </c:pt>
                <c:pt idx="26">
                  <c:v>-2.2143489813994686E-4</c:v>
                </c:pt>
                <c:pt idx="27">
                  <c:v>-1.4813193228254523E-2</c:v>
                </c:pt>
                <c:pt idx="28">
                  <c:v>-2.4578722972287078E-2</c:v>
                </c:pt>
                <c:pt idx="29">
                  <c:v>-7.1935848336781563E-3</c:v>
                </c:pt>
                <c:pt idx="30">
                  <c:v>4.4296211371098023E-4</c:v>
                </c:pt>
                <c:pt idx="31">
                  <c:v>-6.1670569867291183E-3</c:v>
                </c:pt>
                <c:pt idx="32">
                  <c:v>1.4926270235614682E-3</c:v>
                </c:pt>
                <c:pt idx="33">
                  <c:v>-1.8602009911894275E-2</c:v>
                </c:pt>
                <c:pt idx="34">
                  <c:v>4.530377094972067E-3</c:v>
                </c:pt>
                <c:pt idx="35">
                  <c:v>-1.3922888616891066E-2</c:v>
                </c:pt>
                <c:pt idx="36">
                  <c:v>-5.533092147265376E-3</c:v>
                </c:pt>
                <c:pt idx="37">
                  <c:v>9.8595020951441955E-3</c:v>
                </c:pt>
                <c:pt idx="38">
                  <c:v>-1.0547591548338882E-2</c:v>
                </c:pt>
                <c:pt idx="39">
                  <c:v>-5.7296963533343022E-3</c:v>
                </c:pt>
                <c:pt idx="40">
                  <c:v>-1.1066214052886377E-2</c:v>
                </c:pt>
                <c:pt idx="41">
                  <c:v>-8.4773643482693103E-2</c:v>
                </c:pt>
                <c:pt idx="42">
                  <c:v>1.2662889518413599E-2</c:v>
                </c:pt>
                <c:pt idx="43">
                  <c:v>-1.3197586726998492E-2</c:v>
                </c:pt>
                <c:pt idx="44">
                  <c:v>-1.9059002297828181E-2</c:v>
                </c:pt>
                <c:pt idx="45">
                  <c:v>-8.5212545360290309E-3</c:v>
                </c:pt>
                <c:pt idx="46">
                  <c:v>-9.9794363130518938E-4</c:v>
                </c:pt>
                <c:pt idx="47">
                  <c:v>8.6838840645088525E-3</c:v>
                </c:pt>
                <c:pt idx="48">
                  <c:v>3.1165269423754168E-4</c:v>
                </c:pt>
                <c:pt idx="49">
                  <c:v>-9.6668682931200581E-3</c:v>
                </c:pt>
                <c:pt idx="50">
                  <c:v>-1.0131216883087348E-2</c:v>
                </c:pt>
                <c:pt idx="51">
                  <c:v>6.4144370871089765E-3</c:v>
                </c:pt>
                <c:pt idx="52">
                  <c:v>4.3208847393575636E-3</c:v>
                </c:pt>
                <c:pt idx="53">
                  <c:v>2.7167022856521895E-3</c:v>
                </c:pt>
                <c:pt idx="54">
                  <c:v>-1.4189167547484066E-2</c:v>
                </c:pt>
                <c:pt idx="55">
                  <c:v>-7.2400810889081959E-4</c:v>
                </c:pt>
                <c:pt idx="56">
                  <c:v>-3.6255767963085037E-3</c:v>
                </c:pt>
                <c:pt idx="57">
                  <c:v>1.7038283550694151E-2</c:v>
                </c:pt>
                <c:pt idx="58">
                  <c:v>-4.3979734828069423E-3</c:v>
                </c:pt>
                <c:pt idx="59">
                  <c:v>9.8754937746887341E-3</c:v>
                </c:pt>
                <c:pt idx="60">
                  <c:v>7.0283947146471744E-4</c:v>
                </c:pt>
                <c:pt idx="61">
                  <c:v>-4.464157138331269E-3</c:v>
                </c:pt>
                <c:pt idx="62">
                  <c:v>-7.467506256559296E-3</c:v>
                </c:pt>
                <c:pt idx="63">
                  <c:v>-7.091370219582193E-4</c:v>
                </c:pt>
                <c:pt idx="64">
                  <c:v>-2.7304156517639663E-2</c:v>
                </c:pt>
                <c:pt idx="65">
                  <c:v>-6.3334660345264378E-4</c:v>
                </c:pt>
                <c:pt idx="66">
                  <c:v>-1.0694896851248643E-2</c:v>
                </c:pt>
                <c:pt idx="67">
                  <c:v>1.1675643101954729E-2</c:v>
                </c:pt>
                <c:pt idx="68">
                  <c:v>-4.3066543374773109E-3</c:v>
                </c:pt>
                <c:pt idx="69">
                  <c:v>5.2945810867370803E-2</c:v>
                </c:pt>
                <c:pt idx="70">
                  <c:v>1.0677845448074033E-4</c:v>
                </c:pt>
                <c:pt idx="71">
                  <c:v>-5.0905962351770459E-2</c:v>
                </c:pt>
                <c:pt idx="72">
                  <c:v>-1.8305691884915583E-3</c:v>
                </c:pt>
                <c:pt idx="73">
                  <c:v>1.1491363145930885E-2</c:v>
                </c:pt>
                <c:pt idx="74">
                  <c:v>-1.1563694718459434E-3</c:v>
                </c:pt>
                <c:pt idx="75">
                  <c:v>-3.5545929417760223E-3</c:v>
                </c:pt>
                <c:pt idx="76">
                  <c:v>4.4951230518240825E-3</c:v>
                </c:pt>
                <c:pt idx="77">
                  <c:v>-1.1312217194570135E-2</c:v>
                </c:pt>
                <c:pt idx="78">
                  <c:v>-2.631578947368421E-4</c:v>
                </c:pt>
                <c:pt idx="79">
                  <c:v>-5.7593856655290101E-3</c:v>
                </c:pt>
                <c:pt idx="80">
                  <c:v>-6.0878844259603807E-3</c:v>
                </c:pt>
                <c:pt idx="81">
                  <c:v>-3.0622099733823285E-3</c:v>
                </c:pt>
                <c:pt idx="82">
                  <c:v>-7.4454091028676667E-3</c:v>
                </c:pt>
                <c:pt idx="83">
                  <c:v>-2.6054241107355547E-3</c:v>
                </c:pt>
                <c:pt idx="84">
                  <c:v>-1.4432628257566905E-2</c:v>
                </c:pt>
                <c:pt idx="85">
                  <c:v>4.2175683536940079E-4</c:v>
                </c:pt>
                <c:pt idx="86">
                  <c:v>1.1478420569329659E-2</c:v>
                </c:pt>
                <c:pt idx="87">
                  <c:v>1.228739571881265E-3</c:v>
                </c:pt>
                <c:pt idx="88">
                  <c:v>-3.1269543464665416E-4</c:v>
                </c:pt>
                <c:pt idx="89">
                  <c:v>-2.3610216784717749E-3</c:v>
                </c:pt>
                <c:pt idx="90">
                  <c:v>-1.4830796742278461E-2</c:v>
                </c:pt>
                <c:pt idx="91">
                  <c:v>-6.3755180108383803E-4</c:v>
                </c:pt>
                <c:pt idx="92">
                  <c:v>-1.1221603868260195E-2</c:v>
                </c:pt>
                <c:pt idx="93">
                  <c:v>-6.6649242028227916E-3</c:v>
                </c:pt>
                <c:pt idx="94">
                  <c:v>7.2967338429464909E-3</c:v>
                </c:pt>
                <c:pt idx="95">
                  <c:v>2.75003374274531E-3</c:v>
                </c:pt>
                <c:pt idx="96">
                  <c:v>-1.1395899053627759E-2</c:v>
                </c:pt>
                <c:pt idx="97">
                  <c:v>0.13859730969598008</c:v>
                </c:pt>
                <c:pt idx="98">
                  <c:v>-8.5133841222263858E-3</c:v>
                </c:pt>
                <c:pt idx="99">
                  <c:v>-3.7886583978768346E-2</c:v>
                </c:pt>
                <c:pt idx="100">
                  <c:v>-1.4851992215507528E-3</c:v>
                </c:pt>
                <c:pt idx="101">
                  <c:v>-1.3533130414422851E-2</c:v>
                </c:pt>
                <c:pt idx="102">
                  <c:v>-7.3820669787540514E-3</c:v>
                </c:pt>
                <c:pt idx="103">
                  <c:v>-6.9670227589410129E-4</c:v>
                </c:pt>
                <c:pt idx="104">
                  <c:v>3.1679100443291167E-3</c:v>
                </c:pt>
                <c:pt idx="105">
                  <c:v>-4.318437852046564E-3</c:v>
                </c:pt>
                <c:pt idx="106">
                  <c:v>-1.2365524916532706E-4</c:v>
                </c:pt>
                <c:pt idx="107">
                  <c:v>2.1317330311303423E-2</c:v>
                </c:pt>
                <c:pt idx="108">
                  <c:v>1.1773130466921276E-2</c:v>
                </c:pt>
                <c:pt idx="109">
                  <c:v>-8.5594677431412129E-3</c:v>
                </c:pt>
                <c:pt idx="110">
                  <c:v>4.1989192347013293E-3</c:v>
                </c:pt>
                <c:pt idx="111">
                  <c:v>1.4224099731174854E-2</c:v>
                </c:pt>
                <c:pt idx="112">
                  <c:v>4.1340602950609366E-2</c:v>
                </c:pt>
                <c:pt idx="113">
                  <c:v>-8.6654120997889279E-3</c:v>
                </c:pt>
                <c:pt idx="114">
                  <c:v>5.774423050393173E-3</c:v>
                </c:pt>
                <c:pt idx="115">
                  <c:v>3.6701746944834718E-2</c:v>
                </c:pt>
                <c:pt idx="116">
                  <c:v>-2.6919962355825E-3</c:v>
                </c:pt>
                <c:pt idx="117">
                  <c:v>1.6795315411232366E-2</c:v>
                </c:pt>
                <c:pt idx="118">
                  <c:v>2.0519319211789587E-2</c:v>
                </c:pt>
                <c:pt idx="119">
                  <c:v>-2.8455696202531644E-3</c:v>
                </c:pt>
                <c:pt idx="120">
                  <c:v>-2.7392912843204817E-2</c:v>
                </c:pt>
                <c:pt idx="121">
                  <c:v>-4.9248267018528495E-3</c:v>
                </c:pt>
                <c:pt idx="122">
                  <c:v>1.5782622844126262E-2</c:v>
                </c:pt>
                <c:pt idx="123">
                  <c:v>1.1821288806478829E-3</c:v>
                </c:pt>
                <c:pt idx="124">
                  <c:v>8.6249016850585124E-3</c:v>
                </c:pt>
                <c:pt idx="125">
                  <c:v>-8.5002688894864217E-2</c:v>
                </c:pt>
                <c:pt idx="126">
                  <c:v>-0.22339225705473462</c:v>
                </c:pt>
                <c:pt idx="127">
                  <c:v>-6.3496710639616982E-2</c:v>
                </c:pt>
                <c:pt idx="128">
                  <c:v>-2.0205285702739836E-3</c:v>
                </c:pt>
                <c:pt idx="129">
                  <c:v>-9.6223629219950452E-3</c:v>
                </c:pt>
                <c:pt idx="130">
                  <c:v>5.2078702351162883E-4</c:v>
                </c:pt>
                <c:pt idx="131">
                  <c:v>3.611927761444771E-3</c:v>
                </c:pt>
                <c:pt idx="132">
                  <c:v>-2.3684626046070983E-3</c:v>
                </c:pt>
                <c:pt idx="133">
                  <c:v>-1.4889815366289458E-2</c:v>
                </c:pt>
                <c:pt idx="134">
                  <c:v>-3.4063629590794953E-2</c:v>
                </c:pt>
                <c:pt idx="135">
                  <c:v>-3.9681831166976149E-2</c:v>
                </c:pt>
                <c:pt idx="136">
                  <c:v>-7.5257731958762883E-2</c:v>
                </c:pt>
                <c:pt idx="137">
                  <c:v>-0.11649393154234283</c:v>
                </c:pt>
                <c:pt idx="138">
                  <c:v>1.4310358347055595E-2</c:v>
                </c:pt>
                <c:pt idx="139">
                  <c:v>-1.6924154714059215E-2</c:v>
                </c:pt>
                <c:pt idx="140">
                  <c:v>2.7618986447427578E-4</c:v>
                </c:pt>
                <c:pt idx="141">
                  <c:v>4.6992750508610563E-2</c:v>
                </c:pt>
                <c:pt idx="142">
                  <c:v>-1.0821412870717932E-3</c:v>
                </c:pt>
                <c:pt idx="143">
                  <c:v>-1.7544391249015211E-2</c:v>
                </c:pt>
                <c:pt idx="144">
                  <c:v>6.0163765770427106E-4</c:v>
                </c:pt>
                <c:pt idx="145">
                  <c:v>-0.12694304761592767</c:v>
                </c:pt>
                <c:pt idx="146">
                  <c:v>-1.4722698684962836E-2</c:v>
                </c:pt>
                <c:pt idx="147">
                  <c:v>-3.3241112474777942E-2</c:v>
                </c:pt>
                <c:pt idx="148">
                  <c:v>-3.3543804262036307E-3</c:v>
                </c:pt>
                <c:pt idx="149">
                  <c:v>-4.0948215827738936E-3</c:v>
                </c:pt>
                <c:pt idx="150">
                  <c:v>8.1433224755700329E-4</c:v>
                </c:pt>
                <c:pt idx="151">
                  <c:v>-3.4127112150663386E-2</c:v>
                </c:pt>
                <c:pt idx="152">
                  <c:v>-6.3183346697248278E-3</c:v>
                </c:pt>
                <c:pt idx="153">
                  <c:v>-7.8564307078763714E-3</c:v>
                </c:pt>
                <c:pt idx="154">
                  <c:v>3.5173429451400749E-2</c:v>
                </c:pt>
                <c:pt idx="155">
                  <c:v>-8.2718198791526497E-3</c:v>
                </c:pt>
                <c:pt idx="156">
                  <c:v>2.4570580462994806E-3</c:v>
                </c:pt>
                <c:pt idx="157">
                  <c:v>-1.277814496585151E-2</c:v>
                </c:pt>
                <c:pt idx="158">
                  <c:v>9.1714104996837437E-3</c:v>
                </c:pt>
                <c:pt idx="159">
                  <c:v>6.7908521997137397E-4</c:v>
                </c:pt>
                <c:pt idx="160">
                  <c:v>-1.6113822483249236E-2</c:v>
                </c:pt>
                <c:pt idx="161">
                  <c:v>2.5852517542779762E-3</c:v>
                </c:pt>
                <c:pt idx="162">
                  <c:v>-1.7767537122375832E-2</c:v>
                </c:pt>
                <c:pt idx="163">
                  <c:v>-6.9550529701802109E-4</c:v>
                </c:pt>
                <c:pt idx="164">
                  <c:v>-8.8739406377075971E-3</c:v>
                </c:pt>
                <c:pt idx="165">
                  <c:v>1.3026903387430564E-3</c:v>
                </c:pt>
                <c:pt idx="166">
                  <c:v>1.2761733087764671E-2</c:v>
                </c:pt>
                <c:pt idx="167">
                  <c:v>8.7997544254578945E-3</c:v>
                </c:pt>
                <c:pt idx="168">
                  <c:v>-1.6736666429379335E-2</c:v>
                </c:pt>
                <c:pt idx="169">
                  <c:v>3.7739073470143408E-3</c:v>
                </c:pt>
                <c:pt idx="170">
                  <c:v>-2.6869797522408689E-3</c:v>
                </c:pt>
                <c:pt idx="171">
                  <c:v>-2.3622882377329746E-4</c:v>
                </c:pt>
                <c:pt idx="172">
                  <c:v>-2.763865702096086E-3</c:v>
                </c:pt>
                <c:pt idx="173">
                  <c:v>-2.584584568414761E-3</c:v>
                </c:pt>
                <c:pt idx="174">
                  <c:v>-7.9213512724418342E-4</c:v>
                </c:pt>
                <c:pt idx="175">
                  <c:v>-1.2746794219417872E-3</c:v>
                </c:pt>
                <c:pt idx="176">
                  <c:v>-6.1426373814203912E-4</c:v>
                </c:pt>
                <c:pt idx="177">
                  <c:v>1.1585170981144135E-3</c:v>
                </c:pt>
                <c:pt idx="178">
                  <c:v>3.7545924654773283E-3</c:v>
                </c:pt>
                <c:pt idx="179">
                  <c:v>2.5937620099018108E-2</c:v>
                </c:pt>
                <c:pt idx="180">
                  <c:v>-8.5430715421984881E-4</c:v>
                </c:pt>
                <c:pt idx="181">
                  <c:v>-2.3269657448996158E-3</c:v>
                </c:pt>
                <c:pt idx="182">
                  <c:v>3.0055082769876429E-3</c:v>
                </c:pt>
                <c:pt idx="183">
                  <c:v>-3.5609309720116833E-3</c:v>
                </c:pt>
                <c:pt idx="184">
                  <c:v>7.9958402722730883E-3</c:v>
                </c:pt>
                <c:pt idx="185">
                  <c:v>6.3237913066420421E-3</c:v>
                </c:pt>
                <c:pt idx="186">
                  <c:v>-4.4227151895782487E-3</c:v>
                </c:pt>
                <c:pt idx="187">
                  <c:v>1.226094887782413E-3</c:v>
                </c:pt>
                <c:pt idx="188">
                  <c:v>-9.4073296757194516E-3</c:v>
                </c:pt>
                <c:pt idx="189">
                  <c:v>-1.3478814888807781E-3</c:v>
                </c:pt>
                <c:pt idx="190">
                  <c:v>-1.4017235664567451E-2</c:v>
                </c:pt>
                <c:pt idx="191">
                  <c:v>-3.4861313868613138E-2</c:v>
                </c:pt>
                <c:pt idx="192">
                  <c:v>3.2695874695153365E-2</c:v>
                </c:pt>
                <c:pt idx="193">
                  <c:v>6.7790359668532256E-4</c:v>
                </c:pt>
                <c:pt idx="194">
                  <c:v>1.0614349069133968E-2</c:v>
                </c:pt>
                <c:pt idx="195">
                  <c:v>-1.8319572152373804E-2</c:v>
                </c:pt>
                <c:pt idx="196">
                  <c:v>6.933357251771459E-3</c:v>
                </c:pt>
                <c:pt idx="197">
                  <c:v>-2.3823382670879762E-3</c:v>
                </c:pt>
                <c:pt idx="198">
                  <c:v>-8.7175457814534212E-4</c:v>
                </c:pt>
                <c:pt idx="199">
                  <c:v>2.1581952601145609E-3</c:v>
                </c:pt>
                <c:pt idx="200">
                  <c:v>-1.8664984642387011E-2</c:v>
                </c:pt>
                <c:pt idx="201">
                  <c:v>-4.2125869620433529E-3</c:v>
                </c:pt>
                <c:pt idx="202">
                  <c:v>-8.0264618800888227E-2</c:v>
                </c:pt>
                <c:pt idx="203">
                  <c:v>6.1950303133805826E-3</c:v>
                </c:pt>
                <c:pt idx="204">
                  <c:v>-1.3679966122291165E-2</c:v>
                </c:pt>
                <c:pt idx="205">
                  <c:v>-0.13932955071792497</c:v>
                </c:pt>
                <c:pt idx="206">
                  <c:v>-1.3523264493655138E-2</c:v>
                </c:pt>
                <c:pt idx="207">
                  <c:v>-9.8533139977673684E-2</c:v>
                </c:pt>
                <c:pt idx="208">
                  <c:v>-5.9599617097432058E-3</c:v>
                </c:pt>
                <c:pt idx="209">
                  <c:v>2.7860650314012747E-4</c:v>
                </c:pt>
                <c:pt idx="210">
                  <c:v>-2.7279528663611708E-2</c:v>
                </c:pt>
                <c:pt idx="211">
                  <c:v>1.4734384386086207E-3</c:v>
                </c:pt>
                <c:pt idx="212">
                  <c:v>3.2103525379808998E-2</c:v>
                </c:pt>
                <c:pt idx="213">
                  <c:v>-5.301857585139319E-3</c:v>
                </c:pt>
                <c:pt idx="214">
                  <c:v>5.4955146547057462E-3</c:v>
                </c:pt>
                <c:pt idx="215">
                  <c:v>6.7494679680046965E-2</c:v>
                </c:pt>
                <c:pt idx="216">
                  <c:v>3.5449389179755672E-3</c:v>
                </c:pt>
                <c:pt idx="217">
                  <c:v>9.0901712523334141E-4</c:v>
                </c:pt>
                <c:pt idx="218">
                  <c:v>-3.608862942815444E-2</c:v>
                </c:pt>
                <c:pt idx="219">
                  <c:v>7.7087239219753483E-3</c:v>
                </c:pt>
                <c:pt idx="220">
                  <c:v>-4.2506013812369056E-2</c:v>
                </c:pt>
                <c:pt idx="221">
                  <c:v>2.0766958514428818E-2</c:v>
                </c:pt>
                <c:pt idx="222">
                  <c:v>2.5879261768337079E-2</c:v>
                </c:pt>
                <c:pt idx="223">
                  <c:v>3.2729419578613334E-3</c:v>
                </c:pt>
                <c:pt idx="224">
                  <c:v>1.6937213343142934E-2</c:v>
                </c:pt>
                <c:pt idx="225">
                  <c:v>1.815890629532927E-2</c:v>
                </c:pt>
                <c:pt idx="226">
                  <c:v>1.1873051549845205E-2</c:v>
                </c:pt>
                <c:pt idx="227">
                  <c:v>9.5577638469265008E-2</c:v>
                </c:pt>
                <c:pt idx="228">
                  <c:v>8.6929738739718078E-3</c:v>
                </c:pt>
                <c:pt idx="229">
                  <c:v>1.4833212597881956E-2</c:v>
                </c:pt>
                <c:pt idx="230">
                  <c:v>-0.10474845184811368</c:v>
                </c:pt>
                <c:pt idx="231">
                  <c:v>-9.3237358759713194E-3</c:v>
                </c:pt>
                <c:pt idx="232">
                  <c:v>-1.280980136386903E-2</c:v>
                </c:pt>
                <c:pt idx="233">
                  <c:v>1.4758525403504364E-4</c:v>
                </c:pt>
                <c:pt idx="234">
                  <c:v>6.8558168969517982E-3</c:v>
                </c:pt>
                <c:pt idx="235">
                  <c:v>-4.659750069184062E-3</c:v>
                </c:pt>
                <c:pt idx="236">
                  <c:v>-1.15808631742462E-3</c:v>
                </c:pt>
                <c:pt idx="237">
                  <c:v>-9.145285779708915E-3</c:v>
                </c:pt>
                <c:pt idx="238">
                  <c:v>-3.5083354068176162E-4</c:v>
                </c:pt>
                <c:pt idx="239">
                  <c:v>2.1163175734251706E-3</c:v>
                </c:pt>
                <c:pt idx="240">
                  <c:v>-0.14414919499862483</c:v>
                </c:pt>
                <c:pt idx="241">
                  <c:v>-1.6277582664343481E-3</c:v>
                </c:pt>
                <c:pt idx="242">
                  <c:v>0.12010991864289423</c:v>
                </c:pt>
                <c:pt idx="243">
                  <c:v>-8.9020028518037265E-4</c:v>
                </c:pt>
                <c:pt idx="244">
                  <c:v>-1.4663317479949507E-3</c:v>
                </c:pt>
                <c:pt idx="245">
                  <c:v>-1.2849443429685388E-2</c:v>
                </c:pt>
                <c:pt idx="246">
                  <c:v>-4.9431264688910501E-4</c:v>
                </c:pt>
                <c:pt idx="247">
                  <c:v>-4.9818486152775968E-2</c:v>
                </c:pt>
                <c:pt idx="248">
                  <c:v>-9.3975698869912486E-2</c:v>
                </c:pt>
                <c:pt idx="249">
                  <c:v>-2.2540682286050388E-2</c:v>
                </c:pt>
                <c:pt idx="250">
                  <c:v>-4.7738693467336682E-2</c:v>
                </c:pt>
                <c:pt idx="251">
                  <c:v>-8.2628049595934502E-3</c:v>
                </c:pt>
                <c:pt idx="252">
                  <c:v>-1.8770199718239827E-2</c:v>
                </c:pt>
                <c:pt idx="253">
                  <c:v>2.7712772508929669E-3</c:v>
                </c:pt>
                <c:pt idx="254">
                  <c:v>-2.0618187033849685E-4</c:v>
                </c:pt>
                <c:pt idx="255">
                  <c:v>-4.2800945591548775E-2</c:v>
                </c:pt>
                <c:pt idx="256">
                  <c:v>-2.5873521455895769E-2</c:v>
                </c:pt>
                <c:pt idx="257">
                  <c:v>-0.2215799905046836</c:v>
                </c:pt>
                <c:pt idx="258">
                  <c:v>-7.4492385786802034E-2</c:v>
                </c:pt>
                <c:pt idx="259">
                  <c:v>-0.13084407198002468</c:v>
                </c:pt>
                <c:pt idx="260">
                  <c:v>1.0321994287198131E-2</c:v>
                </c:pt>
                <c:pt idx="261">
                  <c:v>-5.4204825767671327E-2</c:v>
                </c:pt>
                <c:pt idx="262">
                  <c:v>-7.1563770181511058E-3</c:v>
                </c:pt>
                <c:pt idx="263">
                  <c:v>-1.6583577108483374E-2</c:v>
                </c:pt>
                <c:pt idx="264">
                  <c:v>-3.5367906032583239E-2</c:v>
                </c:pt>
                <c:pt idx="265">
                  <c:v>4.8047659133588036E-2</c:v>
                </c:pt>
                <c:pt idx="266">
                  <c:v>-1.4536256323777403E-2</c:v>
                </c:pt>
                <c:pt idx="267">
                  <c:v>-2.5907770999280709E-3</c:v>
                </c:pt>
                <c:pt idx="268">
                  <c:v>-0.10283835590610564</c:v>
                </c:pt>
                <c:pt idx="269">
                  <c:v>3.787927037423891E-2</c:v>
                </c:pt>
                <c:pt idx="270">
                  <c:v>8.3494628654501191E-2</c:v>
                </c:pt>
                <c:pt idx="271">
                  <c:v>1.915455746367239E-3</c:v>
                </c:pt>
                <c:pt idx="272">
                  <c:v>2.4448118253427988E-2</c:v>
                </c:pt>
                <c:pt idx="273">
                  <c:v>0.14157309294111445</c:v>
                </c:pt>
                <c:pt idx="274">
                  <c:v>3.6659221280268037E-2</c:v>
                </c:pt>
                <c:pt idx="275">
                  <c:v>3.8080979039187605E-2</c:v>
                </c:pt>
                <c:pt idx="276">
                  <c:v>-1.4181523500810373E-3</c:v>
                </c:pt>
                <c:pt idx="277">
                  <c:v>-2.2598812205611305E-2</c:v>
                </c:pt>
                <c:pt idx="278">
                  <c:v>-3.6943319838056682E-2</c:v>
                </c:pt>
                <c:pt idx="279">
                  <c:v>-5.7016920233186406E-2</c:v>
                </c:pt>
                <c:pt idx="280">
                  <c:v>-0.10124488403819919</c:v>
                </c:pt>
                <c:pt idx="281">
                  <c:v>1.5304826418289586E-2</c:v>
                </c:pt>
                <c:pt idx="282">
                  <c:v>-0.11239711934156378</c:v>
                </c:pt>
                <c:pt idx="283">
                  <c:v>3.2237988548668162E-2</c:v>
                </c:pt>
                <c:pt idx="284">
                  <c:v>-4.9080351365410724E-2</c:v>
                </c:pt>
                <c:pt idx="285">
                  <c:v>-4.1546809623430964E-2</c:v>
                </c:pt>
                <c:pt idx="286">
                  <c:v>2.2782167884299986E-2</c:v>
                </c:pt>
                <c:pt idx="287">
                  <c:v>-1.2870971173279438E-2</c:v>
                </c:pt>
                <c:pt idx="288">
                  <c:v>2.6063884463175205E-2</c:v>
                </c:pt>
                <c:pt idx="289">
                  <c:v>2.6278409090909092E-2</c:v>
                </c:pt>
                <c:pt idx="290">
                  <c:v>8.9031339031339033E-3</c:v>
                </c:pt>
                <c:pt idx="291">
                  <c:v>8.1823984680443634E-2</c:v>
                </c:pt>
                <c:pt idx="292">
                  <c:v>-1.6723050899584806E-2</c:v>
                </c:pt>
                <c:pt idx="293">
                  <c:v>8.6179096189988036E-2</c:v>
                </c:pt>
                <c:pt idx="294">
                  <c:v>4.7542837525369308E-2</c:v>
                </c:pt>
                <c:pt idx="295">
                  <c:v>4.7205939279986731E-2</c:v>
                </c:pt>
                <c:pt idx="296">
                  <c:v>0.14987894825741793</c:v>
                </c:pt>
                <c:pt idx="297">
                  <c:v>2.7978650137741048E-2</c:v>
                </c:pt>
                <c:pt idx="298">
                  <c:v>1.1560478774812281E-2</c:v>
                </c:pt>
                <c:pt idx="299">
                  <c:v>1.9226800577835868E-2</c:v>
                </c:pt>
                <c:pt idx="300">
                  <c:v>3.8644668364522204E-2</c:v>
                </c:pt>
                <c:pt idx="301">
                  <c:v>9.8731229422629088E-2</c:v>
                </c:pt>
                <c:pt idx="302">
                  <c:v>5.4765422977465832E-2</c:v>
                </c:pt>
                <c:pt idx="303">
                  <c:v>9.9536762085758401E-2</c:v>
                </c:pt>
                <c:pt idx="304">
                  <c:v>1.1350059737156512E-2</c:v>
                </c:pt>
                <c:pt idx="305">
                  <c:v>-2.7392361607781433E-2</c:v>
                </c:pt>
                <c:pt idx="306">
                  <c:v>-2.4849899933288858E-2</c:v>
                </c:pt>
                <c:pt idx="307">
                  <c:v>1.4491130308164037E-2</c:v>
                </c:pt>
                <c:pt idx="308">
                  <c:v>2.1007394602900221E-2</c:v>
                </c:pt>
                <c:pt idx="309">
                  <c:v>-5.9347181008902079E-3</c:v>
                </c:pt>
                <c:pt idx="310">
                  <c:v>8.485596526415552E-4</c:v>
                </c:pt>
                <c:pt idx="311">
                  <c:v>4.325689381287931E-2</c:v>
                </c:pt>
                <c:pt idx="312">
                  <c:v>-8.4896507115135838E-3</c:v>
                </c:pt>
                <c:pt idx="313">
                  <c:v>-6.7806889859291605E-2</c:v>
                </c:pt>
                <c:pt idx="314">
                  <c:v>-2.2534081796311146E-2</c:v>
                </c:pt>
                <c:pt idx="315">
                  <c:v>-2.7048896081377876E-2</c:v>
                </c:pt>
                <c:pt idx="316">
                  <c:v>-0.13750288602139504</c:v>
                </c:pt>
                <c:pt idx="317">
                  <c:v>2.2007398806469904E-3</c:v>
                </c:pt>
                <c:pt idx="318">
                  <c:v>-9.7314772052516981E-3</c:v>
                </c:pt>
                <c:pt idx="319">
                  <c:v>3.0281090289608178E-2</c:v>
                </c:pt>
                <c:pt idx="320">
                  <c:v>-4.7991071428571432E-2</c:v>
                </c:pt>
                <c:pt idx="321">
                  <c:v>-1.555524059244561E-2</c:v>
                </c:pt>
                <c:pt idx="322">
                  <c:v>9.7935135529531939E-2</c:v>
                </c:pt>
                <c:pt idx="323">
                  <c:v>0.19238234723227046</c:v>
                </c:pt>
                <c:pt idx="324">
                  <c:v>4.0091236073339767E-2</c:v>
                </c:pt>
                <c:pt idx="325">
                  <c:v>-1.9782173816403646E-2</c:v>
                </c:pt>
                <c:pt idx="326">
                  <c:v>5.6353591160220998E-2</c:v>
                </c:pt>
                <c:pt idx="327">
                  <c:v>4.2026931254429481E-2</c:v>
                </c:pt>
                <c:pt idx="328">
                  <c:v>4.6731736172729958E-2</c:v>
                </c:pt>
                <c:pt idx="329">
                  <c:v>4.9160421870663336E-2</c:v>
                </c:pt>
                <c:pt idx="330">
                  <c:v>1.6128447682215215E-3</c:v>
                </c:pt>
                <c:pt idx="331">
                  <c:v>3.6065341913584611E-2</c:v>
                </c:pt>
                <c:pt idx="332">
                  <c:v>3.7342767295597483E-2</c:v>
                </c:pt>
                <c:pt idx="333">
                  <c:v>1.6288205423014276E-2</c:v>
                </c:pt>
                <c:pt idx="334">
                  <c:v>2.3540321717730142E-2</c:v>
                </c:pt>
                <c:pt idx="335">
                  <c:v>5.6486313283896368E-2</c:v>
                </c:pt>
                <c:pt idx="336">
                  <c:v>-6.5983593268700749E-2</c:v>
                </c:pt>
                <c:pt idx="337">
                  <c:v>4.0235800505286794E-2</c:v>
                </c:pt>
                <c:pt idx="338">
                  <c:v>2.099555061179088E-2</c:v>
                </c:pt>
                <c:pt idx="339">
                  <c:v>1.3558482016425942E-2</c:v>
                </c:pt>
                <c:pt idx="340">
                  <c:v>5.9216013344453713E-2</c:v>
                </c:pt>
                <c:pt idx="341">
                  <c:v>-1.9181443069030892E-3</c:v>
                </c:pt>
                <c:pt idx="342">
                  <c:v>-3.7179247050009363E-2</c:v>
                </c:pt>
                <c:pt idx="343">
                  <c:v>7.1387575962187713E-2</c:v>
                </c:pt>
                <c:pt idx="344">
                  <c:v>-0.11802088061733999</c:v>
                </c:pt>
                <c:pt idx="345">
                  <c:v>-3.642206748794858E-2</c:v>
                </c:pt>
                <c:pt idx="346">
                  <c:v>-5.7837985395482157E-3</c:v>
                </c:pt>
                <c:pt idx="347">
                  <c:v>-1.7197452229299363E-2</c:v>
                </c:pt>
                <c:pt idx="348">
                  <c:v>8.2986605870618416E-2</c:v>
                </c:pt>
                <c:pt idx="349">
                  <c:v>1.5654060756354619E-2</c:v>
                </c:pt>
                <c:pt idx="350">
                  <c:v>-6.2881782249371188E-2</c:v>
                </c:pt>
                <c:pt idx="351">
                  <c:v>4.5426749366646285E-2</c:v>
                </c:pt>
                <c:pt idx="352">
                  <c:v>-2.5360911020115371E-2</c:v>
                </c:pt>
                <c:pt idx="353">
                  <c:v>-1.4058106841611996E-2</c:v>
                </c:pt>
                <c:pt idx="354">
                  <c:v>-2.0147327331108734E-2</c:v>
                </c:pt>
                <c:pt idx="355">
                  <c:v>-7.8090138331102191E-2</c:v>
                </c:pt>
                <c:pt idx="356">
                  <c:v>-5.2052052052052052E-2</c:v>
                </c:pt>
                <c:pt idx="357">
                  <c:v>-4.8586143231950249E-4</c:v>
                </c:pt>
                <c:pt idx="358">
                  <c:v>2.3646638905413443E-2</c:v>
                </c:pt>
                <c:pt idx="359">
                  <c:v>-0.12740509620384816</c:v>
                </c:pt>
                <c:pt idx="360">
                  <c:v>-4.4737522627359708E-2</c:v>
                </c:pt>
                <c:pt idx="361">
                  <c:v>-0.10101351351351351</c:v>
                </c:pt>
                <c:pt idx="362">
                  <c:v>1.1213027315338613E-2</c:v>
                </c:pt>
                <c:pt idx="363">
                  <c:v>4.3327556325823221E-4</c:v>
                </c:pt>
                <c:pt idx="364">
                  <c:v>-8.377162066908854E-3</c:v>
                </c:pt>
                <c:pt idx="365">
                  <c:v>-3.1223003825743553E-2</c:v>
                </c:pt>
                <c:pt idx="366">
                  <c:v>-6.3608707676504284E-2</c:v>
                </c:pt>
                <c:pt idx="367">
                  <c:v>-7.8717020815935179E-3</c:v>
                </c:pt>
                <c:pt idx="368">
                  <c:v>4.693544227628299E-2</c:v>
                </c:pt>
                <c:pt idx="369">
                  <c:v>1.9287895040844955E-2</c:v>
                </c:pt>
                <c:pt idx="370">
                  <c:v>-1.3520542394203494E-2</c:v>
                </c:pt>
                <c:pt idx="371">
                  <c:v>-1.8459669127955883E-2</c:v>
                </c:pt>
                <c:pt idx="372">
                  <c:v>-3.4509063169748264E-2</c:v>
                </c:pt>
                <c:pt idx="373">
                  <c:v>-3.84755234049068E-2</c:v>
                </c:pt>
                <c:pt idx="374">
                  <c:v>-2.8941151202749142E-2</c:v>
                </c:pt>
                <c:pt idx="375">
                  <c:v>-4.211511464670098E-2</c:v>
                </c:pt>
                <c:pt idx="376">
                  <c:v>-2.1398002853067047E-2</c:v>
                </c:pt>
                <c:pt idx="377">
                  <c:v>-8.7735204457058763E-2</c:v>
                </c:pt>
                <c:pt idx="378">
                  <c:v>1.6827085444106722E-2</c:v>
                </c:pt>
                <c:pt idx="379">
                  <c:v>-1.3519567373844036E-3</c:v>
                </c:pt>
                <c:pt idx="380">
                  <c:v>-5.0630701409803153E-3</c:v>
                </c:pt>
                <c:pt idx="381">
                  <c:v>-1.9855314239386333E-2</c:v>
                </c:pt>
                <c:pt idx="382">
                  <c:v>-1.9768529011786037E-2</c:v>
                </c:pt>
                <c:pt idx="383">
                  <c:v>1.2861963090342949E-2</c:v>
                </c:pt>
                <c:pt idx="384">
                  <c:v>-2.8890269862886912E-3</c:v>
                </c:pt>
                <c:pt idx="385">
                  <c:v>-1.0522260662003536E-2</c:v>
                </c:pt>
                <c:pt idx="386">
                  <c:v>-1.7254279213937792E-2</c:v>
                </c:pt>
                <c:pt idx="387">
                  <c:v>4.2622329729257134E-2</c:v>
                </c:pt>
                <c:pt idx="388">
                  <c:v>-4.2431129602815303E-2</c:v>
                </c:pt>
                <c:pt idx="389">
                  <c:v>5.4482068598943188E-2</c:v>
                </c:pt>
                <c:pt idx="390">
                  <c:v>-2.8058849090570489E-2</c:v>
                </c:pt>
                <c:pt idx="391">
                  <c:v>-8.899565316861131E-3</c:v>
                </c:pt>
                <c:pt idx="392">
                  <c:v>-3.0730897009966777E-2</c:v>
                </c:pt>
                <c:pt idx="393">
                  <c:v>1.4598337179879321E-2</c:v>
                </c:pt>
                <c:pt idx="394">
                  <c:v>2.5994615084847839E-2</c:v>
                </c:pt>
                <c:pt idx="395">
                  <c:v>6.1314428051350836E-3</c:v>
                </c:pt>
                <c:pt idx="396">
                  <c:v>4.1011179002276351E-3</c:v>
                </c:pt>
                <c:pt idx="397">
                  <c:v>1.8003680310339682E-2</c:v>
                </c:pt>
                <c:pt idx="398">
                  <c:v>7.5340088545766985E-3</c:v>
                </c:pt>
                <c:pt idx="399">
                  <c:v>1.012042886905266E-2</c:v>
                </c:pt>
                <c:pt idx="400">
                  <c:v>2.725680864680367E-2</c:v>
                </c:pt>
                <c:pt idx="401">
                  <c:v>-1.9456830158086746E-3</c:v>
                </c:pt>
                <c:pt idx="402">
                  <c:v>1.003875968992248E-2</c:v>
                </c:pt>
                <c:pt idx="403">
                  <c:v>3.2909624496145956E-2</c:v>
                </c:pt>
                <c:pt idx="404">
                  <c:v>2.7757420300476364E-2</c:v>
                </c:pt>
                <c:pt idx="405">
                  <c:v>3.7074706380917789E-2</c:v>
                </c:pt>
                <c:pt idx="406">
                  <c:v>2.8077386780162961E-2</c:v>
                </c:pt>
                <c:pt idx="407">
                  <c:v>3.2324524012503554E-2</c:v>
                </c:pt>
                <c:pt idx="408">
                  <c:v>-2.6547099791475095E-2</c:v>
                </c:pt>
                <c:pt idx="409">
                  <c:v>-2.8455957486309639E-3</c:v>
                </c:pt>
                <c:pt idx="410">
                  <c:v>-2.0288154820194107E-3</c:v>
                </c:pt>
                <c:pt idx="411">
                  <c:v>1.0349563129017919E-2</c:v>
                </c:pt>
                <c:pt idx="412">
                  <c:v>2.0031664151869001E-2</c:v>
                </c:pt>
                <c:pt idx="413">
                  <c:v>-7.0586369164067041E-3</c:v>
                </c:pt>
                <c:pt idx="414">
                  <c:v>7.3555243281222555E-3</c:v>
                </c:pt>
                <c:pt idx="415">
                  <c:v>2.9552368535419381E-2</c:v>
                </c:pt>
                <c:pt idx="416">
                  <c:v>-3.8949798038084246E-3</c:v>
                </c:pt>
                <c:pt idx="417">
                  <c:v>-2.3615848858567303E-3</c:v>
                </c:pt>
                <c:pt idx="418">
                  <c:v>-1.1797472564017293E-2</c:v>
                </c:pt>
                <c:pt idx="419">
                  <c:v>2.2960725075528703E-2</c:v>
                </c:pt>
                <c:pt idx="420">
                  <c:v>-3.7655050206733612E-2</c:v>
                </c:pt>
                <c:pt idx="421">
                  <c:v>9.7638944387498039E-2</c:v>
                </c:pt>
                <c:pt idx="422">
                  <c:v>3.4745661755946469E-2</c:v>
                </c:pt>
                <c:pt idx="423">
                  <c:v>3.4931177976952624E-2</c:v>
                </c:pt>
                <c:pt idx="424">
                  <c:v>3.4225715694520986E-2</c:v>
                </c:pt>
                <c:pt idx="425">
                  <c:v>-2.1466294258985961E-3</c:v>
                </c:pt>
                <c:pt idx="426">
                  <c:v>3.7360945113542335E-2</c:v>
                </c:pt>
                <c:pt idx="427">
                  <c:v>-2.611542281237356E-2</c:v>
                </c:pt>
                <c:pt idx="428">
                  <c:v>-8.9595601986760729E-4</c:v>
                </c:pt>
                <c:pt idx="429">
                  <c:v>7.6245180580690845E-3</c:v>
                </c:pt>
                <c:pt idx="430">
                  <c:v>3.3287832723211515E-2</c:v>
                </c:pt>
                <c:pt idx="431">
                  <c:v>-9.6291220395941082E-2</c:v>
                </c:pt>
                <c:pt idx="432">
                  <c:v>-5.8387603862564566E-3</c:v>
                </c:pt>
                <c:pt idx="433">
                  <c:v>-7.6706291187252345E-3</c:v>
                </c:pt>
                <c:pt idx="434">
                  <c:v>-1.2563577013588401E-2</c:v>
                </c:pt>
                <c:pt idx="435">
                  <c:v>-2.865771664131561E-3</c:v>
                </c:pt>
                <c:pt idx="436">
                  <c:v>-1.4591153908927698E-2</c:v>
                </c:pt>
                <c:pt idx="437">
                  <c:v>-7.510120234426923E-2</c:v>
                </c:pt>
                <c:pt idx="438">
                  <c:v>-3.5413846451363374E-3</c:v>
                </c:pt>
                <c:pt idx="439">
                  <c:v>3.832095131850656E-2</c:v>
                </c:pt>
                <c:pt idx="440">
                  <c:v>2.3033848403794716E-2</c:v>
                </c:pt>
                <c:pt idx="441">
                  <c:v>-1.192504258943782E-2</c:v>
                </c:pt>
                <c:pt idx="442">
                  <c:v>0.13117704810734154</c:v>
                </c:pt>
                <c:pt idx="443">
                  <c:v>-2.7407441817252753E-3</c:v>
                </c:pt>
                <c:pt idx="444">
                  <c:v>0.1516631688427465</c:v>
                </c:pt>
                <c:pt idx="445">
                  <c:v>-1.2498156614068721E-2</c:v>
                </c:pt>
                <c:pt idx="446">
                  <c:v>0.14017699115044246</c:v>
                </c:pt>
                <c:pt idx="447">
                  <c:v>-2.4996904134307499E-2</c:v>
                </c:pt>
                <c:pt idx="448">
                  <c:v>1.2171196047086178E-3</c:v>
                </c:pt>
                <c:pt idx="449">
                  <c:v>-1.7652832510511127E-2</c:v>
                </c:pt>
                <c:pt idx="450">
                  <c:v>-2.8823348360581535E-2</c:v>
                </c:pt>
                <c:pt idx="451">
                  <c:v>-1.6385712601673937E-2</c:v>
                </c:pt>
                <c:pt idx="452">
                  <c:v>1.2731073281090055E-2</c:v>
                </c:pt>
                <c:pt idx="453">
                  <c:v>-1.6624511946565824E-2</c:v>
                </c:pt>
                <c:pt idx="454">
                  <c:v>7.4422283468419254E-2</c:v>
                </c:pt>
                <c:pt idx="455">
                  <c:v>-0.14613444665790701</c:v>
                </c:pt>
                <c:pt idx="456">
                  <c:v>3.8508873293687698E-2</c:v>
                </c:pt>
                <c:pt idx="457">
                  <c:v>-0.17456567060458653</c:v>
                </c:pt>
                <c:pt idx="458">
                  <c:v>9.1475819403961697E-2</c:v>
                </c:pt>
                <c:pt idx="459">
                  <c:v>-0.12779820961886404</c:v>
                </c:pt>
                <c:pt idx="460">
                  <c:v>0.14383766039988063</c:v>
                </c:pt>
                <c:pt idx="461">
                  <c:v>-0.12108000158184047</c:v>
                </c:pt>
                <c:pt idx="462">
                  <c:v>-0.2152327479669835</c:v>
                </c:pt>
                <c:pt idx="463">
                  <c:v>-4.2738138355668233E-2</c:v>
                </c:pt>
                <c:pt idx="464">
                  <c:v>-2.4476015376901219E-2</c:v>
                </c:pt>
                <c:pt idx="465">
                  <c:v>9.5017045954887969E-2</c:v>
                </c:pt>
                <c:pt idx="466">
                  <c:v>6.5126845891707683E-2</c:v>
                </c:pt>
                <c:pt idx="467">
                  <c:v>3.9750694293356544E-2</c:v>
                </c:pt>
                <c:pt idx="468">
                  <c:v>-5.7153876232665024E-3</c:v>
                </c:pt>
                <c:pt idx="469">
                  <c:v>1.8107780975207009E-2</c:v>
                </c:pt>
                <c:pt idx="470">
                  <c:v>3.8151816980283686E-3</c:v>
                </c:pt>
                <c:pt idx="471">
                  <c:v>2.1892668458615257E-2</c:v>
                </c:pt>
                <c:pt idx="472">
                  <c:v>-4.7869169758129555E-2</c:v>
                </c:pt>
                <c:pt idx="473">
                  <c:v>-4.0478530151546567E-3</c:v>
                </c:pt>
                <c:pt idx="474">
                  <c:v>-5.4969543901351951E-3</c:v>
                </c:pt>
                <c:pt idx="475">
                  <c:v>-6.3746223564954685E-2</c:v>
                </c:pt>
                <c:pt idx="476">
                  <c:v>7.2327564170037439E-3</c:v>
                </c:pt>
                <c:pt idx="477">
                  <c:v>-8.4936297776667502E-4</c:v>
                </c:pt>
                <c:pt idx="478">
                  <c:v>-0.12514273729346787</c:v>
                </c:pt>
                <c:pt idx="479">
                  <c:v>6.7784844370489095E-2</c:v>
                </c:pt>
                <c:pt idx="480">
                  <c:v>0.22144505840386094</c:v>
                </c:pt>
                <c:pt idx="481">
                  <c:v>-5.4032067121183606E-3</c:v>
                </c:pt>
                <c:pt idx="482">
                  <c:v>-3.0831540073484501E-2</c:v>
                </c:pt>
                <c:pt idx="483">
                  <c:v>4.0824099310870159E-2</c:v>
                </c:pt>
                <c:pt idx="484">
                  <c:v>8.809248039914469E-2</c:v>
                </c:pt>
                <c:pt idx="485">
                  <c:v>-0.15240154791714092</c:v>
                </c:pt>
                <c:pt idx="486">
                  <c:v>1.4655072463768116E-2</c:v>
                </c:pt>
                <c:pt idx="487">
                  <c:v>-4.0389972144846797E-2</c:v>
                </c:pt>
                <c:pt idx="488">
                  <c:v>-1.5548941183765852E-2</c:v>
                </c:pt>
                <c:pt idx="489">
                  <c:v>1.6193413771205662E-2</c:v>
                </c:pt>
                <c:pt idx="490">
                  <c:v>-8.0773781962236967E-3</c:v>
                </c:pt>
                <c:pt idx="491">
                  <c:v>-7.224544241885282E-2</c:v>
                </c:pt>
                <c:pt idx="492">
                  <c:v>7.8175895765472316E-3</c:v>
                </c:pt>
                <c:pt idx="493">
                  <c:v>-1.0083008957463771E-2</c:v>
                </c:pt>
                <c:pt idx="494">
                  <c:v>4.5273560898560897E-2</c:v>
                </c:pt>
                <c:pt idx="495">
                  <c:v>4.3796699139317129E-2</c:v>
                </c:pt>
                <c:pt idx="496">
                  <c:v>4.6428704082011659E-3</c:v>
                </c:pt>
                <c:pt idx="497">
                  <c:v>-5.8261129369584705E-2</c:v>
                </c:pt>
                <c:pt idx="498">
                  <c:v>-4.6872996743506243E-2</c:v>
                </c:pt>
                <c:pt idx="499">
                  <c:v>-1.0279001468428781E-2</c:v>
                </c:pt>
                <c:pt idx="500">
                  <c:v>9.8387846650666605E-2</c:v>
                </c:pt>
                <c:pt idx="501">
                  <c:v>0.16252464124923602</c:v>
                </c:pt>
                <c:pt idx="502">
                  <c:v>0.20061166858278176</c:v>
                </c:pt>
                <c:pt idx="503">
                  <c:v>9.7161960310121628E-2</c:v>
                </c:pt>
                <c:pt idx="504">
                  <c:v>-6.1394369068382068E-2</c:v>
                </c:pt>
                <c:pt idx="505">
                  <c:v>4.0029112081513829E-3</c:v>
                </c:pt>
                <c:pt idx="506">
                  <c:v>2.4818536626435021E-2</c:v>
                </c:pt>
                <c:pt idx="507">
                  <c:v>-4.7659608988399448E-3</c:v>
                </c:pt>
                <c:pt idx="508">
                  <c:v>-7.2980976760528032E-2</c:v>
                </c:pt>
                <c:pt idx="509">
                  <c:v>7.9272970474260879E-2</c:v>
                </c:pt>
                <c:pt idx="510">
                  <c:v>2.8591851322373124E-3</c:v>
                </c:pt>
                <c:pt idx="511">
                  <c:v>0.25432817527194729</c:v>
                </c:pt>
                <c:pt idx="512">
                  <c:v>0.19942710819842888</c:v>
                </c:pt>
                <c:pt idx="513">
                  <c:v>-2.734788868865968E-3</c:v>
                </c:pt>
                <c:pt idx="514">
                  <c:v>-2.5114433402370469E-2</c:v>
                </c:pt>
                <c:pt idx="515">
                  <c:v>-0.17408123791102514</c:v>
                </c:pt>
                <c:pt idx="516">
                  <c:v>1.7638225255972695E-2</c:v>
                </c:pt>
                <c:pt idx="517">
                  <c:v>-1.361895304298482E-2</c:v>
                </c:pt>
                <c:pt idx="518">
                  <c:v>4.4475957199948436E-3</c:v>
                </c:pt>
                <c:pt idx="519">
                  <c:v>5.696177655497691E-2</c:v>
                </c:pt>
                <c:pt idx="520">
                  <c:v>2.9720219997950329E-2</c:v>
                </c:pt>
                <c:pt idx="521">
                  <c:v>3.2634400126123286E-2</c:v>
                </c:pt>
                <c:pt idx="522">
                  <c:v>-2.4408000105891541E-2</c:v>
                </c:pt>
                <c:pt idx="523">
                  <c:v>-7.734271093978945E-2</c:v>
                </c:pt>
                <c:pt idx="524">
                  <c:v>4.4945546741447864E-2</c:v>
                </c:pt>
                <c:pt idx="525">
                  <c:v>-0.29757785467128028</c:v>
                </c:pt>
                <c:pt idx="526">
                  <c:v>-4.4131963223363983E-2</c:v>
                </c:pt>
                <c:pt idx="527">
                  <c:v>-3.7457126064721E-2</c:v>
                </c:pt>
                <c:pt idx="528">
                  <c:v>-2.8712093702762272E-3</c:v>
                </c:pt>
                <c:pt idx="529">
                  <c:v>8.4378530669450681E-4</c:v>
                </c:pt>
                <c:pt idx="530">
                  <c:v>6.8331887624139215E-3</c:v>
                </c:pt>
                <c:pt idx="531">
                  <c:v>-3.4740967031012822E-2</c:v>
                </c:pt>
                <c:pt idx="532">
                  <c:v>-5.4692538000921234E-2</c:v>
                </c:pt>
                <c:pt idx="533">
                  <c:v>-1.4971545045410681E-3</c:v>
                </c:pt>
                <c:pt idx="534">
                  <c:v>5.7163341827095428E-3</c:v>
                </c:pt>
                <c:pt idx="535">
                  <c:v>-2.2768670309653916E-4</c:v>
                </c:pt>
                <c:pt idx="536">
                  <c:v>-2.3488688109890585E-3</c:v>
                </c:pt>
                <c:pt idx="537">
                  <c:v>-5.6871278669265481E-3</c:v>
                </c:pt>
                <c:pt idx="538">
                  <c:v>-1.1070758346946766E-3</c:v>
                </c:pt>
                <c:pt idx="539">
                  <c:v>-9.5468462951622785E-2</c:v>
                </c:pt>
                <c:pt idx="540">
                  <c:v>-1.8712439450887384E-2</c:v>
                </c:pt>
                <c:pt idx="541">
                  <c:v>-7.2028811524609843E-3</c:v>
                </c:pt>
                <c:pt idx="542">
                  <c:v>4.063664070436844E-2</c:v>
                </c:pt>
                <c:pt idx="543">
                  <c:v>-6.3271412542077049E-2</c:v>
                </c:pt>
                <c:pt idx="544">
                  <c:v>-3.5787583376090303E-2</c:v>
                </c:pt>
                <c:pt idx="545">
                  <c:v>-8.8318966895037987E-2</c:v>
                </c:pt>
                <c:pt idx="546">
                  <c:v>-4.3033588554183197E-3</c:v>
                </c:pt>
                <c:pt idx="547">
                  <c:v>-2.8684907325684024E-2</c:v>
                </c:pt>
                <c:pt idx="548">
                  <c:v>9.9071207430340563E-3</c:v>
                </c:pt>
                <c:pt idx="549">
                  <c:v>-6.3973908680381338E-3</c:v>
                </c:pt>
                <c:pt idx="550">
                  <c:v>2.4793962940363182E-2</c:v>
                </c:pt>
                <c:pt idx="551">
                  <c:v>-2.9658272874881508E-3</c:v>
                </c:pt>
                <c:pt idx="552">
                  <c:v>3.9713086074177749E-2</c:v>
                </c:pt>
                <c:pt idx="553">
                  <c:v>9.2620451852542168E-2</c:v>
                </c:pt>
                <c:pt idx="554">
                  <c:v>-6.9795765411279744E-3</c:v>
                </c:pt>
                <c:pt idx="555">
                  <c:v>3.2868427683981024E-3</c:v>
                </c:pt>
                <c:pt idx="556">
                  <c:v>-8.4501236603462485E-3</c:v>
                </c:pt>
                <c:pt idx="557">
                  <c:v>-1.0160880609652836E-2</c:v>
                </c:pt>
                <c:pt idx="558">
                  <c:v>0.11220448817952718</c:v>
                </c:pt>
                <c:pt idx="559">
                  <c:v>-9.7880383421088159E-3</c:v>
                </c:pt>
                <c:pt idx="560">
                  <c:v>-7.9938638481061461E-2</c:v>
                </c:pt>
                <c:pt idx="561">
                  <c:v>-8.180407302538828E-3</c:v>
                </c:pt>
                <c:pt idx="562">
                  <c:v>5.4954889330572236E-2</c:v>
                </c:pt>
                <c:pt idx="563">
                  <c:v>-2.1531082147591352E-2</c:v>
                </c:pt>
                <c:pt idx="564">
                  <c:v>-2.0860506268121057E-2</c:v>
                </c:pt>
                <c:pt idx="565">
                  <c:v>2.6516133310025981E-2</c:v>
                </c:pt>
                <c:pt idx="566">
                  <c:v>1.1320244652451594E-3</c:v>
                </c:pt>
                <c:pt idx="567">
                  <c:v>2.9931569873822041E-3</c:v>
                </c:pt>
                <c:pt idx="568">
                  <c:v>-7.8777766061049661E-3</c:v>
                </c:pt>
                <c:pt idx="569">
                  <c:v>-2.5247971145175834E-3</c:v>
                </c:pt>
                <c:pt idx="570">
                  <c:v>2.7782287052712136E-2</c:v>
                </c:pt>
                <c:pt idx="571">
                  <c:v>-2.6987600291757841E-2</c:v>
                </c:pt>
                <c:pt idx="572">
                  <c:v>-4.7477620681000587E-2</c:v>
                </c:pt>
                <c:pt idx="573">
                  <c:v>-3.1363064718970685E-2</c:v>
                </c:pt>
                <c:pt idx="574">
                  <c:v>5.6829754261678106E-2</c:v>
                </c:pt>
                <c:pt idx="575">
                  <c:v>-3.1768927666760483E-2</c:v>
                </c:pt>
                <c:pt idx="576">
                  <c:v>0.10261994324556194</c:v>
                </c:pt>
                <c:pt idx="577">
                  <c:v>-2.8233882423525881E-3</c:v>
                </c:pt>
                <c:pt idx="578">
                  <c:v>-3.3225253658476443E-2</c:v>
                </c:pt>
                <c:pt idx="579">
                  <c:v>-2.808628054442705E-2</c:v>
                </c:pt>
                <c:pt idx="580">
                  <c:v>-1.80296200901481E-2</c:v>
                </c:pt>
                <c:pt idx="581">
                  <c:v>-1.2919718115241122E-2</c:v>
                </c:pt>
                <c:pt idx="582">
                  <c:v>-1.2453300124533001E-2</c:v>
                </c:pt>
                <c:pt idx="583">
                  <c:v>-8.5457927563190719E-2</c:v>
                </c:pt>
                <c:pt idx="584">
                  <c:v>2.3594180102241448E-4</c:v>
                </c:pt>
                <c:pt idx="585">
                  <c:v>-5.5167693360711839E-2</c:v>
                </c:pt>
                <c:pt idx="586">
                  <c:v>3.3769394584727712E-2</c:v>
                </c:pt>
                <c:pt idx="587">
                  <c:v>-3.9517749497655727E-2</c:v>
                </c:pt>
                <c:pt idx="588">
                  <c:v>-2.7148997134670488E-2</c:v>
                </c:pt>
                <c:pt idx="589">
                  <c:v>-1.7496815713615339E-2</c:v>
                </c:pt>
                <c:pt idx="590">
                  <c:v>-6.5044121833190999E-2</c:v>
                </c:pt>
                <c:pt idx="591">
                  <c:v>-3.2814238042269191E-2</c:v>
                </c:pt>
                <c:pt idx="592">
                  <c:v>-1.8479033404406538E-2</c:v>
                </c:pt>
                <c:pt idx="593">
                  <c:v>8.6455331412103754E-3</c:v>
                </c:pt>
                <c:pt idx="594">
                  <c:v>-2.8571428571428571E-2</c:v>
                </c:pt>
                <c:pt idx="595">
                  <c:v>1.7514595496246871E-2</c:v>
                </c:pt>
                <c:pt idx="596">
                  <c:v>4.82251449582803E-2</c:v>
                </c:pt>
                <c:pt idx="597">
                  <c:v>3.9300057372346528E-2</c:v>
                </c:pt>
                <c:pt idx="598">
                  <c:v>2.2210654173173694E-2</c:v>
                </c:pt>
                <c:pt idx="599">
                  <c:v>2.9812263314801385E-3</c:v>
                </c:pt>
                <c:pt idx="600">
                  <c:v>-1.6411851084045953E-3</c:v>
                </c:pt>
                <c:pt idx="601">
                  <c:v>-7.6271186440677969E-3</c:v>
                </c:pt>
                <c:pt idx="602">
                  <c:v>1.2170385395537525E-2</c:v>
                </c:pt>
                <c:pt idx="603">
                  <c:v>4.8615877373598716E-3</c:v>
                </c:pt>
                <c:pt idx="604">
                  <c:v>-1.0635726371766982E-2</c:v>
                </c:pt>
                <c:pt idx="605">
                  <c:v>-7.3343009192065794E-2</c:v>
                </c:pt>
                <c:pt idx="606">
                  <c:v>-1.7825800789820097E-2</c:v>
                </c:pt>
                <c:pt idx="607">
                  <c:v>-1.6646200027288852E-2</c:v>
                </c:pt>
                <c:pt idx="608">
                  <c:v>-7.651267127440281E-2</c:v>
                </c:pt>
                <c:pt idx="609">
                  <c:v>-0.15469982617997058</c:v>
                </c:pt>
                <c:pt idx="610">
                  <c:v>4.8390999274135014E-3</c:v>
                </c:pt>
                <c:pt idx="611">
                  <c:v>-1.5151515151515152E-2</c:v>
                </c:pt>
                <c:pt idx="612">
                  <c:v>-0.1492265696087352</c:v>
                </c:pt>
                <c:pt idx="613">
                  <c:v>-3.7686696769711703E-2</c:v>
                </c:pt>
                <c:pt idx="614">
                  <c:v>3.7521887767864586E-3</c:v>
                </c:pt>
                <c:pt idx="615">
                  <c:v>-9.3140737232615036E-3</c:v>
                </c:pt>
                <c:pt idx="616">
                  <c:v>-2.3312091635073001E-2</c:v>
                </c:pt>
                <c:pt idx="617">
                  <c:v>-1.7225497420781135E-2</c:v>
                </c:pt>
                <c:pt idx="618">
                  <c:v>0.1210217024495258</c:v>
                </c:pt>
                <c:pt idx="619">
                  <c:v>1.0869565217391304E-2</c:v>
                </c:pt>
                <c:pt idx="620">
                  <c:v>0.11949315444666746</c:v>
                </c:pt>
                <c:pt idx="621">
                  <c:v>0.12271311794472557</c:v>
                </c:pt>
                <c:pt idx="622">
                  <c:v>2.1528723365105067E-2</c:v>
                </c:pt>
                <c:pt idx="623">
                  <c:v>9.859070103589497E-2</c:v>
                </c:pt>
                <c:pt idx="624">
                  <c:v>-3.9012039477083656E-2</c:v>
                </c:pt>
                <c:pt idx="625">
                  <c:v>5.2759930591380198E-2</c:v>
                </c:pt>
                <c:pt idx="626">
                  <c:v>1.8466591892324948E-2</c:v>
                </c:pt>
                <c:pt idx="627">
                  <c:v>0.13151714419915453</c:v>
                </c:pt>
                <c:pt idx="628">
                  <c:v>-6.8786085964787228E-3</c:v>
                </c:pt>
                <c:pt idx="629">
                  <c:v>-6.9958476259252573E-3</c:v>
                </c:pt>
                <c:pt idx="630">
                  <c:v>-3.4669099585935857E-2</c:v>
                </c:pt>
                <c:pt idx="631">
                  <c:v>-0.11288114499066584</c:v>
                </c:pt>
                <c:pt idx="632">
                  <c:v>7.842290812288653E-3</c:v>
                </c:pt>
                <c:pt idx="633">
                  <c:v>-6.5944272445820434E-2</c:v>
                </c:pt>
                <c:pt idx="634">
                  <c:v>-3.1303497187576426E-2</c:v>
                </c:pt>
                <c:pt idx="635">
                  <c:v>-7.0292092139634291E-2</c:v>
                </c:pt>
                <c:pt idx="636">
                  <c:v>-1.7521548678818707E-2</c:v>
                </c:pt>
                <c:pt idx="637">
                  <c:v>-6.9590889919865034E-2</c:v>
                </c:pt>
                <c:pt idx="638">
                  <c:v>-5.6865964518841858E-3</c:v>
                </c:pt>
                <c:pt idx="639">
                  <c:v>-4.6182235299985039E-2</c:v>
                </c:pt>
                <c:pt idx="640">
                  <c:v>-2.1072965141803496E-3</c:v>
                </c:pt>
                <c:pt idx="641">
                  <c:v>-3.0777233516840783E-2</c:v>
                </c:pt>
                <c:pt idx="642">
                  <c:v>5.8197239014707212E-2</c:v>
                </c:pt>
                <c:pt idx="643">
                  <c:v>0.15829900923967494</c:v>
                </c:pt>
                <c:pt idx="644">
                  <c:v>9.8849324997734897E-2</c:v>
                </c:pt>
                <c:pt idx="645">
                  <c:v>0.10610162432319867</c:v>
                </c:pt>
                <c:pt idx="646">
                  <c:v>5.7347670250896057E-2</c:v>
                </c:pt>
                <c:pt idx="647">
                  <c:v>0.22528116213683225</c:v>
                </c:pt>
                <c:pt idx="648">
                  <c:v>0.20891218872870249</c:v>
                </c:pt>
                <c:pt idx="649">
                  <c:v>6.2551625741533376E-2</c:v>
                </c:pt>
                <c:pt idx="650">
                  <c:v>-1.0047626363496697E-2</c:v>
                </c:pt>
                <c:pt idx="651">
                  <c:v>5.9372068642057053E-2</c:v>
                </c:pt>
                <c:pt idx="652">
                  <c:v>-1.2541668041849566E-2</c:v>
                </c:pt>
                <c:pt idx="653">
                  <c:v>-2.2520773472082005E-3</c:v>
                </c:pt>
                <c:pt idx="654">
                  <c:v>-9.2866821525358106E-2</c:v>
                </c:pt>
                <c:pt idx="655">
                  <c:v>-7.0679844264749927E-3</c:v>
                </c:pt>
                <c:pt idx="656">
                  <c:v>-0.18661007667031762</c:v>
                </c:pt>
                <c:pt idx="657">
                  <c:v>-4.2796438688789962E-2</c:v>
                </c:pt>
                <c:pt idx="658">
                  <c:v>-4.250029596306381E-2</c:v>
                </c:pt>
                <c:pt idx="659">
                  <c:v>9.4661436124850763E-3</c:v>
                </c:pt>
                <c:pt idx="660">
                  <c:v>-6.563207242159716E-2</c:v>
                </c:pt>
                <c:pt idx="661">
                  <c:v>-9.8076197661259908E-3</c:v>
                </c:pt>
                <c:pt idx="662">
                  <c:v>-1.605351170568562E-3</c:v>
                </c:pt>
                <c:pt idx="663">
                  <c:v>1.2903542341281523E-2</c:v>
                </c:pt>
                <c:pt idx="664">
                  <c:v>-3.2913833404089468E-3</c:v>
                </c:pt>
                <c:pt idx="665">
                  <c:v>-3.2718204544035811E-3</c:v>
                </c:pt>
                <c:pt idx="666">
                  <c:v>-4.8866580387381946E-2</c:v>
                </c:pt>
                <c:pt idx="667">
                  <c:v>-3.5279844700625341E-3</c:v>
                </c:pt>
                <c:pt idx="668">
                  <c:v>-1.5130436658380134E-3</c:v>
                </c:pt>
                <c:pt idx="669">
                  <c:v>-3.8240858726812252E-2</c:v>
                </c:pt>
                <c:pt idx="670">
                  <c:v>-1.0136520939559504E-2</c:v>
                </c:pt>
                <c:pt idx="671">
                  <c:v>-7.6690811741169755E-3</c:v>
                </c:pt>
                <c:pt idx="672">
                  <c:v>2.9997173521491824E-2</c:v>
                </c:pt>
                <c:pt idx="673">
                  <c:v>-7.8027235921972762E-2</c:v>
                </c:pt>
                <c:pt idx="674">
                  <c:v>-1.0827197921177999E-4</c:v>
                </c:pt>
                <c:pt idx="675">
                  <c:v>4.448838358872961E-3</c:v>
                </c:pt>
                <c:pt idx="676">
                  <c:v>-4.1006014215418263E-3</c:v>
                </c:pt>
                <c:pt idx="677">
                  <c:v>-2.9492833517089305E-2</c:v>
                </c:pt>
                <c:pt idx="678">
                  <c:v>-3.6593207458934941E-2</c:v>
                </c:pt>
                <c:pt idx="679">
                  <c:v>-4.5822472218411306E-2</c:v>
                </c:pt>
                <c:pt idx="680">
                  <c:v>-4.5767306088407005E-2</c:v>
                </c:pt>
              </c:numCache>
            </c:numRef>
          </c:val>
          <c:smooth val="0"/>
          <c:extLst>
            <c:ext xmlns:c16="http://schemas.microsoft.com/office/drawing/2014/chart" uri="{C3380CC4-5D6E-409C-BE32-E72D297353CC}">
              <c16:uniqueId val="{00000001-D801-4C7F-8516-49B78F7BB2F5}"/>
            </c:ext>
          </c:extLst>
        </c:ser>
        <c:dLbls>
          <c:showLegendKey val="0"/>
          <c:showVal val="0"/>
          <c:showCatName val="0"/>
          <c:showSerName val="0"/>
          <c:showPercent val="0"/>
          <c:showBubbleSize val="0"/>
        </c:dLbls>
        <c:marker val="1"/>
        <c:smooth val="0"/>
        <c:axId val="459381048"/>
        <c:axId val="1"/>
      </c:lineChart>
      <c:lineChart>
        <c:grouping val="standard"/>
        <c:varyColors val="0"/>
        <c:ser>
          <c:idx val="2"/>
          <c:order val="2"/>
          <c:tx>
            <c:v>АҚШ долларының орташа күндік бағамы</c:v>
          </c:tx>
          <c:spPr>
            <a:ln w="38100">
              <a:solidFill>
                <a:srgbClr val="008000"/>
              </a:solidFill>
              <a:prstDash val="solid"/>
            </a:ln>
          </c:spPr>
          <c:marker>
            <c:symbol val="none"/>
          </c:marker>
          <c:val>
            <c:numRef>
              <c:f>'2.3.1.5-график'!$C$5:$C$685</c:f>
              <c:numCache>
                <c:formatCode>0.000</c:formatCode>
                <c:ptCount val="681"/>
                <c:pt idx="0">
                  <c:v>120.44499999999999</c:v>
                </c:pt>
                <c:pt idx="1">
                  <c:v>120.55</c:v>
                </c:pt>
                <c:pt idx="2">
                  <c:v>120.65</c:v>
                </c:pt>
                <c:pt idx="3">
                  <c:v>120.65</c:v>
                </c:pt>
                <c:pt idx="4">
                  <c:v>120.565</c:v>
                </c:pt>
                <c:pt idx="5">
                  <c:v>120.5</c:v>
                </c:pt>
                <c:pt idx="6">
                  <c:v>120.425</c:v>
                </c:pt>
                <c:pt idx="7">
                  <c:v>120.38</c:v>
                </c:pt>
                <c:pt idx="8">
                  <c:v>120.22499999999999</c:v>
                </c:pt>
                <c:pt idx="9">
                  <c:v>120.065</c:v>
                </c:pt>
                <c:pt idx="10">
                  <c:v>120.255</c:v>
                </c:pt>
                <c:pt idx="11">
                  <c:v>120.5</c:v>
                </c:pt>
                <c:pt idx="12">
                  <c:v>120.375</c:v>
                </c:pt>
                <c:pt idx="13">
                  <c:v>120.245</c:v>
                </c:pt>
                <c:pt idx="14">
                  <c:v>120.21</c:v>
                </c:pt>
                <c:pt idx="15">
                  <c:v>120.12</c:v>
                </c:pt>
                <c:pt idx="16">
                  <c:v>120.21</c:v>
                </c:pt>
                <c:pt idx="17">
                  <c:v>120.22499999999999</c:v>
                </c:pt>
                <c:pt idx="18">
                  <c:v>120.22</c:v>
                </c:pt>
                <c:pt idx="19">
                  <c:v>120.2</c:v>
                </c:pt>
                <c:pt idx="20">
                  <c:v>120.09</c:v>
                </c:pt>
                <c:pt idx="21">
                  <c:v>120.23</c:v>
                </c:pt>
                <c:pt idx="22">
                  <c:v>120.36</c:v>
                </c:pt>
                <c:pt idx="23">
                  <c:v>120.36</c:v>
                </c:pt>
                <c:pt idx="24">
                  <c:v>120.255</c:v>
                </c:pt>
                <c:pt idx="25">
                  <c:v>120.325</c:v>
                </c:pt>
                <c:pt idx="26">
                  <c:v>120.355</c:v>
                </c:pt>
                <c:pt idx="27">
                  <c:v>120.38</c:v>
                </c:pt>
                <c:pt idx="28">
                  <c:v>120.3</c:v>
                </c:pt>
                <c:pt idx="29">
                  <c:v>120.155</c:v>
                </c:pt>
                <c:pt idx="30">
                  <c:v>120.185</c:v>
                </c:pt>
                <c:pt idx="31">
                  <c:v>120.095</c:v>
                </c:pt>
                <c:pt idx="32">
                  <c:v>120.19</c:v>
                </c:pt>
                <c:pt idx="33">
                  <c:v>120.1</c:v>
                </c:pt>
                <c:pt idx="34">
                  <c:v>120.25</c:v>
                </c:pt>
                <c:pt idx="35">
                  <c:v>120.4</c:v>
                </c:pt>
                <c:pt idx="36">
                  <c:v>120.52</c:v>
                </c:pt>
                <c:pt idx="37">
                  <c:v>120.77</c:v>
                </c:pt>
                <c:pt idx="38">
                  <c:v>120.78</c:v>
                </c:pt>
                <c:pt idx="39">
                  <c:v>120.82</c:v>
                </c:pt>
                <c:pt idx="40">
                  <c:v>120.845</c:v>
                </c:pt>
                <c:pt idx="41">
                  <c:v>120.66500000000001</c:v>
                </c:pt>
                <c:pt idx="42">
                  <c:v>120.76</c:v>
                </c:pt>
                <c:pt idx="43">
                  <c:v>120.795</c:v>
                </c:pt>
                <c:pt idx="44">
                  <c:v>120.7</c:v>
                </c:pt>
                <c:pt idx="45">
                  <c:v>120.655</c:v>
                </c:pt>
                <c:pt idx="46">
                  <c:v>120.655</c:v>
                </c:pt>
                <c:pt idx="47">
                  <c:v>120.73</c:v>
                </c:pt>
                <c:pt idx="48">
                  <c:v>120.56</c:v>
                </c:pt>
                <c:pt idx="49">
                  <c:v>120.53</c:v>
                </c:pt>
                <c:pt idx="50">
                  <c:v>120.685</c:v>
                </c:pt>
                <c:pt idx="51">
                  <c:v>120.75</c:v>
                </c:pt>
                <c:pt idx="52">
                  <c:v>120.67</c:v>
                </c:pt>
                <c:pt idx="53">
                  <c:v>120.455</c:v>
                </c:pt>
                <c:pt idx="54">
                  <c:v>120.44499999999999</c:v>
                </c:pt>
                <c:pt idx="55">
                  <c:v>120.66</c:v>
                </c:pt>
                <c:pt idx="56">
                  <c:v>120.77500000000001</c:v>
                </c:pt>
                <c:pt idx="57">
                  <c:v>120.675</c:v>
                </c:pt>
                <c:pt idx="58">
                  <c:v>120.69499999999999</c:v>
                </c:pt>
                <c:pt idx="59">
                  <c:v>120.685</c:v>
                </c:pt>
                <c:pt idx="60">
                  <c:v>120.605</c:v>
                </c:pt>
                <c:pt idx="61">
                  <c:v>120.605</c:v>
                </c:pt>
                <c:pt idx="62">
                  <c:v>120.465</c:v>
                </c:pt>
                <c:pt idx="63">
                  <c:v>120.61</c:v>
                </c:pt>
                <c:pt idx="64">
                  <c:v>120.565</c:v>
                </c:pt>
                <c:pt idx="65">
                  <c:v>120.55500000000001</c:v>
                </c:pt>
                <c:pt idx="66">
                  <c:v>120.55</c:v>
                </c:pt>
                <c:pt idx="67">
                  <c:v>120.535</c:v>
                </c:pt>
                <c:pt idx="68">
                  <c:v>120.51</c:v>
                </c:pt>
                <c:pt idx="69">
                  <c:v>120.44499999999999</c:v>
                </c:pt>
                <c:pt idx="70">
                  <c:v>120.315</c:v>
                </c:pt>
                <c:pt idx="71">
                  <c:v>120.28</c:v>
                </c:pt>
                <c:pt idx="72">
                  <c:v>120.455</c:v>
                </c:pt>
                <c:pt idx="73">
                  <c:v>120.57</c:v>
                </c:pt>
                <c:pt idx="74">
                  <c:v>120.535</c:v>
                </c:pt>
                <c:pt idx="75">
                  <c:v>120.45</c:v>
                </c:pt>
                <c:pt idx="76">
                  <c:v>120.36499999999999</c:v>
                </c:pt>
                <c:pt idx="77">
                  <c:v>120.44499999999999</c:v>
                </c:pt>
                <c:pt idx="78">
                  <c:v>120.49</c:v>
                </c:pt>
                <c:pt idx="79">
                  <c:v>120.515</c:v>
                </c:pt>
                <c:pt idx="80">
                  <c:v>120.4</c:v>
                </c:pt>
                <c:pt idx="81">
                  <c:v>120.375</c:v>
                </c:pt>
                <c:pt idx="82">
                  <c:v>120.36</c:v>
                </c:pt>
                <c:pt idx="83">
                  <c:v>120.46</c:v>
                </c:pt>
                <c:pt idx="84">
                  <c:v>120.47499999999999</c:v>
                </c:pt>
                <c:pt idx="85">
                  <c:v>120.505</c:v>
                </c:pt>
                <c:pt idx="86">
                  <c:v>120.565</c:v>
                </c:pt>
                <c:pt idx="87">
                  <c:v>120.57</c:v>
                </c:pt>
                <c:pt idx="88">
                  <c:v>120.595</c:v>
                </c:pt>
                <c:pt idx="89">
                  <c:v>120.58</c:v>
                </c:pt>
                <c:pt idx="90">
                  <c:v>120.73</c:v>
                </c:pt>
                <c:pt idx="91">
                  <c:v>120.69499999999999</c:v>
                </c:pt>
                <c:pt idx="92">
                  <c:v>120.685</c:v>
                </c:pt>
                <c:pt idx="93">
                  <c:v>120.605</c:v>
                </c:pt>
                <c:pt idx="94">
                  <c:v>120.58499999999999</c:v>
                </c:pt>
                <c:pt idx="95">
                  <c:v>120.58</c:v>
                </c:pt>
                <c:pt idx="96">
                  <c:v>120.59</c:v>
                </c:pt>
                <c:pt idx="97">
                  <c:v>120.545</c:v>
                </c:pt>
                <c:pt idx="98">
                  <c:v>120.575</c:v>
                </c:pt>
                <c:pt idx="99">
                  <c:v>120.54</c:v>
                </c:pt>
                <c:pt idx="100">
                  <c:v>120.485</c:v>
                </c:pt>
                <c:pt idx="101">
                  <c:v>120.58</c:v>
                </c:pt>
                <c:pt idx="102">
                  <c:v>120.65</c:v>
                </c:pt>
                <c:pt idx="103">
                  <c:v>120.745</c:v>
                </c:pt>
                <c:pt idx="104">
                  <c:v>120.73</c:v>
                </c:pt>
                <c:pt idx="105">
                  <c:v>120.66500000000001</c:v>
                </c:pt>
                <c:pt idx="106">
                  <c:v>120.61499999999999</c:v>
                </c:pt>
                <c:pt idx="107">
                  <c:v>120.69499999999999</c:v>
                </c:pt>
                <c:pt idx="108">
                  <c:v>120.7</c:v>
                </c:pt>
                <c:pt idx="109">
                  <c:v>120.72499999999999</c:v>
                </c:pt>
                <c:pt idx="110">
                  <c:v>120.755</c:v>
                </c:pt>
                <c:pt idx="111">
                  <c:v>120.67</c:v>
                </c:pt>
                <c:pt idx="112">
                  <c:v>120.705</c:v>
                </c:pt>
                <c:pt idx="113">
                  <c:v>120.69499999999999</c:v>
                </c:pt>
                <c:pt idx="114">
                  <c:v>120.66</c:v>
                </c:pt>
                <c:pt idx="115">
                  <c:v>120.735</c:v>
                </c:pt>
                <c:pt idx="116">
                  <c:v>120.74</c:v>
                </c:pt>
                <c:pt idx="117">
                  <c:v>120.715</c:v>
                </c:pt>
                <c:pt idx="118">
                  <c:v>120.77500000000001</c:v>
                </c:pt>
                <c:pt idx="119">
                  <c:v>120.83499999999999</c:v>
                </c:pt>
                <c:pt idx="120">
                  <c:v>120.735</c:v>
                </c:pt>
                <c:pt idx="121">
                  <c:v>120.75</c:v>
                </c:pt>
                <c:pt idx="122">
                  <c:v>120.745</c:v>
                </c:pt>
                <c:pt idx="123">
                  <c:v>120.65</c:v>
                </c:pt>
                <c:pt idx="124">
                  <c:v>120.58</c:v>
                </c:pt>
                <c:pt idx="125">
                  <c:v>120.56</c:v>
                </c:pt>
                <c:pt idx="126">
                  <c:v>120.545</c:v>
                </c:pt>
                <c:pt idx="127">
                  <c:v>120.47499999999999</c:v>
                </c:pt>
                <c:pt idx="128">
                  <c:v>120.38500000000001</c:v>
                </c:pt>
                <c:pt idx="129">
                  <c:v>120.215</c:v>
                </c:pt>
                <c:pt idx="130">
                  <c:v>120.22499999999999</c:v>
                </c:pt>
                <c:pt idx="131">
                  <c:v>120.2</c:v>
                </c:pt>
                <c:pt idx="132">
                  <c:v>120.06</c:v>
                </c:pt>
                <c:pt idx="133">
                  <c:v>120.05</c:v>
                </c:pt>
                <c:pt idx="134">
                  <c:v>120.145</c:v>
                </c:pt>
                <c:pt idx="135">
                  <c:v>120.185</c:v>
                </c:pt>
                <c:pt idx="136">
                  <c:v>120.19499999999999</c:v>
                </c:pt>
                <c:pt idx="137">
                  <c:v>120.18</c:v>
                </c:pt>
                <c:pt idx="138">
                  <c:v>120.16500000000001</c:v>
                </c:pt>
                <c:pt idx="139">
                  <c:v>120.185</c:v>
                </c:pt>
                <c:pt idx="140">
                  <c:v>120.18</c:v>
                </c:pt>
                <c:pt idx="141">
                  <c:v>120.175</c:v>
                </c:pt>
                <c:pt idx="142">
                  <c:v>120.18</c:v>
                </c:pt>
                <c:pt idx="143">
                  <c:v>120.185</c:v>
                </c:pt>
                <c:pt idx="144">
                  <c:v>120.18</c:v>
                </c:pt>
                <c:pt idx="145">
                  <c:v>120.17</c:v>
                </c:pt>
                <c:pt idx="146">
                  <c:v>120.145</c:v>
                </c:pt>
                <c:pt idx="147">
                  <c:v>120.11</c:v>
                </c:pt>
                <c:pt idx="148">
                  <c:v>120.04</c:v>
                </c:pt>
                <c:pt idx="149">
                  <c:v>120.08499999999999</c:v>
                </c:pt>
                <c:pt idx="150">
                  <c:v>120.065</c:v>
                </c:pt>
                <c:pt idx="151">
                  <c:v>120.14</c:v>
                </c:pt>
                <c:pt idx="152">
                  <c:v>120.17</c:v>
                </c:pt>
                <c:pt idx="153">
                  <c:v>120.06</c:v>
                </c:pt>
                <c:pt idx="154">
                  <c:v>120.145</c:v>
                </c:pt>
                <c:pt idx="155">
                  <c:v>120.15</c:v>
                </c:pt>
                <c:pt idx="156">
                  <c:v>120.125</c:v>
                </c:pt>
                <c:pt idx="157">
                  <c:v>120.075</c:v>
                </c:pt>
                <c:pt idx="158">
                  <c:v>120.005</c:v>
                </c:pt>
                <c:pt idx="159">
                  <c:v>119.94</c:v>
                </c:pt>
                <c:pt idx="160">
                  <c:v>119.715</c:v>
                </c:pt>
                <c:pt idx="161">
                  <c:v>119.80500000000001</c:v>
                </c:pt>
                <c:pt idx="162">
                  <c:v>119.83499999999999</c:v>
                </c:pt>
                <c:pt idx="163">
                  <c:v>119.79</c:v>
                </c:pt>
                <c:pt idx="164">
                  <c:v>119.625</c:v>
                </c:pt>
                <c:pt idx="165">
                  <c:v>119.595</c:v>
                </c:pt>
                <c:pt idx="166">
                  <c:v>119.66</c:v>
                </c:pt>
                <c:pt idx="167">
                  <c:v>119.77</c:v>
                </c:pt>
                <c:pt idx="168">
                  <c:v>119.67</c:v>
                </c:pt>
                <c:pt idx="169">
                  <c:v>119.61499999999999</c:v>
                </c:pt>
                <c:pt idx="170">
                  <c:v>119.63</c:v>
                </c:pt>
                <c:pt idx="171">
                  <c:v>119.705</c:v>
                </c:pt>
                <c:pt idx="172">
                  <c:v>119.605</c:v>
                </c:pt>
                <c:pt idx="173">
                  <c:v>119.59</c:v>
                </c:pt>
                <c:pt idx="174">
                  <c:v>119.485</c:v>
                </c:pt>
                <c:pt idx="175">
                  <c:v>119.465</c:v>
                </c:pt>
                <c:pt idx="176">
                  <c:v>119.545</c:v>
                </c:pt>
                <c:pt idx="177">
                  <c:v>119.735</c:v>
                </c:pt>
                <c:pt idx="178">
                  <c:v>119.85</c:v>
                </c:pt>
                <c:pt idx="179">
                  <c:v>119.79</c:v>
                </c:pt>
                <c:pt idx="180">
                  <c:v>119.73</c:v>
                </c:pt>
                <c:pt idx="181">
                  <c:v>119.71</c:v>
                </c:pt>
                <c:pt idx="182">
                  <c:v>119.755</c:v>
                </c:pt>
                <c:pt idx="183">
                  <c:v>119.78</c:v>
                </c:pt>
                <c:pt idx="184">
                  <c:v>119.785</c:v>
                </c:pt>
                <c:pt idx="185">
                  <c:v>119.82</c:v>
                </c:pt>
                <c:pt idx="186">
                  <c:v>119.86499999999999</c:v>
                </c:pt>
                <c:pt idx="187">
                  <c:v>120.02500000000001</c:v>
                </c:pt>
                <c:pt idx="188">
                  <c:v>119.99</c:v>
                </c:pt>
                <c:pt idx="189">
                  <c:v>119.97499999999999</c:v>
                </c:pt>
                <c:pt idx="190">
                  <c:v>120.005</c:v>
                </c:pt>
                <c:pt idx="191">
                  <c:v>120.05</c:v>
                </c:pt>
                <c:pt idx="192">
                  <c:v>119.97</c:v>
                </c:pt>
                <c:pt idx="193">
                  <c:v>119.88500000000001</c:v>
                </c:pt>
                <c:pt idx="194">
                  <c:v>119.86499999999999</c:v>
                </c:pt>
                <c:pt idx="195">
                  <c:v>119.855</c:v>
                </c:pt>
                <c:pt idx="196">
                  <c:v>119.875</c:v>
                </c:pt>
                <c:pt idx="197">
                  <c:v>119.795</c:v>
                </c:pt>
                <c:pt idx="198">
                  <c:v>119.76</c:v>
                </c:pt>
                <c:pt idx="199">
                  <c:v>119.76</c:v>
                </c:pt>
                <c:pt idx="200">
                  <c:v>119.755</c:v>
                </c:pt>
                <c:pt idx="201">
                  <c:v>119.795</c:v>
                </c:pt>
                <c:pt idx="202">
                  <c:v>119.85</c:v>
                </c:pt>
                <c:pt idx="203">
                  <c:v>119.79</c:v>
                </c:pt>
                <c:pt idx="204">
                  <c:v>119.8</c:v>
                </c:pt>
                <c:pt idx="205">
                  <c:v>119.82</c:v>
                </c:pt>
                <c:pt idx="206">
                  <c:v>119.815</c:v>
                </c:pt>
                <c:pt idx="207">
                  <c:v>119.815</c:v>
                </c:pt>
                <c:pt idx="208">
                  <c:v>119.89</c:v>
                </c:pt>
                <c:pt idx="209">
                  <c:v>120.015</c:v>
                </c:pt>
                <c:pt idx="210">
                  <c:v>119.94</c:v>
                </c:pt>
                <c:pt idx="211">
                  <c:v>119.91500000000001</c:v>
                </c:pt>
                <c:pt idx="212">
                  <c:v>119.87</c:v>
                </c:pt>
                <c:pt idx="213">
                  <c:v>119.89</c:v>
                </c:pt>
                <c:pt idx="214">
                  <c:v>119.93</c:v>
                </c:pt>
                <c:pt idx="215">
                  <c:v>120.005</c:v>
                </c:pt>
                <c:pt idx="216">
                  <c:v>120.08</c:v>
                </c:pt>
                <c:pt idx="217">
                  <c:v>120.12</c:v>
                </c:pt>
                <c:pt idx="218">
                  <c:v>120.12</c:v>
                </c:pt>
                <c:pt idx="219">
                  <c:v>120.12</c:v>
                </c:pt>
                <c:pt idx="220">
                  <c:v>120.105</c:v>
                </c:pt>
                <c:pt idx="221">
                  <c:v>120.155</c:v>
                </c:pt>
                <c:pt idx="222">
                  <c:v>120.21</c:v>
                </c:pt>
                <c:pt idx="223">
                  <c:v>120.22</c:v>
                </c:pt>
                <c:pt idx="224">
                  <c:v>120.17</c:v>
                </c:pt>
                <c:pt idx="225">
                  <c:v>120.22499999999999</c:v>
                </c:pt>
                <c:pt idx="226">
                  <c:v>120.255</c:v>
                </c:pt>
                <c:pt idx="227">
                  <c:v>120.35</c:v>
                </c:pt>
                <c:pt idx="228">
                  <c:v>120.35</c:v>
                </c:pt>
                <c:pt idx="229">
                  <c:v>120.405</c:v>
                </c:pt>
                <c:pt idx="230">
                  <c:v>120.485</c:v>
                </c:pt>
                <c:pt idx="231">
                  <c:v>120.48</c:v>
                </c:pt>
                <c:pt idx="232">
                  <c:v>120.425</c:v>
                </c:pt>
                <c:pt idx="233">
                  <c:v>120.36499999999999</c:v>
                </c:pt>
                <c:pt idx="234">
                  <c:v>120.45</c:v>
                </c:pt>
                <c:pt idx="235">
                  <c:v>120.46</c:v>
                </c:pt>
                <c:pt idx="236">
                  <c:v>120.46</c:v>
                </c:pt>
                <c:pt idx="237">
                  <c:v>120.51</c:v>
                </c:pt>
                <c:pt idx="238">
                  <c:v>120.625</c:v>
                </c:pt>
                <c:pt idx="239">
                  <c:v>120.675</c:v>
                </c:pt>
                <c:pt idx="240">
                  <c:v>120.77</c:v>
                </c:pt>
                <c:pt idx="241">
                  <c:v>120.825</c:v>
                </c:pt>
                <c:pt idx="242">
                  <c:v>120.80500000000001</c:v>
                </c:pt>
                <c:pt idx="243">
                  <c:v>120.73</c:v>
                </c:pt>
                <c:pt idx="244">
                  <c:v>120.69</c:v>
                </c:pt>
                <c:pt idx="245">
                  <c:v>120.685</c:v>
                </c:pt>
                <c:pt idx="246">
                  <c:v>120.77500000000001</c:v>
                </c:pt>
                <c:pt idx="247">
                  <c:v>120.8</c:v>
                </c:pt>
                <c:pt idx="248">
                  <c:v>120.8</c:v>
                </c:pt>
                <c:pt idx="249">
                  <c:v>120.925</c:v>
                </c:pt>
                <c:pt idx="250">
                  <c:v>120.95</c:v>
                </c:pt>
                <c:pt idx="251">
                  <c:v>121</c:v>
                </c:pt>
                <c:pt idx="252">
                  <c:v>120.995</c:v>
                </c:pt>
                <c:pt idx="253">
                  <c:v>121.08</c:v>
                </c:pt>
                <c:pt idx="254">
                  <c:v>121.14</c:v>
                </c:pt>
                <c:pt idx="255">
                  <c:v>121.265</c:v>
                </c:pt>
                <c:pt idx="256">
                  <c:v>121.395</c:v>
                </c:pt>
                <c:pt idx="257">
                  <c:v>121.30500000000001</c:v>
                </c:pt>
                <c:pt idx="258">
                  <c:v>121.285</c:v>
                </c:pt>
                <c:pt idx="259">
                  <c:v>121.33</c:v>
                </c:pt>
                <c:pt idx="260">
                  <c:v>121.31</c:v>
                </c:pt>
                <c:pt idx="261">
                  <c:v>121.375</c:v>
                </c:pt>
                <c:pt idx="262">
                  <c:v>121.575</c:v>
                </c:pt>
                <c:pt idx="263">
                  <c:v>121.69</c:v>
                </c:pt>
                <c:pt idx="264">
                  <c:v>121.715</c:v>
                </c:pt>
                <c:pt idx="265">
                  <c:v>121.705</c:v>
                </c:pt>
                <c:pt idx="266">
                  <c:v>121.45</c:v>
                </c:pt>
                <c:pt idx="267">
                  <c:v>121.55</c:v>
                </c:pt>
                <c:pt idx="268">
                  <c:v>121.94499999999999</c:v>
                </c:pt>
                <c:pt idx="269">
                  <c:v>122.855</c:v>
                </c:pt>
                <c:pt idx="270">
                  <c:v>147.01</c:v>
                </c:pt>
                <c:pt idx="271">
                  <c:v>149.99</c:v>
                </c:pt>
                <c:pt idx="272">
                  <c:v>149.16999999999999</c:v>
                </c:pt>
                <c:pt idx="273">
                  <c:v>148.53</c:v>
                </c:pt>
                <c:pt idx="274">
                  <c:v>148.26499999999999</c:v>
                </c:pt>
                <c:pt idx="275">
                  <c:v>148.11000000000001</c:v>
                </c:pt>
                <c:pt idx="276">
                  <c:v>148.44999999999999</c:v>
                </c:pt>
                <c:pt idx="277">
                  <c:v>148.9</c:v>
                </c:pt>
                <c:pt idx="278">
                  <c:v>149.14500000000001</c:v>
                </c:pt>
                <c:pt idx="279">
                  <c:v>149.28</c:v>
                </c:pt>
                <c:pt idx="280">
                  <c:v>149.4</c:v>
                </c:pt>
                <c:pt idx="281">
                  <c:v>148.96</c:v>
                </c:pt>
                <c:pt idx="282">
                  <c:v>149.595</c:v>
                </c:pt>
                <c:pt idx="283">
                  <c:v>150.07</c:v>
                </c:pt>
                <c:pt idx="284">
                  <c:v>150.11500000000001</c:v>
                </c:pt>
                <c:pt idx="285">
                  <c:v>150.09</c:v>
                </c:pt>
                <c:pt idx="286">
                  <c:v>150.29499999999999</c:v>
                </c:pt>
                <c:pt idx="287">
                  <c:v>150.47</c:v>
                </c:pt>
                <c:pt idx="288">
                  <c:v>150.61000000000001</c:v>
                </c:pt>
                <c:pt idx="289">
                  <c:v>150.535</c:v>
                </c:pt>
                <c:pt idx="290">
                  <c:v>150.44499999999999</c:v>
                </c:pt>
                <c:pt idx="291">
                  <c:v>150.33500000000001</c:v>
                </c:pt>
                <c:pt idx="292">
                  <c:v>150.52000000000001</c:v>
                </c:pt>
                <c:pt idx="293">
                  <c:v>150.53</c:v>
                </c:pt>
                <c:pt idx="294">
                  <c:v>150.495</c:v>
                </c:pt>
                <c:pt idx="295">
                  <c:v>150.465</c:v>
                </c:pt>
                <c:pt idx="296">
                  <c:v>150.24</c:v>
                </c:pt>
                <c:pt idx="297">
                  <c:v>150.30500000000001</c:v>
                </c:pt>
                <c:pt idx="298">
                  <c:v>150.39500000000001</c:v>
                </c:pt>
                <c:pt idx="299">
                  <c:v>150.51</c:v>
                </c:pt>
                <c:pt idx="300">
                  <c:v>150.94999999999999</c:v>
                </c:pt>
                <c:pt idx="301">
                  <c:v>151.17500000000001</c:v>
                </c:pt>
                <c:pt idx="302">
                  <c:v>151.36000000000001</c:v>
                </c:pt>
                <c:pt idx="303">
                  <c:v>151.37</c:v>
                </c:pt>
                <c:pt idx="304">
                  <c:v>151.35</c:v>
                </c:pt>
                <c:pt idx="305">
                  <c:v>151.41999999999999</c:v>
                </c:pt>
                <c:pt idx="306">
                  <c:v>151.4</c:v>
                </c:pt>
                <c:pt idx="307">
                  <c:v>150.97999999999999</c:v>
                </c:pt>
                <c:pt idx="308">
                  <c:v>151.01499999999999</c:v>
                </c:pt>
                <c:pt idx="309">
                  <c:v>150.97499999999999</c:v>
                </c:pt>
                <c:pt idx="310">
                  <c:v>150.99</c:v>
                </c:pt>
                <c:pt idx="311">
                  <c:v>151.11000000000001</c:v>
                </c:pt>
                <c:pt idx="312">
                  <c:v>151.04</c:v>
                </c:pt>
                <c:pt idx="313">
                  <c:v>150.96</c:v>
                </c:pt>
                <c:pt idx="314">
                  <c:v>150.75</c:v>
                </c:pt>
                <c:pt idx="315">
                  <c:v>150.87</c:v>
                </c:pt>
                <c:pt idx="316">
                  <c:v>150.77000000000001</c:v>
                </c:pt>
                <c:pt idx="317">
                  <c:v>150.595</c:v>
                </c:pt>
                <c:pt idx="318">
                  <c:v>150.24</c:v>
                </c:pt>
                <c:pt idx="319">
                  <c:v>150.13999999999999</c:v>
                </c:pt>
                <c:pt idx="320">
                  <c:v>150.215</c:v>
                </c:pt>
                <c:pt idx="321">
                  <c:v>150.36000000000001</c:v>
                </c:pt>
                <c:pt idx="322">
                  <c:v>150.57499999999999</c:v>
                </c:pt>
                <c:pt idx="323">
                  <c:v>150.73500000000001</c:v>
                </c:pt>
                <c:pt idx="324">
                  <c:v>150.54499999999999</c:v>
                </c:pt>
                <c:pt idx="325">
                  <c:v>150.63499999999999</c:v>
                </c:pt>
                <c:pt idx="326">
                  <c:v>150.63999999999999</c:v>
                </c:pt>
                <c:pt idx="327">
                  <c:v>150.67500000000001</c:v>
                </c:pt>
                <c:pt idx="328">
                  <c:v>150.70500000000001</c:v>
                </c:pt>
                <c:pt idx="329">
                  <c:v>150.69999999999999</c:v>
                </c:pt>
                <c:pt idx="330">
                  <c:v>150.66</c:v>
                </c:pt>
                <c:pt idx="331">
                  <c:v>150.625</c:v>
                </c:pt>
                <c:pt idx="332">
                  <c:v>150.58500000000001</c:v>
                </c:pt>
                <c:pt idx="333">
                  <c:v>150.46</c:v>
                </c:pt>
                <c:pt idx="334">
                  <c:v>150.47</c:v>
                </c:pt>
                <c:pt idx="335">
                  <c:v>150.22</c:v>
                </c:pt>
                <c:pt idx="336">
                  <c:v>149.99</c:v>
                </c:pt>
                <c:pt idx="337">
                  <c:v>149.94499999999999</c:v>
                </c:pt>
                <c:pt idx="338">
                  <c:v>150.19999999999999</c:v>
                </c:pt>
                <c:pt idx="339">
                  <c:v>150.30500000000001</c:v>
                </c:pt>
                <c:pt idx="340">
                  <c:v>150.43</c:v>
                </c:pt>
                <c:pt idx="341">
                  <c:v>150.55000000000001</c:v>
                </c:pt>
                <c:pt idx="342">
                  <c:v>150.47999999999999</c:v>
                </c:pt>
                <c:pt idx="343">
                  <c:v>150.30000000000001</c:v>
                </c:pt>
                <c:pt idx="344">
                  <c:v>150</c:v>
                </c:pt>
                <c:pt idx="345">
                  <c:v>149.95500000000001</c:v>
                </c:pt>
                <c:pt idx="346">
                  <c:v>150.19499999999999</c:v>
                </c:pt>
                <c:pt idx="347">
                  <c:v>150.41</c:v>
                </c:pt>
                <c:pt idx="348">
                  <c:v>150.46</c:v>
                </c:pt>
                <c:pt idx="349">
                  <c:v>150.22999999999999</c:v>
                </c:pt>
                <c:pt idx="350">
                  <c:v>150.345</c:v>
                </c:pt>
                <c:pt idx="351">
                  <c:v>150.25</c:v>
                </c:pt>
                <c:pt idx="352">
                  <c:v>150.255</c:v>
                </c:pt>
                <c:pt idx="353">
                  <c:v>150.32</c:v>
                </c:pt>
                <c:pt idx="354">
                  <c:v>150.41</c:v>
                </c:pt>
                <c:pt idx="355">
                  <c:v>150.31</c:v>
                </c:pt>
                <c:pt idx="356">
                  <c:v>150.35499999999999</c:v>
                </c:pt>
                <c:pt idx="357">
                  <c:v>150.4</c:v>
                </c:pt>
                <c:pt idx="358">
                  <c:v>150.33000000000001</c:v>
                </c:pt>
                <c:pt idx="359">
                  <c:v>150.18</c:v>
                </c:pt>
                <c:pt idx="360">
                  <c:v>150.26499999999999</c:v>
                </c:pt>
                <c:pt idx="361">
                  <c:v>150.285</c:v>
                </c:pt>
                <c:pt idx="362">
                  <c:v>150.30500000000001</c:v>
                </c:pt>
                <c:pt idx="363">
                  <c:v>150.30500000000001</c:v>
                </c:pt>
                <c:pt idx="364">
                  <c:v>150.44499999999999</c:v>
                </c:pt>
                <c:pt idx="365">
                  <c:v>150.45500000000001</c:v>
                </c:pt>
                <c:pt idx="366">
                  <c:v>150.535</c:v>
                </c:pt>
                <c:pt idx="367">
                  <c:v>150.39500000000001</c:v>
                </c:pt>
                <c:pt idx="368">
                  <c:v>150.43</c:v>
                </c:pt>
                <c:pt idx="369">
                  <c:v>150.43</c:v>
                </c:pt>
                <c:pt idx="370">
                  <c:v>150.44999999999999</c:v>
                </c:pt>
                <c:pt idx="371">
                  <c:v>150.38</c:v>
                </c:pt>
                <c:pt idx="372">
                  <c:v>150.31</c:v>
                </c:pt>
                <c:pt idx="373">
                  <c:v>150.33000000000001</c:v>
                </c:pt>
                <c:pt idx="374">
                  <c:v>150.5</c:v>
                </c:pt>
                <c:pt idx="375">
                  <c:v>150.63499999999999</c:v>
                </c:pt>
                <c:pt idx="376">
                  <c:v>150.57499999999999</c:v>
                </c:pt>
                <c:pt idx="377">
                  <c:v>150.565</c:v>
                </c:pt>
                <c:pt idx="378">
                  <c:v>150.44</c:v>
                </c:pt>
                <c:pt idx="379">
                  <c:v>150.68</c:v>
                </c:pt>
                <c:pt idx="380">
                  <c:v>150.73500000000001</c:v>
                </c:pt>
                <c:pt idx="381">
                  <c:v>150.75</c:v>
                </c:pt>
                <c:pt idx="382">
                  <c:v>150.755</c:v>
                </c:pt>
                <c:pt idx="383">
                  <c:v>150.80000000000001</c:v>
                </c:pt>
                <c:pt idx="384">
                  <c:v>150.86500000000001</c:v>
                </c:pt>
                <c:pt idx="385">
                  <c:v>150.745</c:v>
                </c:pt>
                <c:pt idx="386">
                  <c:v>150.685</c:v>
                </c:pt>
                <c:pt idx="387">
                  <c:v>150.72499999999999</c:v>
                </c:pt>
                <c:pt idx="388">
                  <c:v>150.78</c:v>
                </c:pt>
                <c:pt idx="389">
                  <c:v>150.76499999999999</c:v>
                </c:pt>
                <c:pt idx="390">
                  <c:v>150.70500000000001</c:v>
                </c:pt>
                <c:pt idx="391">
                  <c:v>150.72999999999999</c:v>
                </c:pt>
                <c:pt idx="392">
                  <c:v>150.70500000000001</c:v>
                </c:pt>
                <c:pt idx="393">
                  <c:v>150.77000000000001</c:v>
                </c:pt>
                <c:pt idx="394">
                  <c:v>150.80000000000001</c:v>
                </c:pt>
                <c:pt idx="395">
                  <c:v>150.81</c:v>
                </c:pt>
                <c:pt idx="396">
                  <c:v>150.79499999999999</c:v>
                </c:pt>
                <c:pt idx="397">
                  <c:v>150.72499999999999</c:v>
                </c:pt>
                <c:pt idx="398">
                  <c:v>150.75</c:v>
                </c:pt>
                <c:pt idx="399">
                  <c:v>150.715</c:v>
                </c:pt>
                <c:pt idx="400">
                  <c:v>150.78</c:v>
                </c:pt>
                <c:pt idx="401">
                  <c:v>150.76499999999999</c:v>
                </c:pt>
                <c:pt idx="402">
                  <c:v>150.78</c:v>
                </c:pt>
                <c:pt idx="403">
                  <c:v>150.80500000000001</c:v>
                </c:pt>
                <c:pt idx="404">
                  <c:v>150.84</c:v>
                </c:pt>
                <c:pt idx="405">
                  <c:v>150.86000000000001</c:v>
                </c:pt>
                <c:pt idx="406">
                  <c:v>150.82499999999999</c:v>
                </c:pt>
                <c:pt idx="407">
                  <c:v>150.82499999999999</c:v>
                </c:pt>
                <c:pt idx="408">
                  <c:v>150.76</c:v>
                </c:pt>
                <c:pt idx="409">
                  <c:v>150.68</c:v>
                </c:pt>
                <c:pt idx="410">
                  <c:v>150.755</c:v>
                </c:pt>
                <c:pt idx="411">
                  <c:v>150.77500000000001</c:v>
                </c:pt>
                <c:pt idx="412">
                  <c:v>150.79499999999999</c:v>
                </c:pt>
                <c:pt idx="413">
                  <c:v>150.75</c:v>
                </c:pt>
                <c:pt idx="414">
                  <c:v>150.72499999999999</c:v>
                </c:pt>
                <c:pt idx="415">
                  <c:v>150.76499999999999</c:v>
                </c:pt>
                <c:pt idx="416">
                  <c:v>150.79499999999999</c:v>
                </c:pt>
                <c:pt idx="417">
                  <c:v>150.83000000000001</c:v>
                </c:pt>
                <c:pt idx="418">
                  <c:v>150.85499999999999</c:v>
                </c:pt>
                <c:pt idx="419">
                  <c:v>150.82499999999999</c:v>
                </c:pt>
                <c:pt idx="420">
                  <c:v>150.86000000000001</c:v>
                </c:pt>
                <c:pt idx="421">
                  <c:v>150.89500000000001</c:v>
                </c:pt>
                <c:pt idx="422">
                  <c:v>150.91999999999999</c:v>
                </c:pt>
                <c:pt idx="423">
                  <c:v>150.935</c:v>
                </c:pt>
                <c:pt idx="424">
                  <c:v>150.92500000000001</c:v>
                </c:pt>
                <c:pt idx="425">
                  <c:v>150.91</c:v>
                </c:pt>
                <c:pt idx="426">
                  <c:v>150.9</c:v>
                </c:pt>
                <c:pt idx="427">
                  <c:v>150.875</c:v>
                </c:pt>
                <c:pt idx="428">
                  <c:v>150.9</c:v>
                </c:pt>
                <c:pt idx="429">
                  <c:v>150.92500000000001</c:v>
                </c:pt>
                <c:pt idx="430">
                  <c:v>150.935</c:v>
                </c:pt>
                <c:pt idx="431">
                  <c:v>150.96</c:v>
                </c:pt>
                <c:pt idx="432">
                  <c:v>150.94999999999999</c:v>
                </c:pt>
                <c:pt idx="433">
                  <c:v>150.95500000000001</c:v>
                </c:pt>
                <c:pt idx="434">
                  <c:v>150.95500000000001</c:v>
                </c:pt>
                <c:pt idx="435">
                  <c:v>150.95500000000001</c:v>
                </c:pt>
                <c:pt idx="436">
                  <c:v>150.97999999999999</c:v>
                </c:pt>
                <c:pt idx="437">
                  <c:v>150.97499999999999</c:v>
                </c:pt>
                <c:pt idx="438">
                  <c:v>150.935</c:v>
                </c:pt>
                <c:pt idx="439">
                  <c:v>150.84</c:v>
                </c:pt>
                <c:pt idx="440">
                  <c:v>150.74</c:v>
                </c:pt>
                <c:pt idx="441">
                  <c:v>150.69999999999999</c:v>
                </c:pt>
                <c:pt idx="442">
                  <c:v>150.75</c:v>
                </c:pt>
                <c:pt idx="443">
                  <c:v>150.755</c:v>
                </c:pt>
                <c:pt idx="444">
                  <c:v>150.75</c:v>
                </c:pt>
                <c:pt idx="445">
                  <c:v>150.71</c:v>
                </c:pt>
                <c:pt idx="446">
                  <c:v>150.755</c:v>
                </c:pt>
                <c:pt idx="447">
                  <c:v>150.77500000000001</c:v>
                </c:pt>
                <c:pt idx="448">
                  <c:v>150.755</c:v>
                </c:pt>
                <c:pt idx="449">
                  <c:v>150.63999999999999</c:v>
                </c:pt>
                <c:pt idx="450">
                  <c:v>150.64500000000001</c:v>
                </c:pt>
                <c:pt idx="451">
                  <c:v>150.66999999999999</c:v>
                </c:pt>
                <c:pt idx="452">
                  <c:v>150.70500000000001</c:v>
                </c:pt>
                <c:pt idx="453">
                  <c:v>150.715</c:v>
                </c:pt>
                <c:pt idx="454">
                  <c:v>150.755</c:v>
                </c:pt>
                <c:pt idx="455">
                  <c:v>150.74</c:v>
                </c:pt>
                <c:pt idx="456">
                  <c:v>150.77000000000001</c:v>
                </c:pt>
                <c:pt idx="457">
                  <c:v>150.84</c:v>
                </c:pt>
                <c:pt idx="458">
                  <c:v>150.81</c:v>
                </c:pt>
                <c:pt idx="459">
                  <c:v>150.82</c:v>
                </c:pt>
                <c:pt idx="460">
                  <c:v>150.80500000000001</c:v>
                </c:pt>
                <c:pt idx="461">
                  <c:v>150.89500000000001</c:v>
                </c:pt>
                <c:pt idx="462">
                  <c:v>150.80000000000001</c:v>
                </c:pt>
                <c:pt idx="463">
                  <c:v>150.63999999999999</c:v>
                </c:pt>
                <c:pt idx="464">
                  <c:v>150.28</c:v>
                </c:pt>
                <c:pt idx="465">
                  <c:v>149.89500000000001</c:v>
                </c:pt>
                <c:pt idx="466">
                  <c:v>149.435</c:v>
                </c:pt>
                <c:pt idx="467">
                  <c:v>149.155</c:v>
                </c:pt>
                <c:pt idx="468">
                  <c:v>149.07499999999999</c:v>
                </c:pt>
                <c:pt idx="469">
                  <c:v>148.93</c:v>
                </c:pt>
                <c:pt idx="470">
                  <c:v>148.86500000000001</c:v>
                </c:pt>
                <c:pt idx="471">
                  <c:v>148.78</c:v>
                </c:pt>
                <c:pt idx="472">
                  <c:v>148.77500000000001</c:v>
                </c:pt>
                <c:pt idx="473">
                  <c:v>148.9</c:v>
                </c:pt>
                <c:pt idx="474">
                  <c:v>148.72</c:v>
                </c:pt>
                <c:pt idx="475">
                  <c:v>148.69999999999999</c:v>
                </c:pt>
                <c:pt idx="476">
                  <c:v>148.66499999999999</c:v>
                </c:pt>
                <c:pt idx="477">
                  <c:v>148.685</c:v>
                </c:pt>
                <c:pt idx="478">
                  <c:v>148.82</c:v>
                </c:pt>
                <c:pt idx="479">
                  <c:v>148.755</c:v>
                </c:pt>
                <c:pt idx="480">
                  <c:v>148.95500000000001</c:v>
                </c:pt>
                <c:pt idx="481">
                  <c:v>149.03</c:v>
                </c:pt>
                <c:pt idx="482">
                  <c:v>149.06</c:v>
                </c:pt>
                <c:pt idx="483">
                  <c:v>149.11000000000001</c:v>
                </c:pt>
                <c:pt idx="484">
                  <c:v>149.14500000000001</c:v>
                </c:pt>
                <c:pt idx="485">
                  <c:v>148.80000000000001</c:v>
                </c:pt>
                <c:pt idx="486">
                  <c:v>148.75</c:v>
                </c:pt>
                <c:pt idx="487">
                  <c:v>148.64500000000001</c:v>
                </c:pt>
                <c:pt idx="488">
                  <c:v>148.58500000000001</c:v>
                </c:pt>
                <c:pt idx="489">
                  <c:v>148.465</c:v>
                </c:pt>
                <c:pt idx="490">
                  <c:v>148.44499999999999</c:v>
                </c:pt>
                <c:pt idx="491">
                  <c:v>148.375</c:v>
                </c:pt>
                <c:pt idx="492">
                  <c:v>148.33500000000001</c:v>
                </c:pt>
                <c:pt idx="493">
                  <c:v>148.44999999999999</c:v>
                </c:pt>
                <c:pt idx="494">
                  <c:v>148.35</c:v>
                </c:pt>
                <c:pt idx="495">
                  <c:v>148.345</c:v>
                </c:pt>
                <c:pt idx="496">
                  <c:v>148.51499999999999</c:v>
                </c:pt>
                <c:pt idx="497">
                  <c:v>148.33500000000001</c:v>
                </c:pt>
                <c:pt idx="498">
                  <c:v>148.19999999999999</c:v>
                </c:pt>
                <c:pt idx="499">
                  <c:v>148.16499999999999</c:v>
                </c:pt>
                <c:pt idx="500">
                  <c:v>148.13999999999999</c:v>
                </c:pt>
                <c:pt idx="501">
                  <c:v>148.1</c:v>
                </c:pt>
                <c:pt idx="502">
                  <c:v>148.07499999999999</c:v>
                </c:pt>
                <c:pt idx="503">
                  <c:v>148.07499999999999</c:v>
                </c:pt>
                <c:pt idx="504">
                  <c:v>148.02500000000001</c:v>
                </c:pt>
                <c:pt idx="505">
                  <c:v>147.995</c:v>
                </c:pt>
                <c:pt idx="506">
                  <c:v>147.95500000000001</c:v>
                </c:pt>
                <c:pt idx="507">
                  <c:v>147.94</c:v>
                </c:pt>
                <c:pt idx="508">
                  <c:v>147.905</c:v>
                </c:pt>
                <c:pt idx="509">
                  <c:v>147.875</c:v>
                </c:pt>
                <c:pt idx="510">
                  <c:v>147.99</c:v>
                </c:pt>
                <c:pt idx="511">
                  <c:v>148.01</c:v>
                </c:pt>
                <c:pt idx="512">
                  <c:v>148.10499999999999</c:v>
                </c:pt>
                <c:pt idx="513">
                  <c:v>148.19999999999999</c:v>
                </c:pt>
                <c:pt idx="514">
                  <c:v>148.095</c:v>
                </c:pt>
                <c:pt idx="515">
                  <c:v>147.995</c:v>
                </c:pt>
                <c:pt idx="516">
                  <c:v>147.97</c:v>
                </c:pt>
                <c:pt idx="517">
                  <c:v>147.89500000000001</c:v>
                </c:pt>
                <c:pt idx="518">
                  <c:v>147.84</c:v>
                </c:pt>
                <c:pt idx="519">
                  <c:v>147.82499999999999</c:v>
                </c:pt>
                <c:pt idx="520">
                  <c:v>147.97499999999999</c:v>
                </c:pt>
                <c:pt idx="521">
                  <c:v>148.15</c:v>
                </c:pt>
                <c:pt idx="522">
                  <c:v>148.21</c:v>
                </c:pt>
                <c:pt idx="523">
                  <c:v>147.94999999999999</c:v>
                </c:pt>
                <c:pt idx="524">
                  <c:v>147.9</c:v>
                </c:pt>
                <c:pt idx="525">
                  <c:v>148.07499999999999</c:v>
                </c:pt>
                <c:pt idx="526">
                  <c:v>148.155</c:v>
                </c:pt>
                <c:pt idx="527">
                  <c:v>147.83500000000001</c:v>
                </c:pt>
                <c:pt idx="528">
                  <c:v>147.76499999999999</c:v>
                </c:pt>
                <c:pt idx="529">
                  <c:v>147.76</c:v>
                </c:pt>
                <c:pt idx="530">
                  <c:v>147.65</c:v>
                </c:pt>
                <c:pt idx="531">
                  <c:v>147.47</c:v>
                </c:pt>
                <c:pt idx="532">
                  <c:v>147.32</c:v>
                </c:pt>
                <c:pt idx="533">
                  <c:v>147.34</c:v>
                </c:pt>
                <c:pt idx="534">
                  <c:v>147.32</c:v>
                </c:pt>
                <c:pt idx="535">
                  <c:v>147.22</c:v>
                </c:pt>
                <c:pt idx="536">
                  <c:v>147.36500000000001</c:v>
                </c:pt>
                <c:pt idx="537">
                  <c:v>147.41499999999999</c:v>
                </c:pt>
                <c:pt idx="538">
                  <c:v>147.28</c:v>
                </c:pt>
                <c:pt idx="539">
                  <c:v>147.22499999999999</c:v>
                </c:pt>
                <c:pt idx="540">
                  <c:v>147.23500000000001</c:v>
                </c:pt>
                <c:pt idx="541">
                  <c:v>147.285</c:v>
                </c:pt>
                <c:pt idx="542">
                  <c:v>147.14500000000001</c:v>
                </c:pt>
                <c:pt idx="543">
                  <c:v>147.11000000000001</c:v>
                </c:pt>
                <c:pt idx="544">
                  <c:v>147.1</c:v>
                </c:pt>
                <c:pt idx="545">
                  <c:v>147.05000000000001</c:v>
                </c:pt>
                <c:pt idx="546">
                  <c:v>147.01</c:v>
                </c:pt>
                <c:pt idx="547">
                  <c:v>147.04499999999999</c:v>
                </c:pt>
                <c:pt idx="548">
                  <c:v>146.94999999999999</c:v>
                </c:pt>
                <c:pt idx="549">
                  <c:v>146.89500000000001</c:v>
                </c:pt>
                <c:pt idx="550">
                  <c:v>146.89500000000001</c:v>
                </c:pt>
                <c:pt idx="551">
                  <c:v>146.97999999999999</c:v>
                </c:pt>
                <c:pt idx="552">
                  <c:v>147.08500000000001</c:v>
                </c:pt>
                <c:pt idx="553">
                  <c:v>146.97</c:v>
                </c:pt>
                <c:pt idx="554">
                  <c:v>147.065</c:v>
                </c:pt>
                <c:pt idx="555">
                  <c:v>146.97999999999999</c:v>
                </c:pt>
                <c:pt idx="556">
                  <c:v>146.88</c:v>
                </c:pt>
                <c:pt idx="557">
                  <c:v>146.905</c:v>
                </c:pt>
                <c:pt idx="558">
                  <c:v>146.9</c:v>
                </c:pt>
                <c:pt idx="559">
                  <c:v>146.84</c:v>
                </c:pt>
                <c:pt idx="560">
                  <c:v>146.785</c:v>
                </c:pt>
                <c:pt idx="561">
                  <c:v>146.755</c:v>
                </c:pt>
                <c:pt idx="562">
                  <c:v>146.68</c:v>
                </c:pt>
                <c:pt idx="563">
                  <c:v>146.63499999999999</c:v>
                </c:pt>
                <c:pt idx="564">
                  <c:v>146.57499999999999</c:v>
                </c:pt>
                <c:pt idx="565">
                  <c:v>146.49</c:v>
                </c:pt>
                <c:pt idx="566">
                  <c:v>146.625</c:v>
                </c:pt>
                <c:pt idx="567">
                  <c:v>146.63499999999999</c:v>
                </c:pt>
                <c:pt idx="568">
                  <c:v>146.46</c:v>
                </c:pt>
                <c:pt idx="569">
                  <c:v>146.61000000000001</c:v>
                </c:pt>
                <c:pt idx="570">
                  <c:v>146.495</c:v>
                </c:pt>
                <c:pt idx="571">
                  <c:v>146.52000000000001</c:v>
                </c:pt>
                <c:pt idx="572">
                  <c:v>146.405</c:v>
                </c:pt>
                <c:pt idx="573">
                  <c:v>146.62</c:v>
                </c:pt>
                <c:pt idx="574">
                  <c:v>146.73500000000001</c:v>
                </c:pt>
                <c:pt idx="575">
                  <c:v>146.435</c:v>
                </c:pt>
                <c:pt idx="576">
                  <c:v>146.52500000000001</c:v>
                </c:pt>
                <c:pt idx="577">
                  <c:v>146.73500000000001</c:v>
                </c:pt>
                <c:pt idx="578">
                  <c:v>146.9</c:v>
                </c:pt>
                <c:pt idx="579">
                  <c:v>147.065</c:v>
                </c:pt>
                <c:pt idx="580">
                  <c:v>147.16999999999999</c:v>
                </c:pt>
                <c:pt idx="581">
                  <c:v>147.17500000000001</c:v>
                </c:pt>
                <c:pt idx="582">
                  <c:v>146.54</c:v>
                </c:pt>
                <c:pt idx="583">
                  <c:v>146.47499999999999</c:v>
                </c:pt>
                <c:pt idx="584">
                  <c:v>146.72999999999999</c:v>
                </c:pt>
                <c:pt idx="585">
                  <c:v>146.69499999999999</c:v>
                </c:pt>
                <c:pt idx="586">
                  <c:v>146.56</c:v>
                </c:pt>
                <c:pt idx="587">
                  <c:v>146.54</c:v>
                </c:pt>
                <c:pt idx="588">
                  <c:v>146.935</c:v>
                </c:pt>
                <c:pt idx="589">
                  <c:v>146.45500000000001</c:v>
                </c:pt>
                <c:pt idx="590">
                  <c:v>146.655</c:v>
                </c:pt>
                <c:pt idx="591">
                  <c:v>146.83500000000001</c:v>
                </c:pt>
                <c:pt idx="592">
                  <c:v>146.625</c:v>
                </c:pt>
                <c:pt idx="593">
                  <c:v>146.505</c:v>
                </c:pt>
                <c:pt idx="594">
                  <c:v>146.69999999999999</c:v>
                </c:pt>
                <c:pt idx="595">
                  <c:v>146.88999999999999</c:v>
                </c:pt>
                <c:pt idx="596">
                  <c:v>146.83500000000001</c:v>
                </c:pt>
                <c:pt idx="597">
                  <c:v>146.64500000000001</c:v>
                </c:pt>
                <c:pt idx="598">
                  <c:v>146.77000000000001</c:v>
                </c:pt>
                <c:pt idx="599">
                  <c:v>147.08000000000001</c:v>
                </c:pt>
                <c:pt idx="600">
                  <c:v>147.19</c:v>
                </c:pt>
                <c:pt idx="601">
                  <c:v>147.23500000000001</c:v>
                </c:pt>
                <c:pt idx="602">
                  <c:v>146.95500000000001</c:v>
                </c:pt>
                <c:pt idx="603">
                  <c:v>147.04</c:v>
                </c:pt>
                <c:pt idx="604">
                  <c:v>147.08500000000001</c:v>
                </c:pt>
                <c:pt idx="605">
                  <c:v>147.26</c:v>
                </c:pt>
                <c:pt idx="606">
                  <c:v>147.08500000000001</c:v>
                </c:pt>
                <c:pt idx="607">
                  <c:v>147.06</c:v>
                </c:pt>
                <c:pt idx="608">
                  <c:v>147</c:v>
                </c:pt>
                <c:pt idx="609">
                  <c:v>146.94499999999999</c:v>
                </c:pt>
                <c:pt idx="610">
                  <c:v>146.99</c:v>
                </c:pt>
                <c:pt idx="611">
                  <c:v>147.13499999999999</c:v>
                </c:pt>
                <c:pt idx="612">
                  <c:v>147.19999999999999</c:v>
                </c:pt>
                <c:pt idx="613">
                  <c:v>147.32499999999999</c:v>
                </c:pt>
                <c:pt idx="614">
                  <c:v>147.41999999999999</c:v>
                </c:pt>
                <c:pt idx="615">
                  <c:v>147.47499999999999</c:v>
                </c:pt>
                <c:pt idx="616">
                  <c:v>147.535</c:v>
                </c:pt>
                <c:pt idx="617">
                  <c:v>147.47499999999999</c:v>
                </c:pt>
                <c:pt idx="618">
                  <c:v>147.46</c:v>
                </c:pt>
                <c:pt idx="619">
                  <c:v>147.36000000000001</c:v>
                </c:pt>
                <c:pt idx="620">
                  <c:v>147.35499999999999</c:v>
                </c:pt>
                <c:pt idx="621">
                  <c:v>147.505</c:v>
                </c:pt>
                <c:pt idx="622">
                  <c:v>147.535</c:v>
                </c:pt>
                <c:pt idx="623">
                  <c:v>147.61500000000001</c:v>
                </c:pt>
                <c:pt idx="624">
                  <c:v>147.715</c:v>
                </c:pt>
                <c:pt idx="625">
                  <c:v>147.72499999999999</c:v>
                </c:pt>
                <c:pt idx="626">
                  <c:v>147.565</c:v>
                </c:pt>
                <c:pt idx="627">
                  <c:v>147.54</c:v>
                </c:pt>
                <c:pt idx="628">
                  <c:v>147.47</c:v>
                </c:pt>
                <c:pt idx="629">
                  <c:v>147.54</c:v>
                </c:pt>
                <c:pt idx="630">
                  <c:v>147.56</c:v>
                </c:pt>
                <c:pt idx="631">
                  <c:v>147.63499999999999</c:v>
                </c:pt>
                <c:pt idx="632">
                  <c:v>147.435</c:v>
                </c:pt>
                <c:pt idx="633">
                  <c:v>147.315</c:v>
                </c:pt>
                <c:pt idx="634">
                  <c:v>147.43</c:v>
                </c:pt>
                <c:pt idx="635">
                  <c:v>147.56</c:v>
                </c:pt>
                <c:pt idx="636">
                  <c:v>147.6</c:v>
                </c:pt>
                <c:pt idx="637">
                  <c:v>147.72</c:v>
                </c:pt>
                <c:pt idx="638">
                  <c:v>147.78</c:v>
                </c:pt>
                <c:pt idx="639">
                  <c:v>147.655</c:v>
                </c:pt>
                <c:pt idx="640">
                  <c:v>147.465</c:v>
                </c:pt>
                <c:pt idx="641">
                  <c:v>147.375</c:v>
                </c:pt>
                <c:pt idx="642">
                  <c:v>147.27500000000001</c:v>
                </c:pt>
                <c:pt idx="643">
                  <c:v>147.25</c:v>
                </c:pt>
                <c:pt idx="644">
                  <c:v>147.36500000000001</c:v>
                </c:pt>
                <c:pt idx="645">
                  <c:v>147.33500000000001</c:v>
                </c:pt>
                <c:pt idx="646">
                  <c:v>147.67500000000001</c:v>
                </c:pt>
                <c:pt idx="647">
                  <c:v>147.36500000000001</c:v>
                </c:pt>
                <c:pt idx="648">
                  <c:v>147.37</c:v>
                </c:pt>
                <c:pt idx="649">
                  <c:v>147.255</c:v>
                </c:pt>
                <c:pt idx="650">
                  <c:v>147.16999999999999</c:v>
                </c:pt>
                <c:pt idx="651">
                  <c:v>147.16499999999999</c:v>
                </c:pt>
                <c:pt idx="652">
                  <c:v>147.11500000000001</c:v>
                </c:pt>
                <c:pt idx="653">
                  <c:v>147.21</c:v>
                </c:pt>
                <c:pt idx="654">
                  <c:v>147.16499999999999</c:v>
                </c:pt>
                <c:pt idx="655">
                  <c:v>147.26</c:v>
                </c:pt>
                <c:pt idx="656">
                  <c:v>147.16</c:v>
                </c:pt>
                <c:pt idx="657">
                  <c:v>147.14500000000001</c:v>
                </c:pt>
                <c:pt idx="658">
                  <c:v>147.34</c:v>
                </c:pt>
                <c:pt idx="659">
                  <c:v>147.23500000000001</c:v>
                </c:pt>
                <c:pt idx="660">
                  <c:v>147.27000000000001</c:v>
                </c:pt>
                <c:pt idx="661">
                  <c:v>147.285</c:v>
                </c:pt>
                <c:pt idx="662">
                  <c:v>147.285</c:v>
                </c:pt>
                <c:pt idx="663">
                  <c:v>147.35499999999999</c:v>
                </c:pt>
                <c:pt idx="664">
                  <c:v>147.47999999999999</c:v>
                </c:pt>
                <c:pt idx="665">
                  <c:v>147.47</c:v>
                </c:pt>
                <c:pt idx="666">
                  <c:v>147.38</c:v>
                </c:pt>
                <c:pt idx="667">
                  <c:v>147.245</c:v>
                </c:pt>
                <c:pt idx="668">
                  <c:v>147.19999999999999</c:v>
                </c:pt>
                <c:pt idx="669">
                  <c:v>147.16499999999999</c:v>
                </c:pt>
                <c:pt idx="670">
                  <c:v>147.29499999999999</c:v>
                </c:pt>
                <c:pt idx="671">
                  <c:v>147.39500000000001</c:v>
                </c:pt>
                <c:pt idx="672">
                  <c:v>147.44999999999999</c:v>
                </c:pt>
                <c:pt idx="673">
                  <c:v>147.47999999999999</c:v>
                </c:pt>
                <c:pt idx="674">
                  <c:v>147.32</c:v>
                </c:pt>
                <c:pt idx="675">
                  <c:v>147.48500000000001</c:v>
                </c:pt>
                <c:pt idx="676">
                  <c:v>147.535</c:v>
                </c:pt>
                <c:pt idx="677">
                  <c:v>147.54</c:v>
                </c:pt>
                <c:pt idx="678">
                  <c:v>147.42500000000001</c:v>
                </c:pt>
                <c:pt idx="679">
                  <c:v>147.49</c:v>
                </c:pt>
                <c:pt idx="680">
                  <c:v>147.62</c:v>
                </c:pt>
              </c:numCache>
            </c:numRef>
          </c:val>
          <c:smooth val="0"/>
          <c:extLst>
            <c:ext xmlns:c16="http://schemas.microsoft.com/office/drawing/2014/chart" uri="{C3380CC4-5D6E-409C-BE32-E72D297353CC}">
              <c16:uniqueId val="{00000002-D801-4C7F-8516-49B78F7BB2F5}"/>
            </c:ext>
          </c:extLst>
        </c:ser>
        <c:dLbls>
          <c:showLegendKey val="0"/>
          <c:showVal val="0"/>
          <c:showCatName val="0"/>
          <c:showSerName val="0"/>
          <c:showPercent val="0"/>
          <c:showBubbleSize val="0"/>
        </c:dLbls>
        <c:marker val="1"/>
        <c:smooth val="0"/>
        <c:axId val="3"/>
        <c:axId val="4"/>
      </c:lineChart>
      <c:dateAx>
        <c:axId val="459381048"/>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scaling>
        <c:delete val="0"/>
        <c:axPos val="l"/>
        <c:majorGridlines>
          <c:spPr>
            <a:ln w="3175">
              <a:solidFill>
                <a:srgbClr val="FFFFFF"/>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8104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Доллар бағамы, теңге/доллар</a:t>
                </a:r>
              </a:p>
            </c:rich>
          </c:tx>
          <c:layout>
            <c:manualLayout>
              <c:xMode val="edge"/>
              <c:yMode val="edge"/>
              <c:x val="0.91543340380549687"/>
              <c:y val="0.129032634361565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41379310344834E-2"/>
          <c:y val="5.6225120109814689E-2"/>
          <c:w val="0.89224137931034486"/>
          <c:h val="0.52610648102755175"/>
        </c:manualLayout>
      </c:layout>
      <c:lineChart>
        <c:grouping val="standard"/>
        <c:varyColors val="0"/>
        <c:ser>
          <c:idx val="0"/>
          <c:order val="0"/>
          <c:tx>
            <c:strRef>
              <c:f>'2.3.2.1-график'!$C$4</c:f>
              <c:strCache>
                <c:ptCount val="1"/>
                <c:pt idx="0">
                  <c:v>KazPrime 
индикаторы</c:v>
                </c:pt>
              </c:strCache>
            </c:strRef>
          </c:tx>
          <c:spPr>
            <a:ln w="38100">
              <a:pattFill prst="pct75">
                <a:fgClr>
                  <a:srgbClr val="FF00FF"/>
                </a:fgClr>
                <a:bgClr>
                  <a:srgbClr val="FFFFFF"/>
                </a:bgClr>
              </a:pattFill>
              <a:prstDash val="solid"/>
            </a:ln>
          </c:spPr>
          <c:marker>
            <c:symbol val="none"/>
          </c:marker>
          <c:cat>
            <c:numRef>
              <c:f>'2.3.2.1-график'!$B$7:$B$439</c:f>
              <c:numCache>
                <c:formatCode>dd/mm/yy;@</c:formatCode>
                <c:ptCount val="433"/>
                <c:pt idx="0">
                  <c:v>39818</c:v>
                </c:pt>
                <c:pt idx="1">
                  <c:v>39819</c:v>
                </c:pt>
                <c:pt idx="2">
                  <c:v>39821</c:v>
                </c:pt>
                <c:pt idx="3">
                  <c:v>39822</c:v>
                </c:pt>
                <c:pt idx="4">
                  <c:v>39825</c:v>
                </c:pt>
                <c:pt idx="5">
                  <c:v>39826</c:v>
                </c:pt>
                <c:pt idx="6">
                  <c:v>39827</c:v>
                </c:pt>
                <c:pt idx="7">
                  <c:v>39828</c:v>
                </c:pt>
                <c:pt idx="8">
                  <c:v>39829</c:v>
                </c:pt>
                <c:pt idx="9">
                  <c:v>39832</c:v>
                </c:pt>
                <c:pt idx="10">
                  <c:v>39833</c:v>
                </c:pt>
                <c:pt idx="11">
                  <c:v>39834</c:v>
                </c:pt>
                <c:pt idx="12">
                  <c:v>39835</c:v>
                </c:pt>
                <c:pt idx="13">
                  <c:v>39836</c:v>
                </c:pt>
                <c:pt idx="14">
                  <c:v>39839</c:v>
                </c:pt>
                <c:pt idx="15">
                  <c:v>39840</c:v>
                </c:pt>
                <c:pt idx="16">
                  <c:v>39841</c:v>
                </c:pt>
                <c:pt idx="17">
                  <c:v>39842</c:v>
                </c:pt>
                <c:pt idx="18">
                  <c:v>39843</c:v>
                </c:pt>
                <c:pt idx="19">
                  <c:v>39846</c:v>
                </c:pt>
                <c:pt idx="20">
                  <c:v>39847</c:v>
                </c:pt>
                <c:pt idx="21">
                  <c:v>39848</c:v>
                </c:pt>
                <c:pt idx="22">
                  <c:v>39849</c:v>
                </c:pt>
                <c:pt idx="23">
                  <c:v>39850</c:v>
                </c:pt>
                <c:pt idx="24">
                  <c:v>39853</c:v>
                </c:pt>
                <c:pt idx="25">
                  <c:v>39854</c:v>
                </c:pt>
                <c:pt idx="26">
                  <c:v>39855</c:v>
                </c:pt>
                <c:pt idx="27">
                  <c:v>39856</c:v>
                </c:pt>
                <c:pt idx="28">
                  <c:v>39857</c:v>
                </c:pt>
                <c:pt idx="29">
                  <c:v>39860</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39882</c:v>
                </c:pt>
                <c:pt idx="45">
                  <c:v>39883</c:v>
                </c:pt>
                <c:pt idx="46">
                  <c:v>39884</c:v>
                </c:pt>
                <c:pt idx="47">
                  <c:v>39885</c:v>
                </c:pt>
                <c:pt idx="48">
                  <c:v>39888</c:v>
                </c:pt>
                <c:pt idx="49">
                  <c:v>39889</c:v>
                </c:pt>
                <c:pt idx="50">
                  <c:v>39890</c:v>
                </c:pt>
                <c:pt idx="51">
                  <c:v>39891</c:v>
                </c:pt>
                <c:pt idx="52">
                  <c:v>39892</c:v>
                </c:pt>
                <c:pt idx="53">
                  <c:v>39896</c:v>
                </c:pt>
                <c:pt idx="54">
                  <c:v>39897</c:v>
                </c:pt>
                <c:pt idx="55">
                  <c:v>39898</c:v>
                </c:pt>
                <c:pt idx="56">
                  <c:v>39899</c:v>
                </c:pt>
                <c:pt idx="57">
                  <c:v>39902</c:v>
                </c:pt>
                <c:pt idx="58">
                  <c:v>39903</c:v>
                </c:pt>
                <c:pt idx="59">
                  <c:v>39904</c:v>
                </c:pt>
                <c:pt idx="60">
                  <c:v>39905</c:v>
                </c:pt>
                <c:pt idx="61">
                  <c:v>39906</c:v>
                </c:pt>
                <c:pt idx="62">
                  <c:v>39909</c:v>
                </c:pt>
                <c:pt idx="63">
                  <c:v>39910</c:v>
                </c:pt>
                <c:pt idx="64">
                  <c:v>39911</c:v>
                </c:pt>
                <c:pt idx="65">
                  <c:v>39912</c:v>
                </c:pt>
                <c:pt idx="66">
                  <c:v>39913</c:v>
                </c:pt>
                <c:pt idx="67">
                  <c:v>39916</c:v>
                </c:pt>
                <c:pt idx="68">
                  <c:v>39917</c:v>
                </c:pt>
                <c:pt idx="69">
                  <c:v>39918</c:v>
                </c:pt>
                <c:pt idx="70">
                  <c:v>39919</c:v>
                </c:pt>
                <c:pt idx="71">
                  <c:v>39920</c:v>
                </c:pt>
                <c:pt idx="72">
                  <c:v>39923</c:v>
                </c:pt>
                <c:pt idx="73">
                  <c:v>39924</c:v>
                </c:pt>
                <c:pt idx="74">
                  <c:v>39925</c:v>
                </c:pt>
                <c:pt idx="75">
                  <c:v>39926</c:v>
                </c:pt>
                <c:pt idx="76">
                  <c:v>39927</c:v>
                </c:pt>
                <c:pt idx="77">
                  <c:v>39930</c:v>
                </c:pt>
                <c:pt idx="78">
                  <c:v>39931</c:v>
                </c:pt>
                <c:pt idx="79">
                  <c:v>39932</c:v>
                </c:pt>
                <c:pt idx="80">
                  <c:v>39933</c:v>
                </c:pt>
                <c:pt idx="81">
                  <c:v>39937</c:v>
                </c:pt>
                <c:pt idx="82">
                  <c:v>39938</c:v>
                </c:pt>
                <c:pt idx="83">
                  <c:v>39939</c:v>
                </c:pt>
                <c:pt idx="84">
                  <c:v>39940</c:v>
                </c:pt>
                <c:pt idx="85">
                  <c:v>39941</c:v>
                </c:pt>
                <c:pt idx="86">
                  <c:v>39945</c:v>
                </c:pt>
                <c:pt idx="87">
                  <c:v>39946</c:v>
                </c:pt>
                <c:pt idx="88">
                  <c:v>39947</c:v>
                </c:pt>
                <c:pt idx="89">
                  <c:v>39948</c:v>
                </c:pt>
                <c:pt idx="90">
                  <c:v>39951</c:v>
                </c:pt>
                <c:pt idx="91">
                  <c:v>39952</c:v>
                </c:pt>
                <c:pt idx="92">
                  <c:v>39953</c:v>
                </c:pt>
                <c:pt idx="93">
                  <c:v>39954</c:v>
                </c:pt>
                <c:pt idx="94">
                  <c:v>39955</c:v>
                </c:pt>
                <c:pt idx="95">
                  <c:v>39958</c:v>
                </c:pt>
                <c:pt idx="96">
                  <c:v>39959</c:v>
                </c:pt>
                <c:pt idx="97">
                  <c:v>39960</c:v>
                </c:pt>
                <c:pt idx="98">
                  <c:v>39961</c:v>
                </c:pt>
                <c:pt idx="99">
                  <c:v>39962</c:v>
                </c:pt>
                <c:pt idx="100">
                  <c:v>39965</c:v>
                </c:pt>
                <c:pt idx="101">
                  <c:v>39966</c:v>
                </c:pt>
                <c:pt idx="102">
                  <c:v>39967</c:v>
                </c:pt>
                <c:pt idx="103">
                  <c:v>39968</c:v>
                </c:pt>
                <c:pt idx="104">
                  <c:v>39969</c:v>
                </c:pt>
                <c:pt idx="105">
                  <c:v>39972</c:v>
                </c:pt>
                <c:pt idx="106">
                  <c:v>39973</c:v>
                </c:pt>
                <c:pt idx="107">
                  <c:v>39974</c:v>
                </c:pt>
                <c:pt idx="108">
                  <c:v>39975</c:v>
                </c:pt>
                <c:pt idx="109">
                  <c:v>39976</c:v>
                </c:pt>
                <c:pt idx="110">
                  <c:v>39979</c:v>
                </c:pt>
                <c:pt idx="111">
                  <c:v>39980</c:v>
                </c:pt>
                <c:pt idx="112">
                  <c:v>39981</c:v>
                </c:pt>
                <c:pt idx="113">
                  <c:v>39982</c:v>
                </c:pt>
                <c:pt idx="114">
                  <c:v>39983</c:v>
                </c:pt>
                <c:pt idx="115">
                  <c:v>39986</c:v>
                </c:pt>
                <c:pt idx="116">
                  <c:v>39987</c:v>
                </c:pt>
                <c:pt idx="117">
                  <c:v>39988</c:v>
                </c:pt>
                <c:pt idx="118">
                  <c:v>39989</c:v>
                </c:pt>
                <c:pt idx="119">
                  <c:v>39990</c:v>
                </c:pt>
                <c:pt idx="120">
                  <c:v>39993</c:v>
                </c:pt>
                <c:pt idx="121">
                  <c:v>39994</c:v>
                </c:pt>
                <c:pt idx="122">
                  <c:v>39995</c:v>
                </c:pt>
                <c:pt idx="123">
                  <c:v>39996</c:v>
                </c:pt>
                <c:pt idx="124">
                  <c:v>39997</c:v>
                </c:pt>
                <c:pt idx="125">
                  <c:v>40001</c:v>
                </c:pt>
                <c:pt idx="126">
                  <c:v>40002</c:v>
                </c:pt>
                <c:pt idx="127">
                  <c:v>40003</c:v>
                </c:pt>
                <c:pt idx="128">
                  <c:v>40004</c:v>
                </c:pt>
                <c:pt idx="129">
                  <c:v>40007</c:v>
                </c:pt>
                <c:pt idx="130">
                  <c:v>40008</c:v>
                </c:pt>
                <c:pt idx="131">
                  <c:v>40009</c:v>
                </c:pt>
                <c:pt idx="132">
                  <c:v>40010</c:v>
                </c:pt>
                <c:pt idx="133">
                  <c:v>40011</c:v>
                </c:pt>
                <c:pt idx="134">
                  <c:v>40014</c:v>
                </c:pt>
                <c:pt idx="135">
                  <c:v>40015</c:v>
                </c:pt>
                <c:pt idx="136">
                  <c:v>40016</c:v>
                </c:pt>
                <c:pt idx="137">
                  <c:v>40017</c:v>
                </c:pt>
                <c:pt idx="138">
                  <c:v>40018</c:v>
                </c:pt>
                <c:pt idx="139">
                  <c:v>40021</c:v>
                </c:pt>
                <c:pt idx="140">
                  <c:v>40022</c:v>
                </c:pt>
                <c:pt idx="141">
                  <c:v>40023</c:v>
                </c:pt>
                <c:pt idx="142">
                  <c:v>40024</c:v>
                </c:pt>
                <c:pt idx="143">
                  <c:v>40025</c:v>
                </c:pt>
                <c:pt idx="144">
                  <c:v>40028</c:v>
                </c:pt>
                <c:pt idx="145">
                  <c:v>40029</c:v>
                </c:pt>
                <c:pt idx="146">
                  <c:v>40030</c:v>
                </c:pt>
                <c:pt idx="147">
                  <c:v>40031</c:v>
                </c:pt>
                <c:pt idx="148">
                  <c:v>40032</c:v>
                </c:pt>
                <c:pt idx="149">
                  <c:v>40035</c:v>
                </c:pt>
                <c:pt idx="150">
                  <c:v>40036</c:v>
                </c:pt>
                <c:pt idx="151">
                  <c:v>40037</c:v>
                </c:pt>
                <c:pt idx="152">
                  <c:v>40038</c:v>
                </c:pt>
                <c:pt idx="153">
                  <c:v>40039</c:v>
                </c:pt>
                <c:pt idx="154">
                  <c:v>40042</c:v>
                </c:pt>
                <c:pt idx="155">
                  <c:v>40043</c:v>
                </c:pt>
                <c:pt idx="156">
                  <c:v>40044</c:v>
                </c:pt>
                <c:pt idx="157">
                  <c:v>40045</c:v>
                </c:pt>
                <c:pt idx="158">
                  <c:v>40046</c:v>
                </c:pt>
                <c:pt idx="159">
                  <c:v>40049</c:v>
                </c:pt>
                <c:pt idx="160">
                  <c:v>40050</c:v>
                </c:pt>
                <c:pt idx="161">
                  <c:v>40051</c:v>
                </c:pt>
                <c:pt idx="162">
                  <c:v>40052</c:v>
                </c:pt>
                <c:pt idx="163">
                  <c:v>40053</c:v>
                </c:pt>
                <c:pt idx="164">
                  <c:v>40057</c:v>
                </c:pt>
                <c:pt idx="165">
                  <c:v>40058</c:v>
                </c:pt>
                <c:pt idx="166">
                  <c:v>40059</c:v>
                </c:pt>
                <c:pt idx="167">
                  <c:v>40060</c:v>
                </c:pt>
                <c:pt idx="168">
                  <c:v>40063</c:v>
                </c:pt>
                <c:pt idx="169">
                  <c:v>40064</c:v>
                </c:pt>
                <c:pt idx="170">
                  <c:v>40065</c:v>
                </c:pt>
                <c:pt idx="171">
                  <c:v>40066</c:v>
                </c:pt>
                <c:pt idx="172">
                  <c:v>40067</c:v>
                </c:pt>
                <c:pt idx="173">
                  <c:v>40070</c:v>
                </c:pt>
                <c:pt idx="174">
                  <c:v>40071</c:v>
                </c:pt>
                <c:pt idx="175">
                  <c:v>40072</c:v>
                </c:pt>
                <c:pt idx="176">
                  <c:v>40073</c:v>
                </c:pt>
                <c:pt idx="177">
                  <c:v>40074</c:v>
                </c:pt>
                <c:pt idx="178">
                  <c:v>40077</c:v>
                </c:pt>
                <c:pt idx="179">
                  <c:v>40078</c:v>
                </c:pt>
                <c:pt idx="180">
                  <c:v>40079</c:v>
                </c:pt>
                <c:pt idx="181">
                  <c:v>40080</c:v>
                </c:pt>
                <c:pt idx="182">
                  <c:v>40081</c:v>
                </c:pt>
                <c:pt idx="183">
                  <c:v>40084</c:v>
                </c:pt>
                <c:pt idx="184">
                  <c:v>40085</c:v>
                </c:pt>
                <c:pt idx="185">
                  <c:v>40086</c:v>
                </c:pt>
                <c:pt idx="186">
                  <c:v>40087</c:v>
                </c:pt>
                <c:pt idx="187">
                  <c:v>40088</c:v>
                </c:pt>
                <c:pt idx="188">
                  <c:v>40091</c:v>
                </c:pt>
                <c:pt idx="189">
                  <c:v>40092</c:v>
                </c:pt>
                <c:pt idx="190">
                  <c:v>40093</c:v>
                </c:pt>
                <c:pt idx="191">
                  <c:v>40094</c:v>
                </c:pt>
                <c:pt idx="192">
                  <c:v>40095</c:v>
                </c:pt>
                <c:pt idx="193">
                  <c:v>40098</c:v>
                </c:pt>
                <c:pt idx="194">
                  <c:v>40099</c:v>
                </c:pt>
                <c:pt idx="195">
                  <c:v>40100</c:v>
                </c:pt>
                <c:pt idx="196">
                  <c:v>40101</c:v>
                </c:pt>
                <c:pt idx="197">
                  <c:v>40102</c:v>
                </c:pt>
                <c:pt idx="198">
                  <c:v>40105</c:v>
                </c:pt>
                <c:pt idx="199">
                  <c:v>40106</c:v>
                </c:pt>
                <c:pt idx="200">
                  <c:v>40107</c:v>
                </c:pt>
                <c:pt idx="201">
                  <c:v>40108</c:v>
                </c:pt>
                <c:pt idx="202">
                  <c:v>40109</c:v>
                </c:pt>
                <c:pt idx="203">
                  <c:v>40112</c:v>
                </c:pt>
                <c:pt idx="204">
                  <c:v>40113</c:v>
                </c:pt>
                <c:pt idx="205">
                  <c:v>40114</c:v>
                </c:pt>
                <c:pt idx="206">
                  <c:v>40115</c:v>
                </c:pt>
                <c:pt idx="207">
                  <c:v>40116</c:v>
                </c:pt>
                <c:pt idx="208">
                  <c:v>40119</c:v>
                </c:pt>
                <c:pt idx="209">
                  <c:v>40120</c:v>
                </c:pt>
                <c:pt idx="210">
                  <c:v>40121</c:v>
                </c:pt>
                <c:pt idx="211">
                  <c:v>40122</c:v>
                </c:pt>
                <c:pt idx="212">
                  <c:v>40123</c:v>
                </c:pt>
                <c:pt idx="213">
                  <c:v>40126</c:v>
                </c:pt>
                <c:pt idx="214">
                  <c:v>40127</c:v>
                </c:pt>
                <c:pt idx="215">
                  <c:v>40128</c:v>
                </c:pt>
                <c:pt idx="216">
                  <c:v>40129</c:v>
                </c:pt>
                <c:pt idx="217">
                  <c:v>40130</c:v>
                </c:pt>
                <c:pt idx="218">
                  <c:v>40133</c:v>
                </c:pt>
                <c:pt idx="219">
                  <c:v>40134</c:v>
                </c:pt>
                <c:pt idx="220">
                  <c:v>40135</c:v>
                </c:pt>
                <c:pt idx="221">
                  <c:v>40136</c:v>
                </c:pt>
                <c:pt idx="222">
                  <c:v>40137</c:v>
                </c:pt>
                <c:pt idx="223">
                  <c:v>40140</c:v>
                </c:pt>
                <c:pt idx="224">
                  <c:v>40141</c:v>
                </c:pt>
                <c:pt idx="225">
                  <c:v>40142</c:v>
                </c:pt>
                <c:pt idx="226">
                  <c:v>40143</c:v>
                </c:pt>
                <c:pt idx="227">
                  <c:v>40147</c:v>
                </c:pt>
                <c:pt idx="228">
                  <c:v>40148</c:v>
                </c:pt>
                <c:pt idx="229">
                  <c:v>40149</c:v>
                </c:pt>
                <c:pt idx="230">
                  <c:v>40150</c:v>
                </c:pt>
                <c:pt idx="231">
                  <c:v>40151</c:v>
                </c:pt>
                <c:pt idx="232">
                  <c:v>40154</c:v>
                </c:pt>
                <c:pt idx="233">
                  <c:v>40155</c:v>
                </c:pt>
                <c:pt idx="234">
                  <c:v>40156</c:v>
                </c:pt>
                <c:pt idx="235">
                  <c:v>40157</c:v>
                </c:pt>
                <c:pt idx="236">
                  <c:v>40158</c:v>
                </c:pt>
                <c:pt idx="237">
                  <c:v>40161</c:v>
                </c:pt>
                <c:pt idx="238">
                  <c:v>40162</c:v>
                </c:pt>
                <c:pt idx="239">
                  <c:v>40167</c:v>
                </c:pt>
                <c:pt idx="240">
                  <c:v>40168</c:v>
                </c:pt>
                <c:pt idx="241">
                  <c:v>40169</c:v>
                </c:pt>
                <c:pt idx="242">
                  <c:v>40170</c:v>
                </c:pt>
                <c:pt idx="243">
                  <c:v>40171</c:v>
                </c:pt>
                <c:pt idx="244">
                  <c:v>40172</c:v>
                </c:pt>
                <c:pt idx="245">
                  <c:v>40175</c:v>
                </c:pt>
                <c:pt idx="246">
                  <c:v>40176</c:v>
                </c:pt>
                <c:pt idx="247">
                  <c:v>40177</c:v>
                </c:pt>
                <c:pt idx="248">
                  <c:v>40178</c:v>
                </c:pt>
                <c:pt idx="249">
                  <c:v>40183</c:v>
                </c:pt>
                <c:pt idx="250">
                  <c:v>40184</c:v>
                </c:pt>
                <c:pt idx="251">
                  <c:v>40188</c:v>
                </c:pt>
                <c:pt idx="252">
                  <c:v>40189</c:v>
                </c:pt>
                <c:pt idx="253">
                  <c:v>40190</c:v>
                </c:pt>
                <c:pt idx="254">
                  <c:v>40191</c:v>
                </c:pt>
                <c:pt idx="255">
                  <c:v>40192</c:v>
                </c:pt>
                <c:pt idx="256">
                  <c:v>40193</c:v>
                </c:pt>
                <c:pt idx="257">
                  <c:v>40196</c:v>
                </c:pt>
                <c:pt idx="258">
                  <c:v>40197</c:v>
                </c:pt>
                <c:pt idx="259">
                  <c:v>40198</c:v>
                </c:pt>
                <c:pt idx="260">
                  <c:v>40199</c:v>
                </c:pt>
                <c:pt idx="261">
                  <c:v>40200</c:v>
                </c:pt>
                <c:pt idx="262">
                  <c:v>40203</c:v>
                </c:pt>
                <c:pt idx="263">
                  <c:v>40204</c:v>
                </c:pt>
                <c:pt idx="264">
                  <c:v>40205</c:v>
                </c:pt>
                <c:pt idx="265">
                  <c:v>40206</c:v>
                </c:pt>
                <c:pt idx="266">
                  <c:v>40207</c:v>
                </c:pt>
                <c:pt idx="267">
                  <c:v>40210</c:v>
                </c:pt>
                <c:pt idx="268">
                  <c:v>40211</c:v>
                </c:pt>
                <c:pt idx="269">
                  <c:v>40212</c:v>
                </c:pt>
                <c:pt idx="270">
                  <c:v>40213</c:v>
                </c:pt>
                <c:pt idx="271">
                  <c:v>40214</c:v>
                </c:pt>
                <c:pt idx="272">
                  <c:v>40217</c:v>
                </c:pt>
                <c:pt idx="273">
                  <c:v>40218</c:v>
                </c:pt>
                <c:pt idx="274">
                  <c:v>40219</c:v>
                </c:pt>
                <c:pt idx="275">
                  <c:v>40220</c:v>
                </c:pt>
                <c:pt idx="276">
                  <c:v>40221</c:v>
                </c:pt>
                <c:pt idx="277">
                  <c:v>40224</c:v>
                </c:pt>
                <c:pt idx="278">
                  <c:v>40225</c:v>
                </c:pt>
                <c:pt idx="279">
                  <c:v>40226</c:v>
                </c:pt>
                <c:pt idx="280">
                  <c:v>40227</c:v>
                </c:pt>
                <c:pt idx="281">
                  <c:v>40228</c:v>
                </c:pt>
                <c:pt idx="282">
                  <c:v>40231</c:v>
                </c:pt>
                <c:pt idx="283">
                  <c:v>40232</c:v>
                </c:pt>
                <c:pt idx="284">
                  <c:v>40233</c:v>
                </c:pt>
                <c:pt idx="285">
                  <c:v>40234</c:v>
                </c:pt>
                <c:pt idx="286">
                  <c:v>40235</c:v>
                </c:pt>
                <c:pt idx="287">
                  <c:v>40238</c:v>
                </c:pt>
                <c:pt idx="288">
                  <c:v>40239</c:v>
                </c:pt>
                <c:pt idx="289">
                  <c:v>40240</c:v>
                </c:pt>
                <c:pt idx="290">
                  <c:v>40241</c:v>
                </c:pt>
                <c:pt idx="291">
                  <c:v>40242</c:v>
                </c:pt>
                <c:pt idx="292">
                  <c:v>40246</c:v>
                </c:pt>
                <c:pt idx="293">
                  <c:v>40247</c:v>
                </c:pt>
                <c:pt idx="294">
                  <c:v>40248</c:v>
                </c:pt>
                <c:pt idx="295">
                  <c:v>40249</c:v>
                </c:pt>
                <c:pt idx="296">
                  <c:v>40252</c:v>
                </c:pt>
                <c:pt idx="297">
                  <c:v>40253</c:v>
                </c:pt>
                <c:pt idx="298">
                  <c:v>40254</c:v>
                </c:pt>
                <c:pt idx="299">
                  <c:v>40255</c:v>
                </c:pt>
                <c:pt idx="300">
                  <c:v>40256</c:v>
                </c:pt>
                <c:pt idx="301">
                  <c:v>40262</c:v>
                </c:pt>
                <c:pt idx="302">
                  <c:v>40263</c:v>
                </c:pt>
                <c:pt idx="303">
                  <c:v>40266</c:v>
                </c:pt>
                <c:pt idx="304">
                  <c:v>40267</c:v>
                </c:pt>
                <c:pt idx="305">
                  <c:v>40268</c:v>
                </c:pt>
                <c:pt idx="306">
                  <c:v>40269</c:v>
                </c:pt>
                <c:pt idx="307">
                  <c:v>40270</c:v>
                </c:pt>
                <c:pt idx="308">
                  <c:v>40273</c:v>
                </c:pt>
                <c:pt idx="309">
                  <c:v>40274</c:v>
                </c:pt>
                <c:pt idx="310">
                  <c:v>40275</c:v>
                </c:pt>
                <c:pt idx="311">
                  <c:v>40276</c:v>
                </c:pt>
                <c:pt idx="312">
                  <c:v>40277</c:v>
                </c:pt>
                <c:pt idx="313">
                  <c:v>40280</c:v>
                </c:pt>
                <c:pt idx="314">
                  <c:v>40281</c:v>
                </c:pt>
                <c:pt idx="315">
                  <c:v>40282</c:v>
                </c:pt>
                <c:pt idx="316">
                  <c:v>40283</c:v>
                </c:pt>
                <c:pt idx="317">
                  <c:v>40284</c:v>
                </c:pt>
                <c:pt idx="318">
                  <c:v>40287</c:v>
                </c:pt>
                <c:pt idx="319">
                  <c:v>40288</c:v>
                </c:pt>
                <c:pt idx="320">
                  <c:v>40289</c:v>
                </c:pt>
                <c:pt idx="321">
                  <c:v>40290</c:v>
                </c:pt>
                <c:pt idx="322">
                  <c:v>40291</c:v>
                </c:pt>
                <c:pt idx="323">
                  <c:v>40294</c:v>
                </c:pt>
                <c:pt idx="324">
                  <c:v>40295</c:v>
                </c:pt>
                <c:pt idx="325">
                  <c:v>40296</c:v>
                </c:pt>
                <c:pt idx="326">
                  <c:v>40297</c:v>
                </c:pt>
                <c:pt idx="327">
                  <c:v>40298</c:v>
                </c:pt>
                <c:pt idx="328">
                  <c:v>40302</c:v>
                </c:pt>
                <c:pt idx="329">
                  <c:v>40303</c:v>
                </c:pt>
                <c:pt idx="330">
                  <c:v>40304</c:v>
                </c:pt>
                <c:pt idx="331">
                  <c:v>40305</c:v>
                </c:pt>
                <c:pt idx="332">
                  <c:v>40309</c:v>
                </c:pt>
                <c:pt idx="333">
                  <c:v>40310</c:v>
                </c:pt>
                <c:pt idx="334">
                  <c:v>40311</c:v>
                </c:pt>
                <c:pt idx="335">
                  <c:v>40312</c:v>
                </c:pt>
                <c:pt idx="336">
                  <c:v>40315</c:v>
                </c:pt>
                <c:pt idx="337">
                  <c:v>40316</c:v>
                </c:pt>
                <c:pt idx="338">
                  <c:v>40317</c:v>
                </c:pt>
                <c:pt idx="339">
                  <c:v>40318</c:v>
                </c:pt>
                <c:pt idx="340">
                  <c:v>40319</c:v>
                </c:pt>
                <c:pt idx="341">
                  <c:v>40322</c:v>
                </c:pt>
                <c:pt idx="342">
                  <c:v>40323</c:v>
                </c:pt>
                <c:pt idx="343">
                  <c:v>40324</c:v>
                </c:pt>
                <c:pt idx="344">
                  <c:v>40325</c:v>
                </c:pt>
                <c:pt idx="345">
                  <c:v>40326</c:v>
                </c:pt>
                <c:pt idx="346">
                  <c:v>40329</c:v>
                </c:pt>
                <c:pt idx="347">
                  <c:v>40330</c:v>
                </c:pt>
                <c:pt idx="348">
                  <c:v>40331</c:v>
                </c:pt>
                <c:pt idx="349">
                  <c:v>40332</c:v>
                </c:pt>
                <c:pt idx="350">
                  <c:v>40333</c:v>
                </c:pt>
                <c:pt idx="351">
                  <c:v>40336</c:v>
                </c:pt>
                <c:pt idx="352">
                  <c:v>40337</c:v>
                </c:pt>
                <c:pt idx="353">
                  <c:v>40338</c:v>
                </c:pt>
                <c:pt idx="354">
                  <c:v>40339</c:v>
                </c:pt>
                <c:pt idx="355">
                  <c:v>40340</c:v>
                </c:pt>
                <c:pt idx="356">
                  <c:v>40343</c:v>
                </c:pt>
                <c:pt idx="357">
                  <c:v>40344</c:v>
                </c:pt>
                <c:pt idx="358">
                  <c:v>40345</c:v>
                </c:pt>
                <c:pt idx="359">
                  <c:v>40346</c:v>
                </c:pt>
                <c:pt idx="360">
                  <c:v>40347</c:v>
                </c:pt>
                <c:pt idx="361">
                  <c:v>40350</c:v>
                </c:pt>
                <c:pt idx="362">
                  <c:v>40351</c:v>
                </c:pt>
                <c:pt idx="363">
                  <c:v>40352</c:v>
                </c:pt>
                <c:pt idx="364">
                  <c:v>40353</c:v>
                </c:pt>
                <c:pt idx="365">
                  <c:v>40354</c:v>
                </c:pt>
                <c:pt idx="366">
                  <c:v>40357</c:v>
                </c:pt>
                <c:pt idx="367">
                  <c:v>40358</c:v>
                </c:pt>
                <c:pt idx="368">
                  <c:v>40359</c:v>
                </c:pt>
                <c:pt idx="369">
                  <c:v>40360</c:v>
                </c:pt>
                <c:pt idx="370">
                  <c:v>40361</c:v>
                </c:pt>
                <c:pt idx="371">
                  <c:v>40362</c:v>
                </c:pt>
                <c:pt idx="372">
                  <c:v>40366</c:v>
                </c:pt>
                <c:pt idx="373">
                  <c:v>40367</c:v>
                </c:pt>
                <c:pt idx="374">
                  <c:v>40368</c:v>
                </c:pt>
                <c:pt idx="375">
                  <c:v>40371</c:v>
                </c:pt>
                <c:pt idx="376">
                  <c:v>40372</c:v>
                </c:pt>
                <c:pt idx="377">
                  <c:v>40373</c:v>
                </c:pt>
                <c:pt idx="378">
                  <c:v>40374</c:v>
                </c:pt>
                <c:pt idx="379">
                  <c:v>40375</c:v>
                </c:pt>
                <c:pt idx="380">
                  <c:v>40378</c:v>
                </c:pt>
                <c:pt idx="381">
                  <c:v>40379</c:v>
                </c:pt>
                <c:pt idx="382">
                  <c:v>40380</c:v>
                </c:pt>
                <c:pt idx="383">
                  <c:v>40381</c:v>
                </c:pt>
                <c:pt idx="384">
                  <c:v>40382</c:v>
                </c:pt>
                <c:pt idx="385">
                  <c:v>40385</c:v>
                </c:pt>
                <c:pt idx="386">
                  <c:v>40386</c:v>
                </c:pt>
                <c:pt idx="387">
                  <c:v>40387</c:v>
                </c:pt>
                <c:pt idx="388">
                  <c:v>40388</c:v>
                </c:pt>
                <c:pt idx="389">
                  <c:v>40389</c:v>
                </c:pt>
                <c:pt idx="390">
                  <c:v>40392</c:v>
                </c:pt>
                <c:pt idx="391">
                  <c:v>40393</c:v>
                </c:pt>
                <c:pt idx="392">
                  <c:v>40394</c:v>
                </c:pt>
                <c:pt idx="393">
                  <c:v>40395</c:v>
                </c:pt>
                <c:pt idx="394">
                  <c:v>40396</c:v>
                </c:pt>
                <c:pt idx="395">
                  <c:v>40399</c:v>
                </c:pt>
                <c:pt idx="396">
                  <c:v>40400</c:v>
                </c:pt>
                <c:pt idx="397">
                  <c:v>40401</c:v>
                </c:pt>
                <c:pt idx="398">
                  <c:v>40402</c:v>
                </c:pt>
                <c:pt idx="399">
                  <c:v>40403</c:v>
                </c:pt>
                <c:pt idx="400">
                  <c:v>40406</c:v>
                </c:pt>
                <c:pt idx="401">
                  <c:v>40407</c:v>
                </c:pt>
                <c:pt idx="402">
                  <c:v>40408</c:v>
                </c:pt>
                <c:pt idx="403">
                  <c:v>40409</c:v>
                </c:pt>
                <c:pt idx="404">
                  <c:v>40410</c:v>
                </c:pt>
                <c:pt idx="405">
                  <c:v>40413</c:v>
                </c:pt>
                <c:pt idx="406">
                  <c:v>40414</c:v>
                </c:pt>
                <c:pt idx="407">
                  <c:v>40415</c:v>
                </c:pt>
                <c:pt idx="408">
                  <c:v>40416</c:v>
                </c:pt>
                <c:pt idx="409">
                  <c:v>40417</c:v>
                </c:pt>
                <c:pt idx="410">
                  <c:v>40421</c:v>
                </c:pt>
                <c:pt idx="411">
                  <c:v>40422</c:v>
                </c:pt>
                <c:pt idx="412">
                  <c:v>40423</c:v>
                </c:pt>
                <c:pt idx="413">
                  <c:v>40424</c:v>
                </c:pt>
                <c:pt idx="414">
                  <c:v>40427</c:v>
                </c:pt>
                <c:pt idx="415">
                  <c:v>40428</c:v>
                </c:pt>
                <c:pt idx="416">
                  <c:v>40429</c:v>
                </c:pt>
                <c:pt idx="417">
                  <c:v>40430</c:v>
                </c:pt>
                <c:pt idx="418">
                  <c:v>40431</c:v>
                </c:pt>
                <c:pt idx="419">
                  <c:v>40434</c:v>
                </c:pt>
                <c:pt idx="420">
                  <c:v>40435</c:v>
                </c:pt>
                <c:pt idx="421">
                  <c:v>40436</c:v>
                </c:pt>
                <c:pt idx="422">
                  <c:v>40437</c:v>
                </c:pt>
                <c:pt idx="423">
                  <c:v>40438</c:v>
                </c:pt>
                <c:pt idx="424">
                  <c:v>40441</c:v>
                </c:pt>
                <c:pt idx="425">
                  <c:v>40442</c:v>
                </c:pt>
                <c:pt idx="426">
                  <c:v>40443</c:v>
                </c:pt>
                <c:pt idx="427">
                  <c:v>40444</c:v>
                </c:pt>
                <c:pt idx="428">
                  <c:v>40445</c:v>
                </c:pt>
                <c:pt idx="429">
                  <c:v>40449</c:v>
                </c:pt>
                <c:pt idx="430">
                  <c:v>40448</c:v>
                </c:pt>
                <c:pt idx="431">
                  <c:v>40450</c:v>
                </c:pt>
                <c:pt idx="432">
                  <c:v>40451</c:v>
                </c:pt>
              </c:numCache>
            </c:numRef>
          </c:cat>
          <c:val>
            <c:numRef>
              <c:f>('2.3.2.1-график'!$C$7:$C$439,'2.3.2.1-график'!$D$4:$D$5,'2.3.2.1-график'!$D$7:$D$439)</c:f>
              <c:numCache>
                <c:formatCode>0.0%</c:formatCode>
                <c:ptCount val="868"/>
                <c:pt idx="0">
                  <c:v>0.1201</c:v>
                </c:pt>
                <c:pt idx="1">
                  <c:v>0.12029999999999999</c:v>
                </c:pt>
                <c:pt idx="2">
                  <c:v>0.12050000000000001</c:v>
                </c:pt>
                <c:pt idx="3">
                  <c:v>0.12039999999999999</c:v>
                </c:pt>
                <c:pt idx="4">
                  <c:v>0.12039999999999999</c:v>
                </c:pt>
                <c:pt idx="5">
                  <c:v>0.1206</c:v>
                </c:pt>
                <c:pt idx="6">
                  <c:v>0.12050000000000001</c:v>
                </c:pt>
                <c:pt idx="7">
                  <c:v>0.1207</c:v>
                </c:pt>
                <c:pt idx="8">
                  <c:v>0.12050000000000001</c:v>
                </c:pt>
                <c:pt idx="9">
                  <c:v>0.1222</c:v>
                </c:pt>
                <c:pt idx="10">
                  <c:v>0.1232</c:v>
                </c:pt>
                <c:pt idx="11">
                  <c:v>0.125</c:v>
                </c:pt>
                <c:pt idx="12">
                  <c:v>0.125</c:v>
                </c:pt>
                <c:pt idx="13">
                  <c:v>0.12820000000000001</c:v>
                </c:pt>
                <c:pt idx="14">
                  <c:v>0.13500000000000001</c:v>
                </c:pt>
                <c:pt idx="15">
                  <c:v>0.1358</c:v>
                </c:pt>
                <c:pt idx="16">
                  <c:v>0.1376</c:v>
                </c:pt>
                <c:pt idx="17">
                  <c:v>0.1406</c:v>
                </c:pt>
                <c:pt idx="18">
                  <c:v>0.14180000000000001</c:v>
                </c:pt>
                <c:pt idx="19">
                  <c:v>0.14499999999999999</c:v>
                </c:pt>
                <c:pt idx="20">
                  <c:v>0.14499999999999999</c:v>
                </c:pt>
                <c:pt idx="21">
                  <c:v>0.14499999999999999</c:v>
                </c:pt>
                <c:pt idx="22">
                  <c:v>0.14499999999999999</c:v>
                </c:pt>
                <c:pt idx="23">
                  <c:v>0.14499999999999999</c:v>
                </c:pt>
                <c:pt idx="24">
                  <c:v>0.14499999999999999</c:v>
                </c:pt>
                <c:pt idx="25">
                  <c:v>0.14499999999999999</c:v>
                </c:pt>
                <c:pt idx="26">
                  <c:v>0.14499999999999999</c:v>
                </c:pt>
                <c:pt idx="27">
                  <c:v>0.14599999999999999</c:v>
                </c:pt>
                <c:pt idx="28">
                  <c:v>0.15</c:v>
                </c:pt>
                <c:pt idx="29">
                  <c:v>0.15</c:v>
                </c:pt>
                <c:pt idx="30">
                  <c:v>0.15</c:v>
                </c:pt>
                <c:pt idx="31">
                  <c:v>0.15</c:v>
                </c:pt>
                <c:pt idx="32">
                  <c:v>0.15</c:v>
                </c:pt>
                <c:pt idx="33">
                  <c:v>0.15</c:v>
                </c:pt>
                <c:pt idx="34">
                  <c:v>0.15</c:v>
                </c:pt>
                <c:pt idx="35">
                  <c:v>0.15</c:v>
                </c:pt>
                <c:pt idx="36">
                  <c:v>0.15</c:v>
                </c:pt>
                <c:pt idx="37">
                  <c:v>0.15</c:v>
                </c:pt>
                <c:pt idx="38">
                  <c:v>0.15</c:v>
                </c:pt>
                <c:pt idx="39">
                  <c:v>0.15</c:v>
                </c:pt>
                <c:pt idx="40">
                  <c:v>0.15</c:v>
                </c:pt>
                <c:pt idx="41">
                  <c:v>0.15</c:v>
                </c:pt>
                <c:pt idx="42">
                  <c:v>0.15</c:v>
                </c:pt>
                <c:pt idx="43">
                  <c:v>0.15</c:v>
                </c:pt>
                <c:pt idx="44">
                  <c:v>0.15</c:v>
                </c:pt>
                <c:pt idx="45">
                  <c:v>0.15</c:v>
                </c:pt>
                <c:pt idx="46">
                  <c:v>0.15</c:v>
                </c:pt>
                <c:pt idx="47">
                  <c:v>0.15</c:v>
                </c:pt>
                <c:pt idx="48">
                  <c:v>0.15039999999999998</c:v>
                </c:pt>
                <c:pt idx="49">
                  <c:v>0.14949999999999999</c:v>
                </c:pt>
                <c:pt idx="50">
                  <c:v>0.1454</c:v>
                </c:pt>
                <c:pt idx="51">
                  <c:v>0.14499999999999999</c:v>
                </c:pt>
                <c:pt idx="52">
                  <c:v>0.14499999999999999</c:v>
                </c:pt>
                <c:pt idx="53">
                  <c:v>0.14499999999999999</c:v>
                </c:pt>
                <c:pt idx="54">
                  <c:v>0.14499999999999999</c:v>
                </c:pt>
                <c:pt idx="55">
                  <c:v>0.14499999999999999</c:v>
                </c:pt>
                <c:pt idx="56">
                  <c:v>0.14499999999999999</c:v>
                </c:pt>
                <c:pt idx="57">
                  <c:v>0.14499999999999999</c:v>
                </c:pt>
                <c:pt idx="58">
                  <c:v>0.14199999999999999</c:v>
                </c:pt>
                <c:pt idx="59">
                  <c:v>0.14199999999999999</c:v>
                </c:pt>
                <c:pt idx="60">
                  <c:v>0.13</c:v>
                </c:pt>
                <c:pt idx="61">
                  <c:v>0.13</c:v>
                </c:pt>
                <c:pt idx="62">
                  <c:v>0.13</c:v>
                </c:pt>
                <c:pt idx="63">
                  <c:v>0.13</c:v>
                </c:pt>
                <c:pt idx="64">
                  <c:v>0.13</c:v>
                </c:pt>
                <c:pt idx="65">
                  <c:v>0.13</c:v>
                </c:pt>
                <c:pt idx="66">
                  <c:v>0.13</c:v>
                </c:pt>
                <c:pt idx="67">
                  <c:v>0.13</c:v>
                </c:pt>
                <c:pt idx="68">
                  <c:v>0.13</c:v>
                </c:pt>
                <c:pt idx="69">
                  <c:v>0.13</c:v>
                </c:pt>
                <c:pt idx="70">
                  <c:v>0.13</c:v>
                </c:pt>
                <c:pt idx="71">
                  <c:v>0.13</c:v>
                </c:pt>
                <c:pt idx="72">
                  <c:v>0.13</c:v>
                </c:pt>
                <c:pt idx="73">
                  <c:v>0.12990000000000002</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0.1244</c:v>
                </c:pt>
                <c:pt idx="89">
                  <c:v>0.12380000000000001</c:v>
                </c:pt>
                <c:pt idx="90">
                  <c:v>0.12</c:v>
                </c:pt>
                <c:pt idx="91">
                  <c:v>0.12</c:v>
                </c:pt>
                <c:pt idx="92">
                  <c:v>0.12</c:v>
                </c:pt>
                <c:pt idx="93">
                  <c:v>0.11800000000000001</c:v>
                </c:pt>
                <c:pt idx="94">
                  <c:v>0.111</c:v>
                </c:pt>
                <c:pt idx="95">
                  <c:v>0.11</c:v>
                </c:pt>
                <c:pt idx="96">
                  <c:v>0.11</c:v>
                </c:pt>
                <c:pt idx="97">
                  <c:v>0.11</c:v>
                </c:pt>
                <c:pt idx="98">
                  <c:v>0.11</c:v>
                </c:pt>
                <c:pt idx="99">
                  <c:v>0.11</c:v>
                </c:pt>
                <c:pt idx="100">
                  <c:v>0.11</c:v>
                </c:pt>
                <c:pt idx="101">
                  <c:v>0.11</c:v>
                </c:pt>
                <c:pt idx="102">
                  <c:v>0.11</c:v>
                </c:pt>
                <c:pt idx="103">
                  <c:v>0.11</c:v>
                </c:pt>
                <c:pt idx="104">
                  <c:v>0.11</c:v>
                </c:pt>
                <c:pt idx="105">
                  <c:v>0.11</c:v>
                </c:pt>
                <c:pt idx="106">
                  <c:v>0.11</c:v>
                </c:pt>
                <c:pt idx="107">
                  <c:v>0.11</c:v>
                </c:pt>
                <c:pt idx="108">
                  <c:v>0.105</c:v>
                </c:pt>
                <c:pt idx="109">
                  <c:v>0.105</c:v>
                </c:pt>
                <c:pt idx="110">
                  <c:v>0.105</c:v>
                </c:pt>
                <c:pt idx="111">
                  <c:v>0.105</c:v>
                </c:pt>
                <c:pt idx="112">
                  <c:v>0.105</c:v>
                </c:pt>
                <c:pt idx="113">
                  <c:v>0.105</c:v>
                </c:pt>
                <c:pt idx="114">
                  <c:v>0.105</c:v>
                </c:pt>
                <c:pt idx="115">
                  <c:v>0.10199999999999999</c:v>
                </c:pt>
                <c:pt idx="116">
                  <c:v>0.1</c:v>
                </c:pt>
                <c:pt idx="117">
                  <c:v>0.1</c:v>
                </c:pt>
                <c:pt idx="118">
                  <c:v>0.1</c:v>
                </c:pt>
                <c:pt idx="119">
                  <c:v>0.1</c:v>
                </c:pt>
                <c:pt idx="120">
                  <c:v>0.1</c:v>
                </c:pt>
                <c:pt idx="121">
                  <c:v>0.1</c:v>
                </c:pt>
                <c:pt idx="122">
                  <c:v>0.1</c:v>
                </c:pt>
                <c:pt idx="123">
                  <c:v>0.1</c:v>
                </c:pt>
                <c:pt idx="124">
                  <c:v>0.1</c:v>
                </c:pt>
                <c:pt idx="125">
                  <c:v>0.1</c:v>
                </c:pt>
                <c:pt idx="126">
                  <c:v>0.1</c:v>
                </c:pt>
                <c:pt idx="127">
                  <c:v>9.9000000000000005E-2</c:v>
                </c:pt>
                <c:pt idx="128">
                  <c:v>9.5000000000000001E-2</c:v>
                </c:pt>
                <c:pt idx="129">
                  <c:v>9.5000000000000001E-2</c:v>
                </c:pt>
                <c:pt idx="130">
                  <c:v>9.5000000000000001E-2</c:v>
                </c:pt>
                <c:pt idx="131">
                  <c:v>9.5000000000000001E-2</c:v>
                </c:pt>
                <c:pt idx="132">
                  <c:v>9.5000000000000001E-2</c:v>
                </c:pt>
                <c:pt idx="133">
                  <c:v>9.5000000000000001E-2</c:v>
                </c:pt>
                <c:pt idx="134">
                  <c:v>9.5000000000000001E-2</c:v>
                </c:pt>
                <c:pt idx="135">
                  <c:v>9.5000000000000001E-2</c:v>
                </c:pt>
                <c:pt idx="136">
                  <c:v>9.5000000000000001E-2</c:v>
                </c:pt>
                <c:pt idx="137">
                  <c:v>9.5000000000000001E-2</c:v>
                </c:pt>
                <c:pt idx="138">
                  <c:v>9.5000000000000001E-2</c:v>
                </c:pt>
                <c:pt idx="139">
                  <c:v>9.5000000000000001E-2</c:v>
                </c:pt>
                <c:pt idx="140">
                  <c:v>9.5000000000000001E-2</c:v>
                </c:pt>
                <c:pt idx="141">
                  <c:v>9.4399999999999998E-2</c:v>
                </c:pt>
                <c:pt idx="142">
                  <c:v>8.929999999999999E-2</c:v>
                </c:pt>
                <c:pt idx="143">
                  <c:v>8.5199999999999998E-2</c:v>
                </c:pt>
                <c:pt idx="144">
                  <c:v>8.0500000000000002E-2</c:v>
                </c:pt>
                <c:pt idx="145">
                  <c:v>8.0500000000000002E-2</c:v>
                </c:pt>
                <c:pt idx="146">
                  <c:v>8.0500000000000002E-2</c:v>
                </c:pt>
                <c:pt idx="147">
                  <c:v>8.0500000000000002E-2</c:v>
                </c:pt>
                <c:pt idx="148">
                  <c:v>8.1300000000000011E-2</c:v>
                </c:pt>
                <c:pt idx="149">
                  <c:v>0.08</c:v>
                </c:pt>
                <c:pt idx="150">
                  <c:v>0.08</c:v>
                </c:pt>
                <c:pt idx="151">
                  <c:v>6.83E-2</c:v>
                </c:pt>
                <c:pt idx="152">
                  <c:v>6.5000000000000002E-2</c:v>
                </c:pt>
                <c:pt idx="153">
                  <c:v>0.06</c:v>
                </c:pt>
                <c:pt idx="154">
                  <c:v>6.3299999999999995E-2</c:v>
                </c:pt>
                <c:pt idx="155">
                  <c:v>6.5799999999999997E-2</c:v>
                </c:pt>
                <c:pt idx="156">
                  <c:v>6.4699999999999994E-2</c:v>
                </c:pt>
                <c:pt idx="157">
                  <c:v>6.4699999999999994E-2</c:v>
                </c:pt>
                <c:pt idx="158">
                  <c:v>6.4699999999999994E-2</c:v>
                </c:pt>
                <c:pt idx="159">
                  <c:v>6.4699999999999994E-2</c:v>
                </c:pt>
                <c:pt idx="160">
                  <c:v>6.4699999999999994E-2</c:v>
                </c:pt>
                <c:pt idx="161">
                  <c:v>6.4699999999999994E-2</c:v>
                </c:pt>
                <c:pt idx="162">
                  <c:v>6.4699999999999994E-2</c:v>
                </c:pt>
                <c:pt idx="163">
                  <c:v>6.4699999999999994E-2</c:v>
                </c:pt>
                <c:pt idx="164">
                  <c:v>6.4699999999999994E-2</c:v>
                </c:pt>
                <c:pt idx="165">
                  <c:v>6.4699999999999994E-2</c:v>
                </c:pt>
                <c:pt idx="166">
                  <c:v>6.4699999999999994E-2</c:v>
                </c:pt>
                <c:pt idx="167">
                  <c:v>6.4699999999999994E-2</c:v>
                </c:pt>
                <c:pt idx="168">
                  <c:v>6.3299999999999995E-2</c:v>
                </c:pt>
                <c:pt idx="169">
                  <c:v>6.3E-2</c:v>
                </c:pt>
                <c:pt idx="170">
                  <c:v>6.3E-2</c:v>
                </c:pt>
                <c:pt idx="171">
                  <c:v>6.3E-2</c:v>
                </c:pt>
                <c:pt idx="172">
                  <c:v>6.3E-2</c:v>
                </c:pt>
                <c:pt idx="173">
                  <c:v>6.2899999999999998E-2</c:v>
                </c:pt>
                <c:pt idx="174">
                  <c:v>6.3500000000000001E-2</c:v>
                </c:pt>
                <c:pt idx="175">
                  <c:v>6.3500000000000001E-2</c:v>
                </c:pt>
                <c:pt idx="176">
                  <c:v>6.2899999999999998E-2</c:v>
                </c:pt>
                <c:pt idx="177">
                  <c:v>6.2899999999999998E-2</c:v>
                </c:pt>
                <c:pt idx="178">
                  <c:v>6.2899999999999998E-2</c:v>
                </c:pt>
                <c:pt idx="179">
                  <c:v>6.2899999999999998E-2</c:v>
                </c:pt>
                <c:pt idx="180">
                  <c:v>6.2875E-2</c:v>
                </c:pt>
                <c:pt idx="181">
                  <c:v>6.2875E-2</c:v>
                </c:pt>
                <c:pt idx="182">
                  <c:v>6.2899999999999998E-2</c:v>
                </c:pt>
                <c:pt idx="183">
                  <c:v>6.2875E-2</c:v>
                </c:pt>
                <c:pt idx="184">
                  <c:v>6.2875E-2</c:v>
                </c:pt>
                <c:pt idx="185">
                  <c:v>6.3E-2</c:v>
                </c:pt>
                <c:pt idx="186">
                  <c:v>6.2875E-2</c:v>
                </c:pt>
                <c:pt idx="187">
                  <c:v>6.2875E-2</c:v>
                </c:pt>
                <c:pt idx="188">
                  <c:v>6.2899999999999998E-2</c:v>
                </c:pt>
                <c:pt idx="189">
                  <c:v>6.2899999999999998E-2</c:v>
                </c:pt>
                <c:pt idx="190">
                  <c:v>6.3E-2</c:v>
                </c:pt>
                <c:pt idx="191">
                  <c:v>6.2899999999999998E-2</c:v>
                </c:pt>
                <c:pt idx="192">
                  <c:v>6.2899999999999998E-2</c:v>
                </c:pt>
                <c:pt idx="193">
                  <c:v>6.3E-2</c:v>
                </c:pt>
                <c:pt idx="194">
                  <c:v>6.2899999999999998E-2</c:v>
                </c:pt>
                <c:pt idx="195">
                  <c:v>6.2899999999999998E-2</c:v>
                </c:pt>
                <c:pt idx="196">
                  <c:v>6.2899999999999998E-2</c:v>
                </c:pt>
                <c:pt idx="197">
                  <c:v>6.2899999999999998E-2</c:v>
                </c:pt>
                <c:pt idx="198">
                  <c:v>6.2899999999999998E-2</c:v>
                </c:pt>
                <c:pt idx="199">
                  <c:v>6.2899999999999998E-2</c:v>
                </c:pt>
                <c:pt idx="200">
                  <c:v>6.2899999999999998E-2</c:v>
                </c:pt>
                <c:pt idx="201">
                  <c:v>6.2899999999999998E-2</c:v>
                </c:pt>
                <c:pt idx="202">
                  <c:v>6.2899999999999998E-2</c:v>
                </c:pt>
                <c:pt idx="203">
                  <c:v>6.2899999999999998E-2</c:v>
                </c:pt>
                <c:pt idx="204">
                  <c:v>6.2899999999999998E-2</c:v>
                </c:pt>
                <c:pt idx="205">
                  <c:v>6.2899999999999998E-2</c:v>
                </c:pt>
                <c:pt idx="206">
                  <c:v>6.2899999999999998E-2</c:v>
                </c:pt>
                <c:pt idx="207">
                  <c:v>6.2899999999999998E-2</c:v>
                </c:pt>
                <c:pt idx="208">
                  <c:v>6.2899999999999998E-2</c:v>
                </c:pt>
                <c:pt idx="209">
                  <c:v>6.2899999999999998E-2</c:v>
                </c:pt>
                <c:pt idx="210">
                  <c:v>6.2899999999999998E-2</c:v>
                </c:pt>
                <c:pt idx="211">
                  <c:v>6.2899999999999998E-2</c:v>
                </c:pt>
                <c:pt idx="212">
                  <c:v>6.2899999999999998E-2</c:v>
                </c:pt>
                <c:pt idx="213">
                  <c:v>6.2899999999999998E-2</c:v>
                </c:pt>
                <c:pt idx="214">
                  <c:v>6.2899999999999998E-2</c:v>
                </c:pt>
                <c:pt idx="215">
                  <c:v>6.3E-2</c:v>
                </c:pt>
                <c:pt idx="216">
                  <c:v>6.25E-2</c:v>
                </c:pt>
                <c:pt idx="217">
                  <c:v>5.4800000000000008E-2</c:v>
                </c:pt>
                <c:pt idx="218">
                  <c:v>5.5500000000000001E-2</c:v>
                </c:pt>
                <c:pt idx="219">
                  <c:v>5.0999999999999997E-2</c:v>
                </c:pt>
                <c:pt idx="220">
                  <c:v>5.0999999999999997E-2</c:v>
                </c:pt>
                <c:pt idx="221">
                  <c:v>0.05</c:v>
                </c:pt>
                <c:pt idx="222">
                  <c:v>0.05</c:v>
                </c:pt>
                <c:pt idx="223">
                  <c:v>4.8000000000000001E-2</c:v>
                </c:pt>
                <c:pt idx="224">
                  <c:v>4.8000000000000001E-2</c:v>
                </c:pt>
                <c:pt idx="225">
                  <c:v>4.7E-2</c:v>
                </c:pt>
                <c:pt idx="226">
                  <c:v>4.7E-2</c:v>
                </c:pt>
                <c:pt idx="227">
                  <c:v>4.5999999999999999E-2</c:v>
                </c:pt>
                <c:pt idx="228">
                  <c:v>4.5999999999999999E-2</c:v>
                </c:pt>
                <c:pt idx="229">
                  <c:v>4.5999999999999999E-2</c:v>
                </c:pt>
                <c:pt idx="230">
                  <c:v>4.5499999999999999E-2</c:v>
                </c:pt>
                <c:pt idx="231">
                  <c:v>4.4999999999999998E-2</c:v>
                </c:pt>
                <c:pt idx="232">
                  <c:v>4.3299999999999998E-2</c:v>
                </c:pt>
                <c:pt idx="233">
                  <c:v>4.0399999999999998E-2</c:v>
                </c:pt>
                <c:pt idx="234">
                  <c:v>3.9800000000000002E-2</c:v>
                </c:pt>
                <c:pt idx="235">
                  <c:v>3.9E-2</c:v>
                </c:pt>
                <c:pt idx="236">
                  <c:v>3.8300000000000001E-2</c:v>
                </c:pt>
                <c:pt idx="237">
                  <c:v>3.6299999999999999E-2</c:v>
                </c:pt>
                <c:pt idx="238">
                  <c:v>3.49E-2</c:v>
                </c:pt>
                <c:pt idx="239">
                  <c:v>3.3000000000000002E-2</c:v>
                </c:pt>
                <c:pt idx="240">
                  <c:v>3.15E-2</c:v>
                </c:pt>
                <c:pt idx="241">
                  <c:v>3.0299999999999997E-2</c:v>
                </c:pt>
                <c:pt idx="242">
                  <c:v>0.03</c:v>
                </c:pt>
                <c:pt idx="243">
                  <c:v>2.9500000000000002E-2</c:v>
                </c:pt>
                <c:pt idx="244">
                  <c:v>2.8300000000000002E-2</c:v>
                </c:pt>
                <c:pt idx="245">
                  <c:v>2.75E-2</c:v>
                </c:pt>
                <c:pt idx="246">
                  <c:v>2.75E-2</c:v>
                </c:pt>
                <c:pt idx="247">
                  <c:v>2.7400000000000004E-2</c:v>
                </c:pt>
                <c:pt idx="248">
                  <c:v>2.7099999999999999E-2</c:v>
                </c:pt>
                <c:pt idx="249">
                  <c:v>2.7000000000000003E-2</c:v>
                </c:pt>
                <c:pt idx="250">
                  <c:v>2.6800000000000001E-2</c:v>
                </c:pt>
                <c:pt idx="251">
                  <c:v>2.6600000000000002E-2</c:v>
                </c:pt>
                <c:pt idx="252">
                  <c:v>2.6700000000000002E-2</c:v>
                </c:pt>
                <c:pt idx="253">
                  <c:v>2.6600000000000002E-2</c:v>
                </c:pt>
                <c:pt idx="254">
                  <c:v>2.6600000000000002E-2</c:v>
                </c:pt>
                <c:pt idx="255">
                  <c:v>2.6600000000000002E-2</c:v>
                </c:pt>
                <c:pt idx="256">
                  <c:v>2.6600000000000002E-2</c:v>
                </c:pt>
                <c:pt idx="257">
                  <c:v>2.6600000000000002E-2</c:v>
                </c:pt>
                <c:pt idx="258">
                  <c:v>2.6600000000000002E-2</c:v>
                </c:pt>
                <c:pt idx="259">
                  <c:v>2.6600000000000002E-2</c:v>
                </c:pt>
                <c:pt idx="260">
                  <c:v>2.6600000000000002E-2</c:v>
                </c:pt>
                <c:pt idx="261">
                  <c:v>2.6600000000000002E-2</c:v>
                </c:pt>
                <c:pt idx="262">
                  <c:v>2.6600000000000002E-2</c:v>
                </c:pt>
                <c:pt idx="263">
                  <c:v>2.6600000000000002E-2</c:v>
                </c:pt>
                <c:pt idx="264">
                  <c:v>2.6600000000000002E-2</c:v>
                </c:pt>
                <c:pt idx="265">
                  <c:v>2.6600000000000002E-2</c:v>
                </c:pt>
                <c:pt idx="266">
                  <c:v>2.6600000000000002E-2</c:v>
                </c:pt>
                <c:pt idx="267">
                  <c:v>2.6600000000000002E-2</c:v>
                </c:pt>
                <c:pt idx="268">
                  <c:v>2.6600000000000002E-2</c:v>
                </c:pt>
                <c:pt idx="269">
                  <c:v>2.6600000000000002E-2</c:v>
                </c:pt>
                <c:pt idx="270">
                  <c:v>2.6600000000000002E-2</c:v>
                </c:pt>
                <c:pt idx="271">
                  <c:v>2.6000000000000002E-2</c:v>
                </c:pt>
                <c:pt idx="272">
                  <c:v>2.6000000000000002E-2</c:v>
                </c:pt>
                <c:pt idx="273">
                  <c:v>2.6099999999999998E-2</c:v>
                </c:pt>
                <c:pt idx="274">
                  <c:v>2.63E-2</c:v>
                </c:pt>
                <c:pt idx="275">
                  <c:v>2.63E-2</c:v>
                </c:pt>
                <c:pt idx="276">
                  <c:v>2.6400000000000003E-2</c:v>
                </c:pt>
                <c:pt idx="277">
                  <c:v>2.6400000000000003E-2</c:v>
                </c:pt>
                <c:pt idx="278">
                  <c:v>2.6400000000000003E-2</c:v>
                </c:pt>
                <c:pt idx="279">
                  <c:v>2.63E-2</c:v>
                </c:pt>
                <c:pt idx="280">
                  <c:v>2.63E-2</c:v>
                </c:pt>
                <c:pt idx="281">
                  <c:v>2.63E-2</c:v>
                </c:pt>
                <c:pt idx="282">
                  <c:v>2.63E-2</c:v>
                </c:pt>
                <c:pt idx="283">
                  <c:v>2.63E-2</c:v>
                </c:pt>
                <c:pt idx="284">
                  <c:v>2.63E-2</c:v>
                </c:pt>
                <c:pt idx="285">
                  <c:v>1.8000000000000002E-2</c:v>
                </c:pt>
                <c:pt idx="286">
                  <c:v>1.83E-2</c:v>
                </c:pt>
                <c:pt idx="287">
                  <c:v>1.83E-2</c:v>
                </c:pt>
                <c:pt idx="288">
                  <c:v>1.83E-2</c:v>
                </c:pt>
                <c:pt idx="289">
                  <c:v>1.83E-2</c:v>
                </c:pt>
                <c:pt idx="290">
                  <c:v>1.7600000000000001E-2</c:v>
                </c:pt>
                <c:pt idx="291">
                  <c:v>1.7600000000000001E-2</c:v>
                </c:pt>
                <c:pt idx="292">
                  <c:v>1.7600000000000001E-2</c:v>
                </c:pt>
                <c:pt idx="293">
                  <c:v>1.7600000000000001E-2</c:v>
                </c:pt>
                <c:pt idx="294">
                  <c:v>1.7600000000000001E-2</c:v>
                </c:pt>
                <c:pt idx="295">
                  <c:v>1.7600000000000001E-2</c:v>
                </c:pt>
                <c:pt idx="296">
                  <c:v>1.7600000000000001E-2</c:v>
                </c:pt>
                <c:pt idx="297">
                  <c:v>1.7600000000000001E-2</c:v>
                </c:pt>
                <c:pt idx="298">
                  <c:v>1.8000000000000002E-2</c:v>
                </c:pt>
                <c:pt idx="299">
                  <c:v>1.7600000000000001E-2</c:v>
                </c:pt>
                <c:pt idx="300">
                  <c:v>1.7600000000000001E-2</c:v>
                </c:pt>
                <c:pt idx="301">
                  <c:v>1.7600000000000001E-2</c:v>
                </c:pt>
                <c:pt idx="302">
                  <c:v>1.7600000000000001E-2</c:v>
                </c:pt>
                <c:pt idx="303">
                  <c:v>1.7600000000000001E-2</c:v>
                </c:pt>
                <c:pt idx="304">
                  <c:v>1.7600000000000001E-2</c:v>
                </c:pt>
                <c:pt idx="305">
                  <c:v>1.7600000000000001E-2</c:v>
                </c:pt>
                <c:pt idx="306">
                  <c:v>1.7600000000000001E-2</c:v>
                </c:pt>
                <c:pt idx="307">
                  <c:v>1.7600000000000001E-2</c:v>
                </c:pt>
                <c:pt idx="308">
                  <c:v>1.7600000000000001E-2</c:v>
                </c:pt>
                <c:pt idx="309">
                  <c:v>1.7600000000000001E-2</c:v>
                </c:pt>
                <c:pt idx="310">
                  <c:v>1.7600000000000001E-2</c:v>
                </c:pt>
                <c:pt idx="311">
                  <c:v>1.7600000000000001E-2</c:v>
                </c:pt>
                <c:pt idx="312">
                  <c:v>1.7600000000000001E-2</c:v>
                </c:pt>
                <c:pt idx="313">
                  <c:v>1.7600000000000001E-2</c:v>
                </c:pt>
                <c:pt idx="314">
                  <c:v>1.7600000000000001E-2</c:v>
                </c:pt>
                <c:pt idx="315">
                  <c:v>1.7600000000000001E-2</c:v>
                </c:pt>
                <c:pt idx="316">
                  <c:v>1.7600000000000001E-2</c:v>
                </c:pt>
                <c:pt idx="317">
                  <c:v>1.7600000000000001E-2</c:v>
                </c:pt>
                <c:pt idx="318">
                  <c:v>1.7600000000000001E-2</c:v>
                </c:pt>
                <c:pt idx="319">
                  <c:v>1.7600000000000001E-2</c:v>
                </c:pt>
                <c:pt idx="320">
                  <c:v>1.7600000000000001E-2</c:v>
                </c:pt>
                <c:pt idx="321">
                  <c:v>1.7600000000000001E-2</c:v>
                </c:pt>
                <c:pt idx="322">
                  <c:v>1.7600000000000001E-2</c:v>
                </c:pt>
                <c:pt idx="323">
                  <c:v>1.7600000000000001E-2</c:v>
                </c:pt>
                <c:pt idx="324">
                  <c:v>1.7600000000000001E-2</c:v>
                </c:pt>
                <c:pt idx="325">
                  <c:v>1.7600000000000001E-2</c:v>
                </c:pt>
                <c:pt idx="326">
                  <c:v>1.7600000000000001E-2</c:v>
                </c:pt>
                <c:pt idx="327">
                  <c:v>1.7600000000000001E-2</c:v>
                </c:pt>
                <c:pt idx="328">
                  <c:v>1.8000000000000002E-2</c:v>
                </c:pt>
                <c:pt idx="329">
                  <c:v>1.7600000000000001E-2</c:v>
                </c:pt>
                <c:pt idx="330">
                  <c:v>1.7600000000000001E-2</c:v>
                </c:pt>
                <c:pt idx="331">
                  <c:v>1.8100000000000002E-2</c:v>
                </c:pt>
                <c:pt idx="332">
                  <c:v>0.02</c:v>
                </c:pt>
                <c:pt idx="333">
                  <c:v>0.02</c:v>
                </c:pt>
                <c:pt idx="334">
                  <c:v>0.02</c:v>
                </c:pt>
                <c:pt idx="335">
                  <c:v>0.02</c:v>
                </c:pt>
                <c:pt idx="336">
                  <c:v>0.02</c:v>
                </c:pt>
                <c:pt idx="337">
                  <c:v>0.02</c:v>
                </c:pt>
                <c:pt idx="338">
                  <c:v>0.02</c:v>
                </c:pt>
                <c:pt idx="339">
                  <c:v>0.02</c:v>
                </c:pt>
                <c:pt idx="340">
                  <c:v>0.02</c:v>
                </c:pt>
                <c:pt idx="341">
                  <c:v>0.02</c:v>
                </c:pt>
                <c:pt idx="342">
                  <c:v>0.02</c:v>
                </c:pt>
                <c:pt idx="343">
                  <c:v>0.02</c:v>
                </c:pt>
                <c:pt idx="344">
                  <c:v>0.02</c:v>
                </c:pt>
                <c:pt idx="345">
                  <c:v>0.02</c:v>
                </c:pt>
                <c:pt idx="346">
                  <c:v>0.02</c:v>
                </c:pt>
                <c:pt idx="347">
                  <c:v>0.02</c:v>
                </c:pt>
                <c:pt idx="348">
                  <c:v>0.02</c:v>
                </c:pt>
                <c:pt idx="349">
                  <c:v>0.02</c:v>
                </c:pt>
                <c:pt idx="350">
                  <c:v>0.02</c:v>
                </c:pt>
                <c:pt idx="351">
                  <c:v>0.02</c:v>
                </c:pt>
                <c:pt idx="352">
                  <c:v>0.02</c:v>
                </c:pt>
                <c:pt idx="353">
                  <c:v>0.02</c:v>
                </c:pt>
                <c:pt idx="354">
                  <c:v>0.02</c:v>
                </c:pt>
                <c:pt idx="355">
                  <c:v>0.02</c:v>
                </c:pt>
                <c:pt idx="356">
                  <c:v>0.02</c:v>
                </c:pt>
                <c:pt idx="357">
                  <c:v>0.02</c:v>
                </c:pt>
                <c:pt idx="358">
                  <c:v>0.02</c:v>
                </c:pt>
                <c:pt idx="359">
                  <c:v>0.02</c:v>
                </c:pt>
                <c:pt idx="360">
                  <c:v>0.02</c:v>
                </c:pt>
                <c:pt idx="361">
                  <c:v>0.02</c:v>
                </c:pt>
                <c:pt idx="362">
                  <c:v>0.02</c:v>
                </c:pt>
                <c:pt idx="363">
                  <c:v>0.02</c:v>
                </c:pt>
                <c:pt idx="364">
                  <c:v>0.02</c:v>
                </c:pt>
                <c:pt idx="365">
                  <c:v>0.02</c:v>
                </c:pt>
                <c:pt idx="366">
                  <c:v>0.02</c:v>
                </c:pt>
                <c:pt idx="367">
                  <c:v>0.02</c:v>
                </c:pt>
                <c:pt idx="368">
                  <c:v>0.02</c:v>
                </c:pt>
                <c:pt idx="369">
                  <c:v>0.02</c:v>
                </c:pt>
                <c:pt idx="370">
                  <c:v>0.02</c:v>
                </c:pt>
                <c:pt idx="371">
                  <c:v>0.02</c:v>
                </c:pt>
                <c:pt idx="372">
                  <c:v>0.02</c:v>
                </c:pt>
                <c:pt idx="373">
                  <c:v>0.02</c:v>
                </c:pt>
                <c:pt idx="374">
                  <c:v>0.02</c:v>
                </c:pt>
                <c:pt idx="375">
                  <c:v>0.02</c:v>
                </c:pt>
                <c:pt idx="376">
                  <c:v>0.02</c:v>
                </c:pt>
                <c:pt idx="377">
                  <c:v>0.02</c:v>
                </c:pt>
                <c:pt idx="378">
                  <c:v>0.02</c:v>
                </c:pt>
                <c:pt idx="379">
                  <c:v>0.02</c:v>
                </c:pt>
                <c:pt idx="380">
                  <c:v>0.02</c:v>
                </c:pt>
                <c:pt idx="381">
                  <c:v>0.02</c:v>
                </c:pt>
                <c:pt idx="382">
                  <c:v>0.02</c:v>
                </c:pt>
                <c:pt idx="383">
                  <c:v>0.02</c:v>
                </c:pt>
                <c:pt idx="384">
                  <c:v>0.02</c:v>
                </c:pt>
                <c:pt idx="385">
                  <c:v>0.02</c:v>
                </c:pt>
                <c:pt idx="386">
                  <c:v>0.02</c:v>
                </c:pt>
                <c:pt idx="387">
                  <c:v>0.02</c:v>
                </c:pt>
                <c:pt idx="388">
                  <c:v>0.02</c:v>
                </c:pt>
                <c:pt idx="389">
                  <c:v>0.02</c:v>
                </c:pt>
                <c:pt idx="390">
                  <c:v>0.02</c:v>
                </c:pt>
                <c:pt idx="391">
                  <c:v>0.02</c:v>
                </c:pt>
                <c:pt idx="392">
                  <c:v>0.02</c:v>
                </c:pt>
                <c:pt idx="393">
                  <c:v>0.02</c:v>
                </c:pt>
                <c:pt idx="394">
                  <c:v>0.02</c:v>
                </c:pt>
                <c:pt idx="395">
                  <c:v>0.02</c:v>
                </c:pt>
                <c:pt idx="396">
                  <c:v>0.02</c:v>
                </c:pt>
                <c:pt idx="397">
                  <c:v>0.02</c:v>
                </c:pt>
                <c:pt idx="398">
                  <c:v>0.02</c:v>
                </c:pt>
                <c:pt idx="399">
                  <c:v>0.02</c:v>
                </c:pt>
                <c:pt idx="400">
                  <c:v>0.02</c:v>
                </c:pt>
                <c:pt idx="401">
                  <c:v>0.02</c:v>
                </c:pt>
                <c:pt idx="402">
                  <c:v>0.02</c:v>
                </c:pt>
                <c:pt idx="403">
                  <c:v>0.02</c:v>
                </c:pt>
                <c:pt idx="404">
                  <c:v>0.02</c:v>
                </c:pt>
                <c:pt idx="405">
                  <c:v>0.02</c:v>
                </c:pt>
                <c:pt idx="406">
                  <c:v>0.02</c:v>
                </c:pt>
                <c:pt idx="407">
                  <c:v>0.02</c:v>
                </c:pt>
                <c:pt idx="408">
                  <c:v>0.02</c:v>
                </c:pt>
                <c:pt idx="409">
                  <c:v>0.02</c:v>
                </c:pt>
                <c:pt idx="410">
                  <c:v>0.02</c:v>
                </c:pt>
                <c:pt idx="411">
                  <c:v>0.02</c:v>
                </c:pt>
                <c:pt idx="412">
                  <c:v>0.02</c:v>
                </c:pt>
                <c:pt idx="413">
                  <c:v>0.02</c:v>
                </c:pt>
                <c:pt idx="414">
                  <c:v>0.02</c:v>
                </c:pt>
                <c:pt idx="415">
                  <c:v>0.02</c:v>
                </c:pt>
                <c:pt idx="416">
                  <c:v>0.02</c:v>
                </c:pt>
                <c:pt idx="417">
                  <c:v>0.02</c:v>
                </c:pt>
                <c:pt idx="418">
                  <c:v>0.02</c:v>
                </c:pt>
                <c:pt idx="419">
                  <c:v>0.02</c:v>
                </c:pt>
                <c:pt idx="420">
                  <c:v>0.02</c:v>
                </c:pt>
                <c:pt idx="421">
                  <c:v>0.02</c:v>
                </c:pt>
                <c:pt idx="422">
                  <c:v>0.02</c:v>
                </c:pt>
                <c:pt idx="423">
                  <c:v>0.02</c:v>
                </c:pt>
                <c:pt idx="424">
                  <c:v>0.02</c:v>
                </c:pt>
                <c:pt idx="425">
                  <c:v>1.9800000000000002E-2</c:v>
                </c:pt>
                <c:pt idx="426">
                  <c:v>1.9800000000000002E-2</c:v>
                </c:pt>
                <c:pt idx="427">
                  <c:v>1.9800000000000002E-2</c:v>
                </c:pt>
                <c:pt idx="428">
                  <c:v>1.9699999999999999E-2</c:v>
                </c:pt>
                <c:pt idx="429">
                  <c:v>1.9800000000000002E-2</c:v>
                </c:pt>
                <c:pt idx="430">
                  <c:v>0.02</c:v>
                </c:pt>
                <c:pt idx="431">
                  <c:v>0.02</c:v>
                </c:pt>
                <c:pt idx="432">
                  <c:v>1.9800000000000002E-2</c:v>
                </c:pt>
                <c:pt idx="433" formatCode="General">
                  <c:v>0</c:v>
                </c:pt>
                <c:pt idx="435">
                  <c:v>8.6599999999999996E-2</c:v>
                </c:pt>
                <c:pt idx="436">
                  <c:v>6.9199999999999998E-2</c:v>
                </c:pt>
                <c:pt idx="437">
                  <c:v>0.1016</c:v>
                </c:pt>
                <c:pt idx="438">
                  <c:v>7.2499999999999995E-2</c:v>
                </c:pt>
                <c:pt idx="439">
                  <c:v>5.9200000000000003E-2</c:v>
                </c:pt>
                <c:pt idx="440">
                  <c:v>6.2400000000000004E-2</c:v>
                </c:pt>
                <c:pt idx="441">
                  <c:v>6.9900000000000004E-2</c:v>
                </c:pt>
                <c:pt idx="442">
                  <c:v>9.8699999999999996E-2</c:v>
                </c:pt>
                <c:pt idx="443">
                  <c:v>0.1012</c:v>
                </c:pt>
                <c:pt idx="444">
                  <c:v>0.1103</c:v>
                </c:pt>
                <c:pt idx="445">
                  <c:v>0.1366</c:v>
                </c:pt>
                <c:pt idx="446">
                  <c:v>0.15329999999999999</c:v>
                </c:pt>
                <c:pt idx="447">
                  <c:v>0.12539999999999998</c:v>
                </c:pt>
                <c:pt idx="448">
                  <c:v>0.15310000000000001</c:v>
                </c:pt>
                <c:pt idx="449">
                  <c:v>0.12520000000000001</c:v>
                </c:pt>
                <c:pt idx="450">
                  <c:v>0.1148</c:v>
                </c:pt>
                <c:pt idx="451">
                  <c:v>0.17180000000000001</c:v>
                </c:pt>
                <c:pt idx="452">
                  <c:v>0.14580000000000001</c:v>
                </c:pt>
                <c:pt idx="453">
                  <c:v>0.12570000000000001</c:v>
                </c:pt>
                <c:pt idx="454">
                  <c:v>0.10199999999999999</c:v>
                </c:pt>
                <c:pt idx="455">
                  <c:v>0.1186</c:v>
                </c:pt>
                <c:pt idx="456">
                  <c:v>0.19820000000000002</c:v>
                </c:pt>
                <c:pt idx="457">
                  <c:v>8.9399999999999993E-2</c:v>
                </c:pt>
                <c:pt idx="458">
                  <c:v>7.0099999999999996E-2</c:v>
                </c:pt>
                <c:pt idx="459">
                  <c:v>4.8499999999999995E-2</c:v>
                </c:pt>
                <c:pt idx="460">
                  <c:v>2.46E-2</c:v>
                </c:pt>
                <c:pt idx="461">
                  <c:v>5.0499999999999996E-2</c:v>
                </c:pt>
                <c:pt idx="462">
                  <c:v>4.99E-2</c:v>
                </c:pt>
                <c:pt idx="463">
                  <c:v>7.2800000000000004E-2</c:v>
                </c:pt>
                <c:pt idx="464">
                  <c:v>6.3799999999999996E-2</c:v>
                </c:pt>
                <c:pt idx="465">
                  <c:v>6.5599999999999992E-2</c:v>
                </c:pt>
                <c:pt idx="466">
                  <c:v>0.11371602958189159</c:v>
                </c:pt>
                <c:pt idx="467">
                  <c:v>8.9606183994690891E-2</c:v>
                </c:pt>
                <c:pt idx="468">
                  <c:v>2.9758211850215252E-2</c:v>
                </c:pt>
                <c:pt idx="469">
                  <c:v>1.910444472481428E-2</c:v>
                </c:pt>
                <c:pt idx="470">
                  <c:v>2.0836366590032053E-2</c:v>
                </c:pt>
                <c:pt idx="471">
                  <c:v>2.2354082042611117E-2</c:v>
                </c:pt>
                <c:pt idx="472">
                  <c:v>3.4019555192961147E-2</c:v>
                </c:pt>
                <c:pt idx="473">
                  <c:v>2.6346074876687921E-2</c:v>
                </c:pt>
                <c:pt idx="474">
                  <c:v>1.7958062836306739E-2</c:v>
                </c:pt>
                <c:pt idx="475">
                  <c:v>2.1594874876723867E-2</c:v>
                </c:pt>
                <c:pt idx="476">
                  <c:v>2.7906641041735278E-2</c:v>
                </c:pt>
                <c:pt idx="477">
                  <c:v>2.0622345979837968E-2</c:v>
                </c:pt>
                <c:pt idx="478">
                  <c:v>2.3802706030744521E-2</c:v>
                </c:pt>
                <c:pt idx="479">
                  <c:v>2.0923660212822295E-2</c:v>
                </c:pt>
                <c:pt idx="480">
                  <c:v>2.8310509693130152E-2</c:v>
                </c:pt>
                <c:pt idx="481">
                  <c:v>2.1138723124479106E-2</c:v>
                </c:pt>
                <c:pt idx="482">
                  <c:v>1.3563085747962977E-2</c:v>
                </c:pt>
                <c:pt idx="483">
                  <c:v>1.3226773297029058E-2</c:v>
                </c:pt>
                <c:pt idx="484">
                  <c:v>2.4519005274903867E-2</c:v>
                </c:pt>
                <c:pt idx="485">
                  <c:v>2.5060220906021377E-2</c:v>
                </c:pt>
                <c:pt idx="486">
                  <c:v>1.5612188642761593E-2</c:v>
                </c:pt>
                <c:pt idx="487">
                  <c:v>1.1196044550137521E-2</c:v>
                </c:pt>
                <c:pt idx="488">
                  <c:v>8.7017114337696704E-3</c:v>
                </c:pt>
                <c:pt idx="489">
                  <c:v>1.0141749526606729E-2</c:v>
                </c:pt>
                <c:pt idx="490">
                  <c:v>6.1981643269941019E-3</c:v>
                </c:pt>
                <c:pt idx="491">
                  <c:v>4.1812995655929304E-3</c:v>
                </c:pt>
                <c:pt idx="492">
                  <c:v>6.4545375291153503E-3</c:v>
                </c:pt>
                <c:pt idx="493">
                  <c:v>1.3689393676272626E-2</c:v>
                </c:pt>
                <c:pt idx="494">
                  <c:v>7.7798780063676343E-3</c:v>
                </c:pt>
                <c:pt idx="495">
                  <c:v>7.5468132110653686E-3</c:v>
                </c:pt>
                <c:pt idx="496">
                  <c:v>6.0040213132722779E-3</c:v>
                </c:pt>
                <c:pt idx="497">
                  <c:v>3.5766756721235843E-3</c:v>
                </c:pt>
                <c:pt idx="498">
                  <c:v>7.3899256422852002E-3</c:v>
                </c:pt>
                <c:pt idx="499">
                  <c:v>1.039798753812326E-2</c:v>
                </c:pt>
                <c:pt idx="500">
                  <c:v>9.6039849314976753E-3</c:v>
                </c:pt>
                <c:pt idx="501">
                  <c:v>4.5160895935965261E-3</c:v>
                </c:pt>
                <c:pt idx="502">
                  <c:v>7.5764215176812007E-3</c:v>
                </c:pt>
                <c:pt idx="503">
                  <c:v>1.3837968488782276E-2</c:v>
                </c:pt>
                <c:pt idx="504">
                  <c:v>1.5672530701730161E-2</c:v>
                </c:pt>
                <c:pt idx="505">
                  <c:v>9.8508131404022418E-3</c:v>
                </c:pt>
                <c:pt idx="506">
                  <c:v>5.5873447387154232E-3</c:v>
                </c:pt>
                <c:pt idx="507">
                  <c:v>3.7201616119629266E-3</c:v>
                </c:pt>
                <c:pt idx="508">
                  <c:v>4.7346600435315706E-3</c:v>
                </c:pt>
                <c:pt idx="509">
                  <c:v>2.9934947891771717E-3</c:v>
                </c:pt>
                <c:pt idx="510">
                  <c:v>5.8648905287757144E-3</c:v>
                </c:pt>
                <c:pt idx="511">
                  <c:v>6.3857847702634982E-3</c:v>
                </c:pt>
                <c:pt idx="512">
                  <c:v>3.9702459778917874E-3</c:v>
                </c:pt>
                <c:pt idx="513">
                  <c:v>5.9119294569041783E-3</c:v>
                </c:pt>
                <c:pt idx="514">
                  <c:v>8.4028658750529596E-3</c:v>
                </c:pt>
                <c:pt idx="515">
                  <c:v>6.3558231365658212E-3</c:v>
                </c:pt>
                <c:pt idx="516">
                  <c:v>4.4491389445193768E-3</c:v>
                </c:pt>
                <c:pt idx="517">
                  <c:v>2.7928997348871075E-3</c:v>
                </c:pt>
                <c:pt idx="518">
                  <c:v>6.5769343037042601E-3</c:v>
                </c:pt>
                <c:pt idx="519">
                  <c:v>5.2883426099603545E-3</c:v>
                </c:pt>
                <c:pt idx="520">
                  <c:v>5.6925708207554802E-3</c:v>
                </c:pt>
                <c:pt idx="521">
                  <c:v>5.7856727073699547E-3</c:v>
                </c:pt>
                <c:pt idx="522">
                  <c:v>7.3676407175475847E-3</c:v>
                </c:pt>
                <c:pt idx="523">
                  <c:v>7.449621008474289E-3</c:v>
                </c:pt>
                <c:pt idx="524">
                  <c:v>5.1553126997237134E-3</c:v>
                </c:pt>
                <c:pt idx="525">
                  <c:v>9.8897457507830279E-3</c:v>
                </c:pt>
                <c:pt idx="526">
                  <c:v>1.0559838993376574E-2</c:v>
                </c:pt>
                <c:pt idx="527">
                  <c:v>1.2782435242961767E-2</c:v>
                </c:pt>
                <c:pt idx="528">
                  <c:v>7.1476717112400282E-3</c:v>
                </c:pt>
                <c:pt idx="529">
                  <c:v>6.0303571429242151E-3</c:v>
                </c:pt>
                <c:pt idx="530">
                  <c:v>2.1011207979592109E-2</c:v>
                </c:pt>
                <c:pt idx="531">
                  <c:v>1.6251632222748547E-2</c:v>
                </c:pt>
                <c:pt idx="532">
                  <c:v>1.0576364460240309E-2</c:v>
                </c:pt>
                <c:pt idx="533">
                  <c:v>7.7276347510846785E-3</c:v>
                </c:pt>
                <c:pt idx="534">
                  <c:v>4.615080715404579E-3</c:v>
                </c:pt>
                <c:pt idx="535">
                  <c:v>1.2374766226632229E-2</c:v>
                </c:pt>
                <c:pt idx="536">
                  <c:v>1.1861744871012207E-2</c:v>
                </c:pt>
                <c:pt idx="537">
                  <c:v>1.2934922955106285E-2</c:v>
                </c:pt>
                <c:pt idx="538">
                  <c:v>1.1341036459276288E-2</c:v>
                </c:pt>
                <c:pt idx="539">
                  <c:v>9.3262700890922017E-3</c:v>
                </c:pt>
                <c:pt idx="540">
                  <c:v>6.8476955318361975E-3</c:v>
                </c:pt>
                <c:pt idx="541">
                  <c:v>1.2110510211709426E-2</c:v>
                </c:pt>
                <c:pt idx="542">
                  <c:v>1.5387090962969674E-2</c:v>
                </c:pt>
                <c:pt idx="543">
                  <c:v>1.8310535329965349E-2</c:v>
                </c:pt>
                <c:pt idx="544">
                  <c:v>1.1987073732778308E-2</c:v>
                </c:pt>
                <c:pt idx="545">
                  <c:v>1.674453624487594E-2</c:v>
                </c:pt>
                <c:pt idx="546">
                  <c:v>2.5761015538988886E-2</c:v>
                </c:pt>
                <c:pt idx="547">
                  <c:v>2.6386266073923983E-2</c:v>
                </c:pt>
                <c:pt idx="548">
                  <c:v>1.5278198625170637E-2</c:v>
                </c:pt>
                <c:pt idx="549">
                  <c:v>1.1863645725547685E-2</c:v>
                </c:pt>
                <c:pt idx="550">
                  <c:v>1.7980675320557415E-2</c:v>
                </c:pt>
                <c:pt idx="551">
                  <c:v>1.1972142528674739E-2</c:v>
                </c:pt>
                <c:pt idx="552">
                  <c:v>8.3192864971516588E-3</c:v>
                </c:pt>
                <c:pt idx="553">
                  <c:v>8.9119273021506119E-3</c:v>
                </c:pt>
                <c:pt idx="554">
                  <c:v>7.6640794303740557E-3</c:v>
                </c:pt>
                <c:pt idx="555">
                  <c:v>6.9616091935226524E-3</c:v>
                </c:pt>
                <c:pt idx="556">
                  <c:v>7.4637955841584894E-3</c:v>
                </c:pt>
                <c:pt idx="557">
                  <c:v>8.770216134956826E-3</c:v>
                </c:pt>
                <c:pt idx="558">
                  <c:v>6.2158052093949203E-3</c:v>
                </c:pt>
                <c:pt idx="559">
                  <c:v>5.7169807183208264E-3</c:v>
                </c:pt>
                <c:pt idx="560">
                  <c:v>1.0414632170933058E-2</c:v>
                </c:pt>
                <c:pt idx="561">
                  <c:v>9.0254276277538879E-3</c:v>
                </c:pt>
                <c:pt idx="562">
                  <c:v>9.725554583095047E-3</c:v>
                </c:pt>
                <c:pt idx="563">
                  <c:v>8.9488656608418451E-3</c:v>
                </c:pt>
                <c:pt idx="564">
                  <c:v>1.2199238217768731E-2</c:v>
                </c:pt>
                <c:pt idx="565">
                  <c:v>9.4853637322055481E-3</c:v>
                </c:pt>
                <c:pt idx="566">
                  <c:v>2.0070191526258326E-2</c:v>
                </c:pt>
                <c:pt idx="567">
                  <c:v>2.2042060502388341E-2</c:v>
                </c:pt>
                <c:pt idx="568">
                  <c:v>1.6255891193692005E-2</c:v>
                </c:pt>
                <c:pt idx="569">
                  <c:v>1.8846289231072625E-2</c:v>
                </c:pt>
                <c:pt idx="570">
                  <c:v>1.3874008636879492E-2</c:v>
                </c:pt>
                <c:pt idx="571">
                  <c:v>1.1868604931371221E-2</c:v>
                </c:pt>
                <c:pt idx="572">
                  <c:v>8.2516139825295886E-3</c:v>
                </c:pt>
                <c:pt idx="573">
                  <c:v>4.0720461084995498E-3</c:v>
                </c:pt>
                <c:pt idx="574">
                  <c:v>4.042409368041424E-3</c:v>
                </c:pt>
                <c:pt idx="575">
                  <c:v>5.7750019744145257E-3</c:v>
                </c:pt>
                <c:pt idx="576">
                  <c:v>8.0774411094509373E-3</c:v>
                </c:pt>
                <c:pt idx="577">
                  <c:v>1.2079394798387424E-2</c:v>
                </c:pt>
                <c:pt idx="578">
                  <c:v>1.2355455442260001E-2</c:v>
                </c:pt>
                <c:pt idx="579">
                  <c:v>9.5412093960652727E-3</c:v>
                </c:pt>
                <c:pt idx="580">
                  <c:v>8.0426156020515643E-3</c:v>
                </c:pt>
                <c:pt idx="581">
                  <c:v>7.633555352298549E-3</c:v>
                </c:pt>
                <c:pt idx="582">
                  <c:v>1.0163082569779418E-2</c:v>
                </c:pt>
                <c:pt idx="583">
                  <c:v>1.180743742060324E-2</c:v>
                </c:pt>
                <c:pt idx="584">
                  <c:v>1.0005033175405766E-2</c:v>
                </c:pt>
                <c:pt idx="585">
                  <c:v>7.3835208881895412E-3</c:v>
                </c:pt>
                <c:pt idx="586">
                  <c:v>9.4004797486529831E-3</c:v>
                </c:pt>
                <c:pt idx="587">
                  <c:v>7.4386993998720209E-3</c:v>
                </c:pt>
                <c:pt idx="588">
                  <c:v>5.89817085536503E-3</c:v>
                </c:pt>
                <c:pt idx="589">
                  <c:v>5.3801439641606294E-3</c:v>
                </c:pt>
                <c:pt idx="590">
                  <c:v>5.2578655418162703E-3</c:v>
                </c:pt>
                <c:pt idx="591">
                  <c:v>5.3953709694762849E-3</c:v>
                </c:pt>
                <c:pt idx="592">
                  <c:v>3.8007233813252008E-3</c:v>
                </c:pt>
                <c:pt idx="593">
                  <c:v>5.3437880754455651E-3</c:v>
                </c:pt>
                <c:pt idx="594">
                  <c:v>4.9430780648972448E-3</c:v>
                </c:pt>
                <c:pt idx="595">
                  <c:v>8.4221642047993366E-3</c:v>
                </c:pt>
                <c:pt idx="596">
                  <c:v>1.1975934843231546E-2</c:v>
                </c:pt>
                <c:pt idx="597">
                  <c:v>1.0926196321082084E-2</c:v>
                </c:pt>
                <c:pt idx="598">
                  <c:v>5.5342303319427209E-3</c:v>
                </c:pt>
                <c:pt idx="599">
                  <c:v>7.2113941875902813E-3</c:v>
                </c:pt>
                <c:pt idx="600">
                  <c:v>8.1924282083219516E-3</c:v>
                </c:pt>
                <c:pt idx="601">
                  <c:v>1.0565471984355224E-2</c:v>
                </c:pt>
                <c:pt idx="602">
                  <c:v>8.3171478334065491E-3</c:v>
                </c:pt>
                <c:pt idx="603">
                  <c:v>7.5180525610348114E-3</c:v>
                </c:pt>
                <c:pt idx="604">
                  <c:v>6.1200460961562111E-3</c:v>
                </c:pt>
                <c:pt idx="605">
                  <c:v>8.1842122671686376E-3</c:v>
                </c:pt>
                <c:pt idx="606">
                  <c:v>7.8291433517072486E-3</c:v>
                </c:pt>
                <c:pt idx="607">
                  <c:v>5.8885313137106189E-3</c:v>
                </c:pt>
                <c:pt idx="608">
                  <c:v>7.9397081159950575E-3</c:v>
                </c:pt>
                <c:pt idx="609">
                  <c:v>7.5614988519498464E-3</c:v>
                </c:pt>
                <c:pt idx="610">
                  <c:v>7.799346429051471E-3</c:v>
                </c:pt>
                <c:pt idx="611">
                  <c:v>6.6941118556577738E-3</c:v>
                </c:pt>
                <c:pt idx="612">
                  <c:v>4.7523377047305583E-3</c:v>
                </c:pt>
                <c:pt idx="613">
                  <c:v>7.4390310507350035E-3</c:v>
                </c:pt>
                <c:pt idx="614">
                  <c:v>5.8277600503145325E-3</c:v>
                </c:pt>
                <c:pt idx="615">
                  <c:v>5.5414938227696768E-3</c:v>
                </c:pt>
                <c:pt idx="616">
                  <c:v>5.6960085185634723E-3</c:v>
                </c:pt>
                <c:pt idx="617">
                  <c:v>4.5400924950445088E-3</c:v>
                </c:pt>
                <c:pt idx="618">
                  <c:v>1.6002400008212285E-2</c:v>
                </c:pt>
                <c:pt idx="619">
                  <c:v>6.0180425332781217E-3</c:v>
                </c:pt>
                <c:pt idx="620">
                  <c:v>4.9793552485502919E-3</c:v>
                </c:pt>
                <c:pt idx="621">
                  <c:v>6.9780622142671753E-3</c:v>
                </c:pt>
                <c:pt idx="622">
                  <c:v>8.9900909489988041E-3</c:v>
                </c:pt>
                <c:pt idx="623">
                  <c:v>7.4098728970086172E-3</c:v>
                </c:pt>
                <c:pt idx="624">
                  <c:v>8.348170222247835E-3</c:v>
                </c:pt>
                <c:pt idx="625">
                  <c:v>5.0644573223951935E-3</c:v>
                </c:pt>
                <c:pt idx="626">
                  <c:v>5.0769961314010605E-3</c:v>
                </c:pt>
                <c:pt idx="627">
                  <c:v>5.5188384558708123E-3</c:v>
                </c:pt>
                <c:pt idx="628">
                  <c:v>4.469609598613416E-3</c:v>
                </c:pt>
                <c:pt idx="629">
                  <c:v>6.1066626658976154E-3</c:v>
                </c:pt>
                <c:pt idx="630">
                  <c:v>7.8817452579549221E-3</c:v>
                </c:pt>
                <c:pt idx="631">
                  <c:v>6.7588680582178866E-3</c:v>
                </c:pt>
                <c:pt idx="632">
                  <c:v>4.103137737126626E-3</c:v>
                </c:pt>
                <c:pt idx="633">
                  <c:v>3.9593614018474292E-3</c:v>
                </c:pt>
                <c:pt idx="634">
                  <c:v>5.0333480681906259E-3</c:v>
                </c:pt>
                <c:pt idx="635">
                  <c:v>4.5759204726382643E-3</c:v>
                </c:pt>
                <c:pt idx="636">
                  <c:v>5.5117847874161519E-3</c:v>
                </c:pt>
                <c:pt idx="637">
                  <c:v>4.8930300917313686E-3</c:v>
                </c:pt>
                <c:pt idx="638">
                  <c:v>5.5222043197199399E-3</c:v>
                </c:pt>
                <c:pt idx="639">
                  <c:v>5.0787951387813134E-3</c:v>
                </c:pt>
                <c:pt idx="640">
                  <c:v>5.284964482439574E-3</c:v>
                </c:pt>
                <c:pt idx="641">
                  <c:v>5.8718673613207071E-3</c:v>
                </c:pt>
                <c:pt idx="642">
                  <c:v>3.5559519617462273E-3</c:v>
                </c:pt>
                <c:pt idx="643">
                  <c:v>3.5702671586005713E-3</c:v>
                </c:pt>
                <c:pt idx="644">
                  <c:v>3.5819564709925712E-3</c:v>
                </c:pt>
                <c:pt idx="645">
                  <c:v>2.9662213152116474E-3</c:v>
                </c:pt>
                <c:pt idx="646">
                  <c:v>2.6036468353613546E-3</c:v>
                </c:pt>
                <c:pt idx="647">
                  <c:v>2.9372542474367571E-3</c:v>
                </c:pt>
                <c:pt idx="648">
                  <c:v>1.5618344018223532E-3</c:v>
                </c:pt>
                <c:pt idx="649">
                  <c:v>1.6370770919608836E-3</c:v>
                </c:pt>
                <c:pt idx="650">
                  <c:v>3.3358997473811772E-3</c:v>
                </c:pt>
                <c:pt idx="651">
                  <c:v>4.8894951497514601E-3</c:v>
                </c:pt>
                <c:pt idx="652">
                  <c:v>2.1268795574251437E-3</c:v>
                </c:pt>
                <c:pt idx="653">
                  <c:v>2.0674713517126637E-3</c:v>
                </c:pt>
                <c:pt idx="654">
                  <c:v>1.9782062334945142E-3</c:v>
                </c:pt>
                <c:pt idx="655">
                  <c:v>3.3778586525229693E-3</c:v>
                </c:pt>
                <c:pt idx="656">
                  <c:v>5.8580995810794505E-3</c:v>
                </c:pt>
                <c:pt idx="657">
                  <c:v>5.2276496906108298E-3</c:v>
                </c:pt>
                <c:pt idx="658">
                  <c:v>5.4355891304179909E-3</c:v>
                </c:pt>
                <c:pt idx="659">
                  <c:v>4.6486495878319701E-3</c:v>
                </c:pt>
                <c:pt idx="660">
                  <c:v>7.4947204724592487E-3</c:v>
                </c:pt>
                <c:pt idx="661">
                  <c:v>3.9980740854311057E-3</c:v>
                </c:pt>
                <c:pt idx="662">
                  <c:v>1.9711291234288564E-3</c:v>
                </c:pt>
                <c:pt idx="663">
                  <c:v>2.1459117087555967E-3</c:v>
                </c:pt>
                <c:pt idx="664">
                  <c:v>1.6485593162889757E-3</c:v>
                </c:pt>
                <c:pt idx="665">
                  <c:v>1.1602673317861211E-3</c:v>
                </c:pt>
                <c:pt idx="666">
                  <c:v>2.0921030085738015E-3</c:v>
                </c:pt>
                <c:pt idx="667">
                  <c:v>1.9057341044013444E-3</c:v>
                </c:pt>
                <c:pt idx="668">
                  <c:v>1.9442380285640663E-3</c:v>
                </c:pt>
                <c:pt idx="669">
                  <c:v>2.6747811157066927E-3</c:v>
                </c:pt>
                <c:pt idx="670">
                  <c:v>1.7620595386776019E-3</c:v>
                </c:pt>
                <c:pt idx="671">
                  <c:v>7.405056007259019E-3</c:v>
                </c:pt>
                <c:pt idx="672">
                  <c:v>2.9594933074883097E-3</c:v>
                </c:pt>
                <c:pt idx="673">
                  <c:v>2.8721715986993312E-3</c:v>
                </c:pt>
                <c:pt idx="674">
                  <c:v>2.5140225554000427E-3</c:v>
                </c:pt>
                <c:pt idx="675">
                  <c:v>1.6407132394716457E-3</c:v>
                </c:pt>
                <c:pt idx="676">
                  <c:v>1.4406505898867112E-3</c:v>
                </c:pt>
                <c:pt idx="677">
                  <c:v>1.3346107279002888E-3</c:v>
                </c:pt>
                <c:pt idx="678">
                  <c:v>5.7699796916012517E-3</c:v>
                </c:pt>
                <c:pt idx="679">
                  <c:v>7.4571762680179336E-3</c:v>
                </c:pt>
                <c:pt idx="680">
                  <c:v>2.2269922323188145E-3</c:v>
                </c:pt>
                <c:pt idx="681">
                  <c:v>1.2915824431272295E-3</c:v>
                </c:pt>
                <c:pt idx="682">
                  <c:v>1.5847997178808574E-3</c:v>
                </c:pt>
                <c:pt idx="683">
                  <c:v>4.0736496394180814E-3</c:v>
                </c:pt>
                <c:pt idx="684">
                  <c:v>1.842953741002329E-3</c:v>
                </c:pt>
                <c:pt idx="685">
                  <c:v>1.3134632728312961E-3</c:v>
                </c:pt>
                <c:pt idx="686">
                  <c:v>1.8862322684737316E-3</c:v>
                </c:pt>
                <c:pt idx="687">
                  <c:v>1.4152134614740922E-3</c:v>
                </c:pt>
                <c:pt idx="688">
                  <c:v>1.3549326512285911E-3</c:v>
                </c:pt>
                <c:pt idx="689">
                  <c:v>1.4486570019980047E-3</c:v>
                </c:pt>
                <c:pt idx="690">
                  <c:v>2.5997482100573116E-3</c:v>
                </c:pt>
                <c:pt idx="691">
                  <c:v>2.5167595580147064E-3</c:v>
                </c:pt>
                <c:pt idx="692">
                  <c:v>1.8940192586007784E-3</c:v>
                </c:pt>
                <c:pt idx="693">
                  <c:v>1.6201550257910094E-3</c:v>
                </c:pt>
                <c:pt idx="694">
                  <c:v>1.346511447920262E-3</c:v>
                </c:pt>
                <c:pt idx="695">
                  <c:v>1.4006399225643333E-3</c:v>
                </c:pt>
                <c:pt idx="696">
                  <c:v>1.8241282008051032E-3</c:v>
                </c:pt>
                <c:pt idx="697">
                  <c:v>1.6199850672301678E-3</c:v>
                </c:pt>
                <c:pt idx="698">
                  <c:v>1.0804734256212015E-3</c:v>
                </c:pt>
                <c:pt idx="699">
                  <c:v>1.1262615330860824E-3</c:v>
                </c:pt>
                <c:pt idx="700">
                  <c:v>2.8910572102107028E-3</c:v>
                </c:pt>
                <c:pt idx="701">
                  <c:v>1.3319064656855848E-3</c:v>
                </c:pt>
                <c:pt idx="702">
                  <c:v>1.5673320017817298E-3</c:v>
                </c:pt>
                <c:pt idx="703">
                  <c:v>1.4887849692429567E-3</c:v>
                </c:pt>
                <c:pt idx="704">
                  <c:v>1.5685255402020832E-3</c:v>
                </c:pt>
                <c:pt idx="705">
                  <c:v>1.39967859467333E-3</c:v>
                </c:pt>
                <c:pt idx="706">
                  <c:v>1.0923896593989443E-3</c:v>
                </c:pt>
                <c:pt idx="707">
                  <c:v>1.2861770669170762E-3</c:v>
                </c:pt>
                <c:pt idx="708">
                  <c:v>1.2965848953347765E-3</c:v>
                </c:pt>
                <c:pt idx="709">
                  <c:v>1.1598234399348196E-3</c:v>
                </c:pt>
                <c:pt idx="710">
                  <c:v>1.730974199854958E-3</c:v>
                </c:pt>
                <c:pt idx="711">
                  <c:v>1.2344744489276168E-3</c:v>
                </c:pt>
                <c:pt idx="712">
                  <c:v>1.3428792377633717E-3</c:v>
                </c:pt>
                <c:pt idx="713">
                  <c:v>1.0930976248252906E-3</c:v>
                </c:pt>
                <c:pt idx="714">
                  <c:v>1.0928597810366328E-3</c:v>
                </c:pt>
                <c:pt idx="715">
                  <c:v>1.7258390382341258E-3</c:v>
                </c:pt>
                <c:pt idx="716">
                  <c:v>1.1967935440888177E-3</c:v>
                </c:pt>
                <c:pt idx="717">
                  <c:v>9.7528058376136176E-4</c:v>
                </c:pt>
                <c:pt idx="718">
                  <c:v>7.2500563850127987E-4</c:v>
                </c:pt>
                <c:pt idx="719">
                  <c:v>3.5824334456742657E-4</c:v>
                </c:pt>
                <c:pt idx="720">
                  <c:v>1.1723741108121725E-3</c:v>
                </c:pt>
                <c:pt idx="721">
                  <c:v>4.9067680416157067E-4</c:v>
                </c:pt>
                <c:pt idx="722">
                  <c:v>1.2717772056866025E-3</c:v>
                </c:pt>
                <c:pt idx="723">
                  <c:v>1.3817732663724761E-3</c:v>
                </c:pt>
                <c:pt idx="724">
                  <c:v>1.0224718819784023E-3</c:v>
                </c:pt>
                <c:pt idx="725">
                  <c:v>1.1095092777181138E-3</c:v>
                </c:pt>
                <c:pt idx="726">
                  <c:v>1.2304681212105763E-3</c:v>
                </c:pt>
                <c:pt idx="727">
                  <c:v>1.1244250631999209E-3</c:v>
                </c:pt>
                <c:pt idx="728">
                  <c:v>1.1528465033482822E-3</c:v>
                </c:pt>
                <c:pt idx="729">
                  <c:v>1.1534997285727714E-3</c:v>
                </c:pt>
                <c:pt idx="730">
                  <c:v>1.0339229369991352E-3</c:v>
                </c:pt>
                <c:pt idx="731">
                  <c:v>1.2740144188398894E-3</c:v>
                </c:pt>
                <c:pt idx="732">
                  <c:v>1.3628302596938643E-3</c:v>
                </c:pt>
                <c:pt idx="733">
                  <c:v>1.3709085936689232E-3</c:v>
                </c:pt>
                <c:pt idx="734">
                  <c:v>1.0596175756374582E-3</c:v>
                </c:pt>
                <c:pt idx="735">
                  <c:v>1.4109562203117518E-3</c:v>
                </c:pt>
                <c:pt idx="736">
                  <c:v>1.1405034412113545E-3</c:v>
                </c:pt>
                <c:pt idx="737">
                  <c:v>4.8608469618254452E-4</c:v>
                </c:pt>
                <c:pt idx="738">
                  <c:v>6.4797650655763544E-4</c:v>
                </c:pt>
                <c:pt idx="739">
                  <c:v>6.9842452744145564E-4</c:v>
                </c:pt>
                <c:pt idx="740">
                  <c:v>8.3108766090069441E-4</c:v>
                </c:pt>
                <c:pt idx="741">
                  <c:v>7.6095995200390915E-4</c:v>
                </c:pt>
                <c:pt idx="742">
                  <c:v>1.3478879597471694E-3</c:v>
                </c:pt>
                <c:pt idx="743">
                  <c:v>1.5883054725706169E-3</c:v>
                </c:pt>
                <c:pt idx="744">
                  <c:v>2.9428542082872546E-3</c:v>
                </c:pt>
                <c:pt idx="745">
                  <c:v>2.7159473763481885E-3</c:v>
                </c:pt>
                <c:pt idx="746">
                  <c:v>1.9049876214101322E-3</c:v>
                </c:pt>
                <c:pt idx="747">
                  <c:v>1.7995446216223935E-3</c:v>
                </c:pt>
                <c:pt idx="748">
                  <c:v>1.9602139559307427E-3</c:v>
                </c:pt>
                <c:pt idx="749">
                  <c:v>1.9615269983982962E-3</c:v>
                </c:pt>
                <c:pt idx="750">
                  <c:v>2.6539270101298357E-3</c:v>
                </c:pt>
                <c:pt idx="751">
                  <c:v>1.4845597521193677E-3</c:v>
                </c:pt>
                <c:pt idx="752">
                  <c:v>1.3355078756883852E-3</c:v>
                </c:pt>
                <c:pt idx="753">
                  <c:v>1.1913141353185187E-3</c:v>
                </c:pt>
                <c:pt idx="754">
                  <c:v>1.237023674329429E-3</c:v>
                </c:pt>
                <c:pt idx="755">
                  <c:v>1.3941360232298625E-3</c:v>
                </c:pt>
                <c:pt idx="756">
                  <c:v>1.2290235886241001E-3</c:v>
                </c:pt>
                <c:pt idx="757">
                  <c:v>1.4315336198635878E-3</c:v>
                </c:pt>
                <c:pt idx="758">
                  <c:v>1.5351639257935945E-3</c:v>
                </c:pt>
                <c:pt idx="759">
                  <c:v>1.2552120001444065E-3</c:v>
                </c:pt>
                <c:pt idx="760">
                  <c:v>2.2694693227590735E-3</c:v>
                </c:pt>
                <c:pt idx="761">
                  <c:v>1.6488049215353494E-3</c:v>
                </c:pt>
                <c:pt idx="762">
                  <c:v>1.4566975144207708E-3</c:v>
                </c:pt>
                <c:pt idx="763">
                  <c:v>1.5527899494255932E-3</c:v>
                </c:pt>
                <c:pt idx="764">
                  <c:v>1.7381316661306892E-3</c:v>
                </c:pt>
                <c:pt idx="765">
                  <c:v>2.7481975569448908E-3</c:v>
                </c:pt>
                <c:pt idx="766">
                  <c:v>3.7009064946747451E-3</c:v>
                </c:pt>
                <c:pt idx="767">
                  <c:v>2.1470907600896131E-3</c:v>
                </c:pt>
                <c:pt idx="768">
                  <c:v>1.8623393693589147E-3</c:v>
                </c:pt>
                <c:pt idx="769">
                  <c:v>2.0377690381610221E-3</c:v>
                </c:pt>
                <c:pt idx="770">
                  <c:v>2.7959866841028545E-3</c:v>
                </c:pt>
                <c:pt idx="771">
                  <c:v>2.1132810432920026E-3</c:v>
                </c:pt>
                <c:pt idx="772">
                  <c:v>2.4115102972376182E-3</c:v>
                </c:pt>
                <c:pt idx="773">
                  <c:v>2.1981519806268113E-3</c:v>
                </c:pt>
                <c:pt idx="774">
                  <c:v>3.3589511621192293E-3</c:v>
                </c:pt>
                <c:pt idx="775">
                  <c:v>5.5316340448319998E-3</c:v>
                </c:pt>
                <c:pt idx="776">
                  <c:v>8.6033483534983003E-3</c:v>
                </c:pt>
                <c:pt idx="777">
                  <c:v>9.3144412417391874E-3</c:v>
                </c:pt>
                <c:pt idx="778">
                  <c:v>3.0361985291561663E-3</c:v>
                </c:pt>
                <c:pt idx="779">
                  <c:v>3.5364342548094892E-3</c:v>
                </c:pt>
                <c:pt idx="780">
                  <c:v>3.517377402353757E-3</c:v>
                </c:pt>
                <c:pt idx="781">
                  <c:v>3.099040213818678E-3</c:v>
                </c:pt>
                <c:pt idx="782">
                  <c:v>1.6807488450691164E-3</c:v>
                </c:pt>
                <c:pt idx="783">
                  <c:v>2.1143347168431441E-3</c:v>
                </c:pt>
                <c:pt idx="784">
                  <c:v>3.3746601467875147E-3</c:v>
                </c:pt>
                <c:pt idx="785">
                  <c:v>1.6615569647424576E-3</c:v>
                </c:pt>
                <c:pt idx="786">
                  <c:v>1.6477445148260295E-3</c:v>
                </c:pt>
                <c:pt idx="787">
                  <c:v>1.6928967362099961E-3</c:v>
                </c:pt>
                <c:pt idx="788">
                  <c:v>1.9784791204952097E-3</c:v>
                </c:pt>
                <c:pt idx="789">
                  <c:v>1.9700093406914668E-3</c:v>
                </c:pt>
                <c:pt idx="790">
                  <c:v>1.3952114088979204E-3</c:v>
                </c:pt>
                <c:pt idx="791">
                  <c:v>2.0738647104732973E-3</c:v>
                </c:pt>
                <c:pt idx="792">
                  <c:v>2.4307714341915455E-3</c:v>
                </c:pt>
                <c:pt idx="793">
                  <c:v>2.5092986777511405E-3</c:v>
                </c:pt>
                <c:pt idx="794">
                  <c:v>2.4674904549226917E-3</c:v>
                </c:pt>
                <c:pt idx="795">
                  <c:v>3.5856705142266881E-3</c:v>
                </c:pt>
                <c:pt idx="796">
                  <c:v>2.0176690568237949E-3</c:v>
                </c:pt>
                <c:pt idx="797">
                  <c:v>2.243716653803476E-3</c:v>
                </c:pt>
                <c:pt idx="798">
                  <c:v>2.0998416896471604E-3</c:v>
                </c:pt>
                <c:pt idx="799">
                  <c:v>3.4768515211731628E-3</c:v>
                </c:pt>
                <c:pt idx="800">
                  <c:v>3.1205343243904879E-3</c:v>
                </c:pt>
                <c:pt idx="801">
                  <c:v>2.4982590839152641E-3</c:v>
                </c:pt>
                <c:pt idx="802">
                  <c:v>1.8965080593475543E-3</c:v>
                </c:pt>
                <c:pt idx="803">
                  <c:v>4.33463064475508E-3</c:v>
                </c:pt>
                <c:pt idx="804">
                  <c:v>3.0150049737882319E-3</c:v>
                </c:pt>
                <c:pt idx="805">
                  <c:v>2.0023718020439332E-3</c:v>
                </c:pt>
                <c:pt idx="806">
                  <c:v>2.1082748160489973E-3</c:v>
                </c:pt>
                <c:pt idx="807">
                  <c:v>1.9187432555834588E-3</c:v>
                </c:pt>
                <c:pt idx="808">
                  <c:v>2.0639425725027102E-3</c:v>
                </c:pt>
                <c:pt idx="809">
                  <c:v>2.612066168122474E-3</c:v>
                </c:pt>
                <c:pt idx="810">
                  <c:v>2.0705366552381437E-3</c:v>
                </c:pt>
                <c:pt idx="811">
                  <c:v>2.1257655646664399E-3</c:v>
                </c:pt>
                <c:pt idx="812">
                  <c:v>1.9682779033446149E-3</c:v>
                </c:pt>
                <c:pt idx="813">
                  <c:v>1.7750149656721012E-3</c:v>
                </c:pt>
                <c:pt idx="814">
                  <c:v>1.1046004437839773E-3</c:v>
                </c:pt>
                <c:pt idx="815">
                  <c:v>1.9428541371355628E-3</c:v>
                </c:pt>
                <c:pt idx="816">
                  <c:v>2.3572825371061343E-3</c:v>
                </c:pt>
                <c:pt idx="817">
                  <c:v>2.6371956986689865E-3</c:v>
                </c:pt>
                <c:pt idx="818">
                  <c:v>2.5562560843864403E-3</c:v>
                </c:pt>
                <c:pt idx="819">
                  <c:v>7.5851285511531735E-3</c:v>
                </c:pt>
                <c:pt idx="820">
                  <c:v>2.740380001070606E-3</c:v>
                </c:pt>
                <c:pt idx="821">
                  <c:v>2.1182950763052122E-3</c:v>
                </c:pt>
                <c:pt idx="822">
                  <c:v>3.501559869529687E-3</c:v>
                </c:pt>
                <c:pt idx="823">
                  <c:v>2.1883908086192875E-3</c:v>
                </c:pt>
                <c:pt idx="824">
                  <c:v>2.3303427778193961E-3</c:v>
                </c:pt>
                <c:pt idx="825">
                  <c:v>2.2188458619592931E-3</c:v>
                </c:pt>
                <c:pt idx="826">
                  <c:v>2.2163658164658226E-3</c:v>
                </c:pt>
                <c:pt idx="827">
                  <c:v>2.2961933023017541E-3</c:v>
                </c:pt>
                <c:pt idx="828">
                  <c:v>2.2245059391782962E-3</c:v>
                </c:pt>
                <c:pt idx="829">
                  <c:v>1.9911817819322926E-3</c:v>
                </c:pt>
                <c:pt idx="830">
                  <c:v>2.0804338178496886E-3</c:v>
                </c:pt>
                <c:pt idx="831">
                  <c:v>1.9804657855143413E-3</c:v>
                </c:pt>
                <c:pt idx="832">
                  <c:v>2.5224634666133985E-3</c:v>
                </c:pt>
                <c:pt idx="833">
                  <c:v>2.2876318345984394E-3</c:v>
                </c:pt>
                <c:pt idx="834">
                  <c:v>2.172668698917826E-3</c:v>
                </c:pt>
                <c:pt idx="835">
                  <c:v>1.9141839242675174E-3</c:v>
                </c:pt>
                <c:pt idx="836">
                  <c:v>2.2668464136415146E-3</c:v>
                </c:pt>
                <c:pt idx="837">
                  <c:v>2.1010601970161973E-3</c:v>
                </c:pt>
                <c:pt idx="838">
                  <c:v>1.8088465725675091E-3</c:v>
                </c:pt>
                <c:pt idx="839">
                  <c:v>8.8763040534903129E-4</c:v>
                </c:pt>
                <c:pt idx="840">
                  <c:v>1.1449690060130727E-3</c:v>
                </c:pt>
                <c:pt idx="841">
                  <c:v>1.5048203605336791E-2</c:v>
                </c:pt>
                <c:pt idx="842">
                  <c:v>2.8150417308932103E-2</c:v>
                </c:pt>
                <c:pt idx="843">
                  <c:v>2.0330388899201853E-2</c:v>
                </c:pt>
                <c:pt idx="844">
                  <c:v>2.138626242287701E-3</c:v>
                </c:pt>
                <c:pt idx="845">
                  <c:v>1.6391769878119169E-3</c:v>
                </c:pt>
                <c:pt idx="846">
                  <c:v>2.4598435443361154E-3</c:v>
                </c:pt>
                <c:pt idx="847">
                  <c:v>2.7752838054132217E-3</c:v>
                </c:pt>
                <c:pt idx="848">
                  <c:v>1.9915004882091578E-3</c:v>
                </c:pt>
                <c:pt idx="849">
                  <c:v>2.2365983194735277E-3</c:v>
                </c:pt>
                <c:pt idx="850">
                  <c:v>3.68247870572348E-3</c:v>
                </c:pt>
                <c:pt idx="851">
                  <c:v>2.1215892965672557E-3</c:v>
                </c:pt>
                <c:pt idx="852">
                  <c:v>2.263595373808954E-3</c:v>
                </c:pt>
                <c:pt idx="853">
                  <c:v>1.9371188819770936E-3</c:v>
                </c:pt>
                <c:pt idx="854">
                  <c:v>2.7403767122599833E-3</c:v>
                </c:pt>
                <c:pt idx="855">
                  <c:v>3.6332070312947279E-3</c:v>
                </c:pt>
                <c:pt idx="856">
                  <c:v>3.0889041093708548E-3</c:v>
                </c:pt>
                <c:pt idx="857">
                  <c:v>4.1705311328678139E-3</c:v>
                </c:pt>
                <c:pt idx="858">
                  <c:v>4.2987369827362015E-3</c:v>
                </c:pt>
                <c:pt idx="859">
                  <c:v>2.5403979512693977E-3</c:v>
                </c:pt>
                <c:pt idx="860">
                  <c:v>2.7950081039827802E-3</c:v>
                </c:pt>
                <c:pt idx="861">
                  <c:v>1.5041695768473018E-3</c:v>
                </c:pt>
                <c:pt idx="862">
                  <c:v>1.4243660045385011E-3</c:v>
                </c:pt>
                <c:pt idx="863">
                  <c:v>2.7076585850320397E-3</c:v>
                </c:pt>
                <c:pt idx="864">
                  <c:v>1.914375228071522E-3</c:v>
                </c:pt>
                <c:pt idx="865">
                  <c:v>3.0373429013681374E-3</c:v>
                </c:pt>
                <c:pt idx="866">
                  <c:v>2.2225784228777977E-3</c:v>
                </c:pt>
                <c:pt idx="867">
                  <c:v>3.1809082843898343E-3</c:v>
                </c:pt>
              </c:numCache>
            </c:numRef>
          </c:val>
          <c:smooth val="1"/>
          <c:extLst>
            <c:ext xmlns:c16="http://schemas.microsoft.com/office/drawing/2014/chart" uri="{C3380CC4-5D6E-409C-BE32-E72D297353CC}">
              <c16:uniqueId val="{00000000-CE4F-4772-B0D2-384C096BE131}"/>
            </c:ext>
          </c:extLst>
        </c:ser>
        <c:ser>
          <c:idx val="2"/>
          <c:order val="1"/>
          <c:tx>
            <c:strRef>
              <c:f>'2.3.2.1-график'!$E$4</c:f>
              <c:strCache>
                <c:ptCount val="1"/>
                <c:pt idx="0">
                  <c:v>KIBOR3M
индикаторы</c:v>
                </c:pt>
              </c:strCache>
            </c:strRef>
          </c:tx>
          <c:spPr>
            <a:ln w="38100">
              <a:pattFill prst="pct75">
                <a:fgClr>
                  <a:srgbClr val="333399"/>
                </a:fgClr>
                <a:bgClr>
                  <a:srgbClr val="FFFFFF"/>
                </a:bgClr>
              </a:pattFill>
              <a:prstDash val="solid"/>
            </a:ln>
          </c:spPr>
          <c:marker>
            <c:symbol val="none"/>
          </c:marker>
          <c:cat>
            <c:numRef>
              <c:f>'2.3.2.1-график'!$B$7:$B$439</c:f>
              <c:numCache>
                <c:formatCode>dd/mm/yy;@</c:formatCode>
                <c:ptCount val="433"/>
                <c:pt idx="0">
                  <c:v>39818</c:v>
                </c:pt>
                <c:pt idx="1">
                  <c:v>39819</c:v>
                </c:pt>
                <c:pt idx="2">
                  <c:v>39821</c:v>
                </c:pt>
                <c:pt idx="3">
                  <c:v>39822</c:v>
                </c:pt>
                <c:pt idx="4">
                  <c:v>39825</c:v>
                </c:pt>
                <c:pt idx="5">
                  <c:v>39826</c:v>
                </c:pt>
                <c:pt idx="6">
                  <c:v>39827</c:v>
                </c:pt>
                <c:pt idx="7">
                  <c:v>39828</c:v>
                </c:pt>
                <c:pt idx="8">
                  <c:v>39829</c:v>
                </c:pt>
                <c:pt idx="9">
                  <c:v>39832</c:v>
                </c:pt>
                <c:pt idx="10">
                  <c:v>39833</c:v>
                </c:pt>
                <c:pt idx="11">
                  <c:v>39834</c:v>
                </c:pt>
                <c:pt idx="12">
                  <c:v>39835</c:v>
                </c:pt>
                <c:pt idx="13">
                  <c:v>39836</c:v>
                </c:pt>
                <c:pt idx="14">
                  <c:v>39839</c:v>
                </c:pt>
                <c:pt idx="15">
                  <c:v>39840</c:v>
                </c:pt>
                <c:pt idx="16">
                  <c:v>39841</c:v>
                </c:pt>
                <c:pt idx="17">
                  <c:v>39842</c:v>
                </c:pt>
                <c:pt idx="18">
                  <c:v>39843</c:v>
                </c:pt>
                <c:pt idx="19">
                  <c:v>39846</c:v>
                </c:pt>
                <c:pt idx="20">
                  <c:v>39847</c:v>
                </c:pt>
                <c:pt idx="21">
                  <c:v>39848</c:v>
                </c:pt>
                <c:pt idx="22">
                  <c:v>39849</c:v>
                </c:pt>
                <c:pt idx="23">
                  <c:v>39850</c:v>
                </c:pt>
                <c:pt idx="24">
                  <c:v>39853</c:v>
                </c:pt>
                <c:pt idx="25">
                  <c:v>39854</c:v>
                </c:pt>
                <c:pt idx="26">
                  <c:v>39855</c:v>
                </c:pt>
                <c:pt idx="27">
                  <c:v>39856</c:v>
                </c:pt>
                <c:pt idx="28">
                  <c:v>39857</c:v>
                </c:pt>
                <c:pt idx="29">
                  <c:v>39860</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39882</c:v>
                </c:pt>
                <c:pt idx="45">
                  <c:v>39883</c:v>
                </c:pt>
                <c:pt idx="46">
                  <c:v>39884</c:v>
                </c:pt>
                <c:pt idx="47">
                  <c:v>39885</c:v>
                </c:pt>
                <c:pt idx="48">
                  <c:v>39888</c:v>
                </c:pt>
                <c:pt idx="49">
                  <c:v>39889</c:v>
                </c:pt>
                <c:pt idx="50">
                  <c:v>39890</c:v>
                </c:pt>
                <c:pt idx="51">
                  <c:v>39891</c:v>
                </c:pt>
                <c:pt idx="52">
                  <c:v>39892</c:v>
                </c:pt>
                <c:pt idx="53">
                  <c:v>39896</c:v>
                </c:pt>
                <c:pt idx="54">
                  <c:v>39897</c:v>
                </c:pt>
                <c:pt idx="55">
                  <c:v>39898</c:v>
                </c:pt>
                <c:pt idx="56">
                  <c:v>39899</c:v>
                </c:pt>
                <c:pt idx="57">
                  <c:v>39902</c:v>
                </c:pt>
                <c:pt idx="58">
                  <c:v>39903</c:v>
                </c:pt>
                <c:pt idx="59">
                  <c:v>39904</c:v>
                </c:pt>
                <c:pt idx="60">
                  <c:v>39905</c:v>
                </c:pt>
                <c:pt idx="61">
                  <c:v>39906</c:v>
                </c:pt>
                <c:pt idx="62">
                  <c:v>39909</c:v>
                </c:pt>
                <c:pt idx="63">
                  <c:v>39910</c:v>
                </c:pt>
                <c:pt idx="64">
                  <c:v>39911</c:v>
                </c:pt>
                <c:pt idx="65">
                  <c:v>39912</c:v>
                </c:pt>
                <c:pt idx="66">
                  <c:v>39913</c:v>
                </c:pt>
                <c:pt idx="67">
                  <c:v>39916</c:v>
                </c:pt>
                <c:pt idx="68">
                  <c:v>39917</c:v>
                </c:pt>
                <c:pt idx="69">
                  <c:v>39918</c:v>
                </c:pt>
                <c:pt idx="70">
                  <c:v>39919</c:v>
                </c:pt>
                <c:pt idx="71">
                  <c:v>39920</c:v>
                </c:pt>
                <c:pt idx="72">
                  <c:v>39923</c:v>
                </c:pt>
                <c:pt idx="73">
                  <c:v>39924</c:v>
                </c:pt>
                <c:pt idx="74">
                  <c:v>39925</c:v>
                </c:pt>
                <c:pt idx="75">
                  <c:v>39926</c:v>
                </c:pt>
                <c:pt idx="76">
                  <c:v>39927</c:v>
                </c:pt>
                <c:pt idx="77">
                  <c:v>39930</c:v>
                </c:pt>
                <c:pt idx="78">
                  <c:v>39931</c:v>
                </c:pt>
                <c:pt idx="79">
                  <c:v>39932</c:v>
                </c:pt>
                <c:pt idx="80">
                  <c:v>39933</c:v>
                </c:pt>
                <c:pt idx="81">
                  <c:v>39937</c:v>
                </c:pt>
                <c:pt idx="82">
                  <c:v>39938</c:v>
                </c:pt>
                <c:pt idx="83">
                  <c:v>39939</c:v>
                </c:pt>
                <c:pt idx="84">
                  <c:v>39940</c:v>
                </c:pt>
                <c:pt idx="85">
                  <c:v>39941</c:v>
                </c:pt>
                <c:pt idx="86">
                  <c:v>39945</c:v>
                </c:pt>
                <c:pt idx="87">
                  <c:v>39946</c:v>
                </c:pt>
                <c:pt idx="88">
                  <c:v>39947</c:v>
                </c:pt>
                <c:pt idx="89">
                  <c:v>39948</c:v>
                </c:pt>
                <c:pt idx="90">
                  <c:v>39951</c:v>
                </c:pt>
                <c:pt idx="91">
                  <c:v>39952</c:v>
                </c:pt>
                <c:pt idx="92">
                  <c:v>39953</c:v>
                </c:pt>
                <c:pt idx="93">
                  <c:v>39954</c:v>
                </c:pt>
                <c:pt idx="94">
                  <c:v>39955</c:v>
                </c:pt>
                <c:pt idx="95">
                  <c:v>39958</c:v>
                </c:pt>
                <c:pt idx="96">
                  <c:v>39959</c:v>
                </c:pt>
                <c:pt idx="97">
                  <c:v>39960</c:v>
                </c:pt>
                <c:pt idx="98">
                  <c:v>39961</c:v>
                </c:pt>
                <c:pt idx="99">
                  <c:v>39962</c:v>
                </c:pt>
                <c:pt idx="100">
                  <c:v>39965</c:v>
                </c:pt>
                <c:pt idx="101">
                  <c:v>39966</c:v>
                </c:pt>
                <c:pt idx="102">
                  <c:v>39967</c:v>
                </c:pt>
                <c:pt idx="103">
                  <c:v>39968</c:v>
                </c:pt>
                <c:pt idx="104">
                  <c:v>39969</c:v>
                </c:pt>
                <c:pt idx="105">
                  <c:v>39972</c:v>
                </c:pt>
                <c:pt idx="106">
                  <c:v>39973</c:v>
                </c:pt>
                <c:pt idx="107">
                  <c:v>39974</c:v>
                </c:pt>
                <c:pt idx="108">
                  <c:v>39975</c:v>
                </c:pt>
                <c:pt idx="109">
                  <c:v>39976</c:v>
                </c:pt>
                <c:pt idx="110">
                  <c:v>39979</c:v>
                </c:pt>
                <c:pt idx="111">
                  <c:v>39980</c:v>
                </c:pt>
                <c:pt idx="112">
                  <c:v>39981</c:v>
                </c:pt>
                <c:pt idx="113">
                  <c:v>39982</c:v>
                </c:pt>
                <c:pt idx="114">
                  <c:v>39983</c:v>
                </c:pt>
                <c:pt idx="115">
                  <c:v>39986</c:v>
                </c:pt>
                <c:pt idx="116">
                  <c:v>39987</c:v>
                </c:pt>
                <c:pt idx="117">
                  <c:v>39988</c:v>
                </c:pt>
                <c:pt idx="118">
                  <c:v>39989</c:v>
                </c:pt>
                <c:pt idx="119">
                  <c:v>39990</c:v>
                </c:pt>
                <c:pt idx="120">
                  <c:v>39993</c:v>
                </c:pt>
                <c:pt idx="121">
                  <c:v>39994</c:v>
                </c:pt>
                <c:pt idx="122">
                  <c:v>39995</c:v>
                </c:pt>
                <c:pt idx="123">
                  <c:v>39996</c:v>
                </c:pt>
                <c:pt idx="124">
                  <c:v>39997</c:v>
                </c:pt>
                <c:pt idx="125">
                  <c:v>40001</c:v>
                </c:pt>
                <c:pt idx="126">
                  <c:v>40002</c:v>
                </c:pt>
                <c:pt idx="127">
                  <c:v>40003</c:v>
                </c:pt>
                <c:pt idx="128">
                  <c:v>40004</c:v>
                </c:pt>
                <c:pt idx="129">
                  <c:v>40007</c:v>
                </c:pt>
                <c:pt idx="130">
                  <c:v>40008</c:v>
                </c:pt>
                <c:pt idx="131">
                  <c:v>40009</c:v>
                </c:pt>
                <c:pt idx="132">
                  <c:v>40010</c:v>
                </c:pt>
                <c:pt idx="133">
                  <c:v>40011</c:v>
                </c:pt>
                <c:pt idx="134">
                  <c:v>40014</c:v>
                </c:pt>
                <c:pt idx="135">
                  <c:v>40015</c:v>
                </c:pt>
                <c:pt idx="136">
                  <c:v>40016</c:v>
                </c:pt>
                <c:pt idx="137">
                  <c:v>40017</c:v>
                </c:pt>
                <c:pt idx="138">
                  <c:v>40018</c:v>
                </c:pt>
                <c:pt idx="139">
                  <c:v>40021</c:v>
                </c:pt>
                <c:pt idx="140">
                  <c:v>40022</c:v>
                </c:pt>
                <c:pt idx="141">
                  <c:v>40023</c:v>
                </c:pt>
                <c:pt idx="142">
                  <c:v>40024</c:v>
                </c:pt>
                <c:pt idx="143">
                  <c:v>40025</c:v>
                </c:pt>
                <c:pt idx="144">
                  <c:v>40028</c:v>
                </c:pt>
                <c:pt idx="145">
                  <c:v>40029</c:v>
                </c:pt>
                <c:pt idx="146">
                  <c:v>40030</c:v>
                </c:pt>
                <c:pt idx="147">
                  <c:v>40031</c:v>
                </c:pt>
                <c:pt idx="148">
                  <c:v>40032</c:v>
                </c:pt>
                <c:pt idx="149">
                  <c:v>40035</c:v>
                </c:pt>
                <c:pt idx="150">
                  <c:v>40036</c:v>
                </c:pt>
                <c:pt idx="151">
                  <c:v>40037</c:v>
                </c:pt>
                <c:pt idx="152">
                  <c:v>40038</c:v>
                </c:pt>
                <c:pt idx="153">
                  <c:v>40039</c:v>
                </c:pt>
                <c:pt idx="154">
                  <c:v>40042</c:v>
                </c:pt>
                <c:pt idx="155">
                  <c:v>40043</c:v>
                </c:pt>
                <c:pt idx="156">
                  <c:v>40044</c:v>
                </c:pt>
                <c:pt idx="157">
                  <c:v>40045</c:v>
                </c:pt>
                <c:pt idx="158">
                  <c:v>40046</c:v>
                </c:pt>
                <c:pt idx="159">
                  <c:v>40049</c:v>
                </c:pt>
                <c:pt idx="160">
                  <c:v>40050</c:v>
                </c:pt>
                <c:pt idx="161">
                  <c:v>40051</c:v>
                </c:pt>
                <c:pt idx="162">
                  <c:v>40052</c:v>
                </c:pt>
                <c:pt idx="163">
                  <c:v>40053</c:v>
                </c:pt>
                <c:pt idx="164">
                  <c:v>40057</c:v>
                </c:pt>
                <c:pt idx="165">
                  <c:v>40058</c:v>
                </c:pt>
                <c:pt idx="166">
                  <c:v>40059</c:v>
                </c:pt>
                <c:pt idx="167">
                  <c:v>40060</c:v>
                </c:pt>
                <c:pt idx="168">
                  <c:v>40063</c:v>
                </c:pt>
                <c:pt idx="169">
                  <c:v>40064</c:v>
                </c:pt>
                <c:pt idx="170">
                  <c:v>40065</c:v>
                </c:pt>
                <c:pt idx="171">
                  <c:v>40066</c:v>
                </c:pt>
                <c:pt idx="172">
                  <c:v>40067</c:v>
                </c:pt>
                <c:pt idx="173">
                  <c:v>40070</c:v>
                </c:pt>
                <c:pt idx="174">
                  <c:v>40071</c:v>
                </c:pt>
                <c:pt idx="175">
                  <c:v>40072</c:v>
                </c:pt>
                <c:pt idx="176">
                  <c:v>40073</c:v>
                </c:pt>
                <c:pt idx="177">
                  <c:v>40074</c:v>
                </c:pt>
                <c:pt idx="178">
                  <c:v>40077</c:v>
                </c:pt>
                <c:pt idx="179">
                  <c:v>40078</c:v>
                </c:pt>
                <c:pt idx="180">
                  <c:v>40079</c:v>
                </c:pt>
                <c:pt idx="181">
                  <c:v>40080</c:v>
                </c:pt>
                <c:pt idx="182">
                  <c:v>40081</c:v>
                </c:pt>
                <c:pt idx="183">
                  <c:v>40084</c:v>
                </c:pt>
                <c:pt idx="184">
                  <c:v>40085</c:v>
                </c:pt>
                <c:pt idx="185">
                  <c:v>40086</c:v>
                </c:pt>
                <c:pt idx="186">
                  <c:v>40087</c:v>
                </c:pt>
                <c:pt idx="187">
                  <c:v>40088</c:v>
                </c:pt>
                <c:pt idx="188">
                  <c:v>40091</c:v>
                </c:pt>
                <c:pt idx="189">
                  <c:v>40092</c:v>
                </c:pt>
                <c:pt idx="190">
                  <c:v>40093</c:v>
                </c:pt>
                <c:pt idx="191">
                  <c:v>40094</c:v>
                </c:pt>
                <c:pt idx="192">
                  <c:v>40095</c:v>
                </c:pt>
                <c:pt idx="193">
                  <c:v>40098</c:v>
                </c:pt>
                <c:pt idx="194">
                  <c:v>40099</c:v>
                </c:pt>
                <c:pt idx="195">
                  <c:v>40100</c:v>
                </c:pt>
                <c:pt idx="196">
                  <c:v>40101</c:v>
                </c:pt>
                <c:pt idx="197">
                  <c:v>40102</c:v>
                </c:pt>
                <c:pt idx="198">
                  <c:v>40105</c:v>
                </c:pt>
                <c:pt idx="199">
                  <c:v>40106</c:v>
                </c:pt>
                <c:pt idx="200">
                  <c:v>40107</c:v>
                </c:pt>
                <c:pt idx="201">
                  <c:v>40108</c:v>
                </c:pt>
                <c:pt idx="202">
                  <c:v>40109</c:v>
                </c:pt>
                <c:pt idx="203">
                  <c:v>40112</c:v>
                </c:pt>
                <c:pt idx="204">
                  <c:v>40113</c:v>
                </c:pt>
                <c:pt idx="205">
                  <c:v>40114</c:v>
                </c:pt>
                <c:pt idx="206">
                  <c:v>40115</c:v>
                </c:pt>
                <c:pt idx="207">
                  <c:v>40116</c:v>
                </c:pt>
                <c:pt idx="208">
                  <c:v>40119</c:v>
                </c:pt>
                <c:pt idx="209">
                  <c:v>40120</c:v>
                </c:pt>
                <c:pt idx="210">
                  <c:v>40121</c:v>
                </c:pt>
                <c:pt idx="211">
                  <c:v>40122</c:v>
                </c:pt>
                <c:pt idx="212">
                  <c:v>40123</c:v>
                </c:pt>
                <c:pt idx="213">
                  <c:v>40126</c:v>
                </c:pt>
                <c:pt idx="214">
                  <c:v>40127</c:v>
                </c:pt>
                <c:pt idx="215">
                  <c:v>40128</c:v>
                </c:pt>
                <c:pt idx="216">
                  <c:v>40129</c:v>
                </c:pt>
                <c:pt idx="217">
                  <c:v>40130</c:v>
                </c:pt>
                <c:pt idx="218">
                  <c:v>40133</c:v>
                </c:pt>
                <c:pt idx="219">
                  <c:v>40134</c:v>
                </c:pt>
                <c:pt idx="220">
                  <c:v>40135</c:v>
                </c:pt>
                <c:pt idx="221">
                  <c:v>40136</c:v>
                </c:pt>
                <c:pt idx="222">
                  <c:v>40137</c:v>
                </c:pt>
                <c:pt idx="223">
                  <c:v>40140</c:v>
                </c:pt>
                <c:pt idx="224">
                  <c:v>40141</c:v>
                </c:pt>
                <c:pt idx="225">
                  <c:v>40142</c:v>
                </c:pt>
                <c:pt idx="226">
                  <c:v>40143</c:v>
                </c:pt>
                <c:pt idx="227">
                  <c:v>40147</c:v>
                </c:pt>
                <c:pt idx="228">
                  <c:v>40148</c:v>
                </c:pt>
                <c:pt idx="229">
                  <c:v>40149</c:v>
                </c:pt>
                <c:pt idx="230">
                  <c:v>40150</c:v>
                </c:pt>
                <c:pt idx="231">
                  <c:v>40151</c:v>
                </c:pt>
                <c:pt idx="232">
                  <c:v>40154</c:v>
                </c:pt>
                <c:pt idx="233">
                  <c:v>40155</c:v>
                </c:pt>
                <c:pt idx="234">
                  <c:v>40156</c:v>
                </c:pt>
                <c:pt idx="235">
                  <c:v>40157</c:v>
                </c:pt>
                <c:pt idx="236">
                  <c:v>40158</c:v>
                </c:pt>
                <c:pt idx="237">
                  <c:v>40161</c:v>
                </c:pt>
                <c:pt idx="238">
                  <c:v>40162</c:v>
                </c:pt>
                <c:pt idx="239">
                  <c:v>40167</c:v>
                </c:pt>
                <c:pt idx="240">
                  <c:v>40168</c:v>
                </c:pt>
                <c:pt idx="241">
                  <c:v>40169</c:v>
                </c:pt>
                <c:pt idx="242">
                  <c:v>40170</c:v>
                </c:pt>
                <c:pt idx="243">
                  <c:v>40171</c:v>
                </c:pt>
                <c:pt idx="244">
                  <c:v>40172</c:v>
                </c:pt>
                <c:pt idx="245">
                  <c:v>40175</c:v>
                </c:pt>
                <c:pt idx="246">
                  <c:v>40176</c:v>
                </c:pt>
                <c:pt idx="247">
                  <c:v>40177</c:v>
                </c:pt>
                <c:pt idx="248">
                  <c:v>40178</c:v>
                </c:pt>
                <c:pt idx="249">
                  <c:v>40183</c:v>
                </c:pt>
                <c:pt idx="250">
                  <c:v>40184</c:v>
                </c:pt>
                <c:pt idx="251">
                  <c:v>40188</c:v>
                </c:pt>
                <c:pt idx="252">
                  <c:v>40189</c:v>
                </c:pt>
                <c:pt idx="253">
                  <c:v>40190</c:v>
                </c:pt>
                <c:pt idx="254">
                  <c:v>40191</c:v>
                </c:pt>
                <c:pt idx="255">
                  <c:v>40192</c:v>
                </c:pt>
                <c:pt idx="256">
                  <c:v>40193</c:v>
                </c:pt>
                <c:pt idx="257">
                  <c:v>40196</c:v>
                </c:pt>
                <c:pt idx="258">
                  <c:v>40197</c:v>
                </c:pt>
                <c:pt idx="259">
                  <c:v>40198</c:v>
                </c:pt>
                <c:pt idx="260">
                  <c:v>40199</c:v>
                </c:pt>
                <c:pt idx="261">
                  <c:v>40200</c:v>
                </c:pt>
                <c:pt idx="262">
                  <c:v>40203</c:v>
                </c:pt>
                <c:pt idx="263">
                  <c:v>40204</c:v>
                </c:pt>
                <c:pt idx="264">
                  <c:v>40205</c:v>
                </c:pt>
                <c:pt idx="265">
                  <c:v>40206</c:v>
                </c:pt>
                <c:pt idx="266">
                  <c:v>40207</c:v>
                </c:pt>
                <c:pt idx="267">
                  <c:v>40210</c:v>
                </c:pt>
                <c:pt idx="268">
                  <c:v>40211</c:v>
                </c:pt>
                <c:pt idx="269">
                  <c:v>40212</c:v>
                </c:pt>
                <c:pt idx="270">
                  <c:v>40213</c:v>
                </c:pt>
                <c:pt idx="271">
                  <c:v>40214</c:v>
                </c:pt>
                <c:pt idx="272">
                  <c:v>40217</c:v>
                </c:pt>
                <c:pt idx="273">
                  <c:v>40218</c:v>
                </c:pt>
                <c:pt idx="274">
                  <c:v>40219</c:v>
                </c:pt>
                <c:pt idx="275">
                  <c:v>40220</c:v>
                </c:pt>
                <c:pt idx="276">
                  <c:v>40221</c:v>
                </c:pt>
                <c:pt idx="277">
                  <c:v>40224</c:v>
                </c:pt>
                <c:pt idx="278">
                  <c:v>40225</c:v>
                </c:pt>
                <c:pt idx="279">
                  <c:v>40226</c:v>
                </c:pt>
                <c:pt idx="280">
                  <c:v>40227</c:v>
                </c:pt>
                <c:pt idx="281">
                  <c:v>40228</c:v>
                </c:pt>
                <c:pt idx="282">
                  <c:v>40231</c:v>
                </c:pt>
                <c:pt idx="283">
                  <c:v>40232</c:v>
                </c:pt>
                <c:pt idx="284">
                  <c:v>40233</c:v>
                </c:pt>
                <c:pt idx="285">
                  <c:v>40234</c:v>
                </c:pt>
                <c:pt idx="286">
                  <c:v>40235</c:v>
                </c:pt>
                <c:pt idx="287">
                  <c:v>40238</c:v>
                </c:pt>
                <c:pt idx="288">
                  <c:v>40239</c:v>
                </c:pt>
                <c:pt idx="289">
                  <c:v>40240</c:v>
                </c:pt>
                <c:pt idx="290">
                  <c:v>40241</c:v>
                </c:pt>
                <c:pt idx="291">
                  <c:v>40242</c:v>
                </c:pt>
                <c:pt idx="292">
                  <c:v>40246</c:v>
                </c:pt>
                <c:pt idx="293">
                  <c:v>40247</c:v>
                </c:pt>
                <c:pt idx="294">
                  <c:v>40248</c:v>
                </c:pt>
                <c:pt idx="295">
                  <c:v>40249</c:v>
                </c:pt>
                <c:pt idx="296">
                  <c:v>40252</c:v>
                </c:pt>
                <c:pt idx="297">
                  <c:v>40253</c:v>
                </c:pt>
                <c:pt idx="298">
                  <c:v>40254</c:v>
                </c:pt>
                <c:pt idx="299">
                  <c:v>40255</c:v>
                </c:pt>
                <c:pt idx="300">
                  <c:v>40256</c:v>
                </c:pt>
                <c:pt idx="301">
                  <c:v>40262</c:v>
                </c:pt>
                <c:pt idx="302">
                  <c:v>40263</c:v>
                </c:pt>
                <c:pt idx="303">
                  <c:v>40266</c:v>
                </c:pt>
                <c:pt idx="304">
                  <c:v>40267</c:v>
                </c:pt>
                <c:pt idx="305">
                  <c:v>40268</c:v>
                </c:pt>
                <c:pt idx="306">
                  <c:v>40269</c:v>
                </c:pt>
                <c:pt idx="307">
                  <c:v>40270</c:v>
                </c:pt>
                <c:pt idx="308">
                  <c:v>40273</c:v>
                </c:pt>
                <c:pt idx="309">
                  <c:v>40274</c:v>
                </c:pt>
                <c:pt idx="310">
                  <c:v>40275</c:v>
                </c:pt>
                <c:pt idx="311">
                  <c:v>40276</c:v>
                </c:pt>
                <c:pt idx="312">
                  <c:v>40277</c:v>
                </c:pt>
                <c:pt idx="313">
                  <c:v>40280</c:v>
                </c:pt>
                <c:pt idx="314">
                  <c:v>40281</c:v>
                </c:pt>
                <c:pt idx="315">
                  <c:v>40282</c:v>
                </c:pt>
                <c:pt idx="316">
                  <c:v>40283</c:v>
                </c:pt>
                <c:pt idx="317">
                  <c:v>40284</c:v>
                </c:pt>
                <c:pt idx="318">
                  <c:v>40287</c:v>
                </c:pt>
                <c:pt idx="319">
                  <c:v>40288</c:v>
                </c:pt>
                <c:pt idx="320">
                  <c:v>40289</c:v>
                </c:pt>
                <c:pt idx="321">
                  <c:v>40290</c:v>
                </c:pt>
                <c:pt idx="322">
                  <c:v>40291</c:v>
                </c:pt>
                <c:pt idx="323">
                  <c:v>40294</c:v>
                </c:pt>
                <c:pt idx="324">
                  <c:v>40295</c:v>
                </c:pt>
                <c:pt idx="325">
                  <c:v>40296</c:v>
                </c:pt>
                <c:pt idx="326">
                  <c:v>40297</c:v>
                </c:pt>
                <c:pt idx="327">
                  <c:v>40298</c:v>
                </c:pt>
                <c:pt idx="328">
                  <c:v>40302</c:v>
                </c:pt>
                <c:pt idx="329">
                  <c:v>40303</c:v>
                </c:pt>
                <c:pt idx="330">
                  <c:v>40304</c:v>
                </c:pt>
                <c:pt idx="331">
                  <c:v>40305</c:v>
                </c:pt>
                <c:pt idx="332">
                  <c:v>40309</c:v>
                </c:pt>
                <c:pt idx="333">
                  <c:v>40310</c:v>
                </c:pt>
                <c:pt idx="334">
                  <c:v>40311</c:v>
                </c:pt>
                <c:pt idx="335">
                  <c:v>40312</c:v>
                </c:pt>
                <c:pt idx="336">
                  <c:v>40315</c:v>
                </c:pt>
                <c:pt idx="337">
                  <c:v>40316</c:v>
                </c:pt>
                <c:pt idx="338">
                  <c:v>40317</c:v>
                </c:pt>
                <c:pt idx="339">
                  <c:v>40318</c:v>
                </c:pt>
                <c:pt idx="340">
                  <c:v>40319</c:v>
                </c:pt>
                <c:pt idx="341">
                  <c:v>40322</c:v>
                </c:pt>
                <c:pt idx="342">
                  <c:v>40323</c:v>
                </c:pt>
                <c:pt idx="343">
                  <c:v>40324</c:v>
                </c:pt>
                <c:pt idx="344">
                  <c:v>40325</c:v>
                </c:pt>
                <c:pt idx="345">
                  <c:v>40326</c:v>
                </c:pt>
                <c:pt idx="346">
                  <c:v>40329</c:v>
                </c:pt>
                <c:pt idx="347">
                  <c:v>40330</c:v>
                </c:pt>
                <c:pt idx="348">
                  <c:v>40331</c:v>
                </c:pt>
                <c:pt idx="349">
                  <c:v>40332</c:v>
                </c:pt>
                <c:pt idx="350">
                  <c:v>40333</c:v>
                </c:pt>
                <c:pt idx="351">
                  <c:v>40336</c:v>
                </c:pt>
                <c:pt idx="352">
                  <c:v>40337</c:v>
                </c:pt>
                <c:pt idx="353">
                  <c:v>40338</c:v>
                </c:pt>
                <c:pt idx="354">
                  <c:v>40339</c:v>
                </c:pt>
                <c:pt idx="355">
                  <c:v>40340</c:v>
                </c:pt>
                <c:pt idx="356">
                  <c:v>40343</c:v>
                </c:pt>
                <c:pt idx="357">
                  <c:v>40344</c:v>
                </c:pt>
                <c:pt idx="358">
                  <c:v>40345</c:v>
                </c:pt>
                <c:pt idx="359">
                  <c:v>40346</c:v>
                </c:pt>
                <c:pt idx="360">
                  <c:v>40347</c:v>
                </c:pt>
                <c:pt idx="361">
                  <c:v>40350</c:v>
                </c:pt>
                <c:pt idx="362">
                  <c:v>40351</c:v>
                </c:pt>
                <c:pt idx="363">
                  <c:v>40352</c:v>
                </c:pt>
                <c:pt idx="364">
                  <c:v>40353</c:v>
                </c:pt>
                <c:pt idx="365">
                  <c:v>40354</c:v>
                </c:pt>
                <c:pt idx="366">
                  <c:v>40357</c:v>
                </c:pt>
                <c:pt idx="367">
                  <c:v>40358</c:v>
                </c:pt>
                <c:pt idx="368">
                  <c:v>40359</c:v>
                </c:pt>
                <c:pt idx="369">
                  <c:v>40360</c:v>
                </c:pt>
                <c:pt idx="370">
                  <c:v>40361</c:v>
                </c:pt>
                <c:pt idx="371">
                  <c:v>40362</c:v>
                </c:pt>
                <c:pt idx="372">
                  <c:v>40366</c:v>
                </c:pt>
                <c:pt idx="373">
                  <c:v>40367</c:v>
                </c:pt>
                <c:pt idx="374">
                  <c:v>40368</c:v>
                </c:pt>
                <c:pt idx="375">
                  <c:v>40371</c:v>
                </c:pt>
                <c:pt idx="376">
                  <c:v>40372</c:v>
                </c:pt>
                <c:pt idx="377">
                  <c:v>40373</c:v>
                </c:pt>
                <c:pt idx="378">
                  <c:v>40374</c:v>
                </c:pt>
                <c:pt idx="379">
                  <c:v>40375</c:v>
                </c:pt>
                <c:pt idx="380">
                  <c:v>40378</c:v>
                </c:pt>
                <c:pt idx="381">
                  <c:v>40379</c:v>
                </c:pt>
                <c:pt idx="382">
                  <c:v>40380</c:v>
                </c:pt>
                <c:pt idx="383">
                  <c:v>40381</c:v>
                </c:pt>
                <c:pt idx="384">
                  <c:v>40382</c:v>
                </c:pt>
                <c:pt idx="385">
                  <c:v>40385</c:v>
                </c:pt>
                <c:pt idx="386">
                  <c:v>40386</c:v>
                </c:pt>
                <c:pt idx="387">
                  <c:v>40387</c:v>
                </c:pt>
                <c:pt idx="388">
                  <c:v>40388</c:v>
                </c:pt>
                <c:pt idx="389">
                  <c:v>40389</c:v>
                </c:pt>
                <c:pt idx="390">
                  <c:v>40392</c:v>
                </c:pt>
                <c:pt idx="391">
                  <c:v>40393</c:v>
                </c:pt>
                <c:pt idx="392">
                  <c:v>40394</c:v>
                </c:pt>
                <c:pt idx="393">
                  <c:v>40395</c:v>
                </c:pt>
                <c:pt idx="394">
                  <c:v>40396</c:v>
                </c:pt>
                <c:pt idx="395">
                  <c:v>40399</c:v>
                </c:pt>
                <c:pt idx="396">
                  <c:v>40400</c:v>
                </c:pt>
                <c:pt idx="397">
                  <c:v>40401</c:v>
                </c:pt>
                <c:pt idx="398">
                  <c:v>40402</c:v>
                </c:pt>
                <c:pt idx="399">
                  <c:v>40403</c:v>
                </c:pt>
                <c:pt idx="400">
                  <c:v>40406</c:v>
                </c:pt>
                <c:pt idx="401">
                  <c:v>40407</c:v>
                </c:pt>
                <c:pt idx="402">
                  <c:v>40408</c:v>
                </c:pt>
                <c:pt idx="403">
                  <c:v>40409</c:v>
                </c:pt>
                <c:pt idx="404">
                  <c:v>40410</c:v>
                </c:pt>
                <c:pt idx="405">
                  <c:v>40413</c:v>
                </c:pt>
                <c:pt idx="406">
                  <c:v>40414</c:v>
                </c:pt>
                <c:pt idx="407">
                  <c:v>40415</c:v>
                </c:pt>
                <c:pt idx="408">
                  <c:v>40416</c:v>
                </c:pt>
                <c:pt idx="409">
                  <c:v>40417</c:v>
                </c:pt>
                <c:pt idx="410">
                  <c:v>40421</c:v>
                </c:pt>
                <c:pt idx="411">
                  <c:v>40422</c:v>
                </c:pt>
                <c:pt idx="412">
                  <c:v>40423</c:v>
                </c:pt>
                <c:pt idx="413">
                  <c:v>40424</c:v>
                </c:pt>
                <c:pt idx="414">
                  <c:v>40427</c:v>
                </c:pt>
                <c:pt idx="415">
                  <c:v>40428</c:v>
                </c:pt>
                <c:pt idx="416">
                  <c:v>40429</c:v>
                </c:pt>
                <c:pt idx="417">
                  <c:v>40430</c:v>
                </c:pt>
                <c:pt idx="418">
                  <c:v>40431</c:v>
                </c:pt>
                <c:pt idx="419">
                  <c:v>40434</c:v>
                </c:pt>
                <c:pt idx="420">
                  <c:v>40435</c:v>
                </c:pt>
                <c:pt idx="421">
                  <c:v>40436</c:v>
                </c:pt>
                <c:pt idx="422">
                  <c:v>40437</c:v>
                </c:pt>
                <c:pt idx="423">
                  <c:v>40438</c:v>
                </c:pt>
                <c:pt idx="424">
                  <c:v>40441</c:v>
                </c:pt>
                <c:pt idx="425">
                  <c:v>40442</c:v>
                </c:pt>
                <c:pt idx="426">
                  <c:v>40443</c:v>
                </c:pt>
                <c:pt idx="427">
                  <c:v>40444</c:v>
                </c:pt>
                <c:pt idx="428">
                  <c:v>40445</c:v>
                </c:pt>
                <c:pt idx="429">
                  <c:v>40449</c:v>
                </c:pt>
                <c:pt idx="430">
                  <c:v>40448</c:v>
                </c:pt>
                <c:pt idx="431">
                  <c:v>40450</c:v>
                </c:pt>
                <c:pt idx="432">
                  <c:v>40451</c:v>
                </c:pt>
              </c:numCache>
            </c:numRef>
          </c:cat>
          <c:val>
            <c:numRef>
              <c:f>'2.3.2.1-график'!$E$7:$E$439</c:f>
              <c:numCache>
                <c:formatCode>0.0%</c:formatCode>
                <c:ptCount val="433"/>
                <c:pt idx="0">
                  <c:v>0.1</c:v>
                </c:pt>
                <c:pt idx="1">
                  <c:v>0.1</c:v>
                </c:pt>
                <c:pt idx="2">
                  <c:v>0.1</c:v>
                </c:pt>
                <c:pt idx="3">
                  <c:v>0.12029999999999999</c:v>
                </c:pt>
                <c:pt idx="4">
                  <c:v>0.12029999999999999</c:v>
                </c:pt>
                <c:pt idx="5">
                  <c:v>0.121</c:v>
                </c:pt>
                <c:pt idx="6">
                  <c:v>0.121</c:v>
                </c:pt>
                <c:pt idx="7">
                  <c:v>0.121</c:v>
                </c:pt>
                <c:pt idx="8">
                  <c:v>0.12050000000000001</c:v>
                </c:pt>
                <c:pt idx="9">
                  <c:v>0.12050000000000001</c:v>
                </c:pt>
                <c:pt idx="10">
                  <c:v>0.13250000000000001</c:v>
                </c:pt>
                <c:pt idx="11">
                  <c:v>0.13250000000000001</c:v>
                </c:pt>
                <c:pt idx="12">
                  <c:v>0.1275</c:v>
                </c:pt>
                <c:pt idx="13">
                  <c:v>0.1217</c:v>
                </c:pt>
                <c:pt idx="14">
                  <c:v>0.16750000000000001</c:v>
                </c:pt>
                <c:pt idx="15">
                  <c:v>0.1585</c:v>
                </c:pt>
                <c:pt idx="16">
                  <c:v>0.18</c:v>
                </c:pt>
                <c:pt idx="17">
                  <c:v>0.1555</c:v>
                </c:pt>
                <c:pt idx="18">
                  <c:v>0.18</c:v>
                </c:pt>
                <c:pt idx="19">
                  <c:v>0.16750000000000001</c:v>
                </c:pt>
                <c:pt idx="20">
                  <c:v>0.2</c:v>
                </c:pt>
                <c:pt idx="21">
                  <c:v>0.24</c:v>
                </c:pt>
                <c:pt idx="22">
                  <c:v>0.22</c:v>
                </c:pt>
                <c:pt idx="23">
                  <c:v>0.19</c:v>
                </c:pt>
                <c:pt idx="24">
                  <c:v>0.16</c:v>
                </c:pt>
                <c:pt idx="25">
                  <c:v>0.16</c:v>
                </c:pt>
                <c:pt idx="26">
                  <c:v>0.14499999999999999</c:v>
                </c:pt>
                <c:pt idx="27">
                  <c:v>0.14499999999999999</c:v>
                </c:pt>
                <c:pt idx="28">
                  <c:v>0.15</c:v>
                </c:pt>
                <c:pt idx="29">
                  <c:v>0.22</c:v>
                </c:pt>
                <c:pt idx="30">
                  <c:v>0.23</c:v>
                </c:pt>
                <c:pt idx="31">
                  <c:v>0.22</c:v>
                </c:pt>
                <c:pt idx="32">
                  <c:v>0.19</c:v>
                </c:pt>
                <c:pt idx="33">
                  <c:v>0.19</c:v>
                </c:pt>
                <c:pt idx="34">
                  <c:v>0.16</c:v>
                </c:pt>
                <c:pt idx="35">
                  <c:v>0.16</c:v>
                </c:pt>
                <c:pt idx="36">
                  <c:v>0.16</c:v>
                </c:pt>
                <c:pt idx="37">
                  <c:v>0.15</c:v>
                </c:pt>
                <c:pt idx="38">
                  <c:v>0.22</c:v>
                </c:pt>
                <c:pt idx="39">
                  <c:v>0.14000000000000001</c:v>
                </c:pt>
                <c:pt idx="40">
                  <c:v>0.15</c:v>
                </c:pt>
                <c:pt idx="41">
                  <c:v>0.15</c:v>
                </c:pt>
                <c:pt idx="42">
                  <c:v>0.16</c:v>
                </c:pt>
                <c:pt idx="43">
                  <c:v>0.16</c:v>
                </c:pt>
                <c:pt idx="44">
                  <c:v>0.17</c:v>
                </c:pt>
                <c:pt idx="45">
                  <c:v>0.17</c:v>
                </c:pt>
                <c:pt idx="46">
                  <c:v>0.17</c:v>
                </c:pt>
                <c:pt idx="47">
                  <c:v>0.17</c:v>
                </c:pt>
                <c:pt idx="48">
                  <c:v>0.18</c:v>
                </c:pt>
                <c:pt idx="49">
                  <c:v>0.16</c:v>
                </c:pt>
                <c:pt idx="50">
                  <c:v>0.18</c:v>
                </c:pt>
                <c:pt idx="51">
                  <c:v>0.18</c:v>
                </c:pt>
                <c:pt idx="52">
                  <c:v>0.16</c:v>
                </c:pt>
                <c:pt idx="53">
                  <c:v>0.16</c:v>
                </c:pt>
                <c:pt idx="54">
                  <c:v>0.15</c:v>
                </c:pt>
                <c:pt idx="55">
                  <c:v>0.14000000000000001</c:v>
                </c:pt>
                <c:pt idx="56">
                  <c:v>0.14000000000000001</c:v>
                </c:pt>
                <c:pt idx="57">
                  <c:v>0.14000000000000001</c:v>
                </c:pt>
                <c:pt idx="58">
                  <c:v>0.14000000000000001</c:v>
                </c:pt>
                <c:pt idx="59">
                  <c:v>0.13500000000000001</c:v>
                </c:pt>
                <c:pt idx="60">
                  <c:v>0.13500000000000001</c:v>
                </c:pt>
                <c:pt idx="61">
                  <c:v>0.13500000000000001</c:v>
                </c:pt>
                <c:pt idx="62">
                  <c:v>0.13500000000000001</c:v>
                </c:pt>
                <c:pt idx="63">
                  <c:v>0.13500000000000001</c:v>
                </c:pt>
                <c:pt idx="64">
                  <c:v>0.14000000000000001</c:v>
                </c:pt>
                <c:pt idx="65">
                  <c:v>0.13500000000000001</c:v>
                </c:pt>
                <c:pt idx="66">
                  <c:v>0.14000000000000001</c:v>
                </c:pt>
                <c:pt idx="67">
                  <c:v>0.13500000000000001</c:v>
                </c:pt>
                <c:pt idx="68">
                  <c:v>0.14000000000000001</c:v>
                </c:pt>
                <c:pt idx="69">
                  <c:v>0.13</c:v>
                </c:pt>
                <c:pt idx="70">
                  <c:v>0.13</c:v>
                </c:pt>
                <c:pt idx="71">
                  <c:v>0.13</c:v>
                </c:pt>
                <c:pt idx="72">
                  <c:v>0.13</c:v>
                </c:pt>
                <c:pt idx="73">
                  <c:v>0.13</c:v>
                </c:pt>
                <c:pt idx="74">
                  <c:v>0.13</c:v>
                </c:pt>
                <c:pt idx="75">
                  <c:v>0.1275</c:v>
                </c:pt>
                <c:pt idx="76">
                  <c:v>0.13</c:v>
                </c:pt>
                <c:pt idx="77">
                  <c:v>0.13</c:v>
                </c:pt>
                <c:pt idx="78">
                  <c:v>0.125</c:v>
                </c:pt>
                <c:pt idx="79">
                  <c:v>0.1275</c:v>
                </c:pt>
                <c:pt idx="80">
                  <c:v>0.1275</c:v>
                </c:pt>
                <c:pt idx="81">
                  <c:v>0.1235</c:v>
                </c:pt>
                <c:pt idx="82">
                  <c:v>0.1235</c:v>
                </c:pt>
                <c:pt idx="83">
                  <c:v>0.1235</c:v>
                </c:pt>
                <c:pt idx="84">
                  <c:v>0.1235</c:v>
                </c:pt>
                <c:pt idx="85">
                  <c:v>0.1235</c:v>
                </c:pt>
                <c:pt idx="86">
                  <c:v>0.122</c:v>
                </c:pt>
                <c:pt idx="87">
                  <c:v>0.1235</c:v>
                </c:pt>
                <c:pt idx="88">
                  <c:v>0.122</c:v>
                </c:pt>
                <c:pt idx="89">
                  <c:v>0.122</c:v>
                </c:pt>
                <c:pt idx="90">
                  <c:v>0.122</c:v>
                </c:pt>
                <c:pt idx="91">
                  <c:v>0.12</c:v>
                </c:pt>
                <c:pt idx="92">
                  <c:v>0.12</c:v>
                </c:pt>
                <c:pt idx="93">
                  <c:v>0.12</c:v>
                </c:pt>
                <c:pt idx="94">
                  <c:v>0.11</c:v>
                </c:pt>
                <c:pt idx="95">
                  <c:v>0.11</c:v>
                </c:pt>
                <c:pt idx="96">
                  <c:v>0.115</c:v>
                </c:pt>
                <c:pt idx="97">
                  <c:v>0.12</c:v>
                </c:pt>
                <c:pt idx="98">
                  <c:v>0.115</c:v>
                </c:pt>
                <c:pt idx="99">
                  <c:v>0.12</c:v>
                </c:pt>
                <c:pt idx="100">
                  <c:v>0.11</c:v>
                </c:pt>
                <c:pt idx="101">
                  <c:v>0.11</c:v>
                </c:pt>
                <c:pt idx="102">
                  <c:v>0.11</c:v>
                </c:pt>
                <c:pt idx="103">
                  <c:v>0.11</c:v>
                </c:pt>
                <c:pt idx="104">
                  <c:v>0.11</c:v>
                </c:pt>
                <c:pt idx="105">
                  <c:v>0.11</c:v>
                </c:pt>
                <c:pt idx="106">
                  <c:v>0.11</c:v>
                </c:pt>
                <c:pt idx="107">
                  <c:v>0.11</c:v>
                </c:pt>
                <c:pt idx="108">
                  <c:v>0.105</c:v>
                </c:pt>
                <c:pt idx="109">
                  <c:v>0.105</c:v>
                </c:pt>
                <c:pt idx="110">
                  <c:v>0.105</c:v>
                </c:pt>
                <c:pt idx="111">
                  <c:v>0.105</c:v>
                </c:pt>
                <c:pt idx="112">
                  <c:v>0.105</c:v>
                </c:pt>
                <c:pt idx="113">
                  <c:v>0.105</c:v>
                </c:pt>
                <c:pt idx="114">
                  <c:v>0.105</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9.5000000000000001E-2</c:v>
                </c:pt>
                <c:pt idx="129">
                  <c:v>9.5000000000000001E-2</c:v>
                </c:pt>
                <c:pt idx="130">
                  <c:v>9.5000000000000001E-2</c:v>
                </c:pt>
                <c:pt idx="131">
                  <c:v>9.5000000000000001E-2</c:v>
                </c:pt>
                <c:pt idx="132">
                  <c:v>9.5000000000000001E-2</c:v>
                </c:pt>
                <c:pt idx="133">
                  <c:v>9.5000000000000001E-2</c:v>
                </c:pt>
                <c:pt idx="134">
                  <c:v>9.5000000000000001E-2</c:v>
                </c:pt>
                <c:pt idx="135">
                  <c:v>9.5000000000000001E-2</c:v>
                </c:pt>
                <c:pt idx="136">
                  <c:v>9.5000000000000001E-2</c:v>
                </c:pt>
                <c:pt idx="137">
                  <c:v>0.1</c:v>
                </c:pt>
                <c:pt idx="138">
                  <c:v>9.5000000000000001E-2</c:v>
                </c:pt>
                <c:pt idx="139">
                  <c:v>9.5000000000000001E-2</c:v>
                </c:pt>
                <c:pt idx="140">
                  <c:v>0.1</c:v>
                </c:pt>
                <c:pt idx="141">
                  <c:v>0.1</c:v>
                </c:pt>
                <c:pt idx="142">
                  <c:v>0.1</c:v>
                </c:pt>
                <c:pt idx="143">
                  <c:v>9.5000000000000001E-2</c:v>
                </c:pt>
                <c:pt idx="144">
                  <c:v>9.3800000000000008E-2</c:v>
                </c:pt>
                <c:pt idx="145">
                  <c:v>9.3800000000000008E-2</c:v>
                </c:pt>
                <c:pt idx="146">
                  <c:v>9.3800000000000008E-2</c:v>
                </c:pt>
                <c:pt idx="147">
                  <c:v>9.3800000000000008E-2</c:v>
                </c:pt>
                <c:pt idx="148">
                  <c:v>9.3800000000000008E-2</c:v>
                </c:pt>
                <c:pt idx="149">
                  <c:v>9.2499999999999999E-2</c:v>
                </c:pt>
                <c:pt idx="150">
                  <c:v>0.08</c:v>
                </c:pt>
                <c:pt idx="151">
                  <c:v>0.08</c:v>
                </c:pt>
                <c:pt idx="152">
                  <c:v>0.08</c:v>
                </c:pt>
                <c:pt idx="153">
                  <c:v>7.6299999999999993E-2</c:v>
                </c:pt>
                <c:pt idx="154">
                  <c:v>0.08</c:v>
                </c:pt>
                <c:pt idx="155">
                  <c:v>0.08</c:v>
                </c:pt>
                <c:pt idx="156">
                  <c:v>0.08</c:v>
                </c:pt>
                <c:pt idx="157">
                  <c:v>0.08</c:v>
                </c:pt>
                <c:pt idx="158">
                  <c:v>0.08</c:v>
                </c:pt>
                <c:pt idx="159">
                  <c:v>0.08</c:v>
                </c:pt>
                <c:pt idx="160">
                  <c:v>0.08</c:v>
                </c:pt>
                <c:pt idx="161">
                  <c:v>0.08</c:v>
                </c:pt>
                <c:pt idx="162">
                  <c:v>0.08</c:v>
                </c:pt>
                <c:pt idx="163">
                  <c:v>0.08</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0.08</c:v>
                </c:pt>
                <c:pt idx="179">
                  <c:v>9.5000000000000001E-2</c:v>
                </c:pt>
                <c:pt idx="180">
                  <c:v>9.5000000000000001E-2</c:v>
                </c:pt>
                <c:pt idx="181">
                  <c:v>9.5000000000000001E-2</c:v>
                </c:pt>
                <c:pt idx="182">
                  <c:v>9.5000000000000001E-2</c:v>
                </c:pt>
                <c:pt idx="183">
                  <c:v>8.2500000000000004E-2</c:v>
                </c:pt>
                <c:pt idx="184">
                  <c:v>8.5000000000000006E-2</c:v>
                </c:pt>
                <c:pt idx="185">
                  <c:v>7.0000000000000007E-2</c:v>
                </c:pt>
                <c:pt idx="186">
                  <c:v>8.5000000000000006E-2</c:v>
                </c:pt>
                <c:pt idx="187">
                  <c:v>0.08</c:v>
                </c:pt>
                <c:pt idx="188">
                  <c:v>0.09</c:v>
                </c:pt>
                <c:pt idx="189">
                  <c:v>7.0000000000000007E-2</c:v>
                </c:pt>
                <c:pt idx="190">
                  <c:v>0.08</c:v>
                </c:pt>
                <c:pt idx="191">
                  <c:v>0.09</c:v>
                </c:pt>
                <c:pt idx="192">
                  <c:v>0.09</c:v>
                </c:pt>
                <c:pt idx="193">
                  <c:v>0.09</c:v>
                </c:pt>
                <c:pt idx="194">
                  <c:v>0.08</c:v>
                </c:pt>
                <c:pt idx="195">
                  <c:v>0.09</c:v>
                </c:pt>
                <c:pt idx="196">
                  <c:v>0.08</c:v>
                </c:pt>
                <c:pt idx="197">
                  <c:v>0.08</c:v>
                </c:pt>
                <c:pt idx="198">
                  <c:v>0.08</c:v>
                </c:pt>
                <c:pt idx="199">
                  <c:v>7.4999999999999997E-2</c:v>
                </c:pt>
                <c:pt idx="200">
                  <c:v>0.08</c:v>
                </c:pt>
                <c:pt idx="201">
                  <c:v>7.4999999999999997E-2</c:v>
                </c:pt>
                <c:pt idx="202">
                  <c:v>7.4999999999999997E-2</c:v>
                </c:pt>
                <c:pt idx="203">
                  <c:v>7.4999999999999997E-2</c:v>
                </c:pt>
                <c:pt idx="204">
                  <c:v>7.4999999999999997E-2</c:v>
                </c:pt>
                <c:pt idx="205">
                  <c:v>7.4999999999999997E-2</c:v>
                </c:pt>
                <c:pt idx="206">
                  <c:v>7.4999999999999997E-2</c:v>
                </c:pt>
                <c:pt idx="207">
                  <c:v>7.4999999999999997E-2</c:v>
                </c:pt>
                <c:pt idx="208">
                  <c:v>0.08</c:v>
                </c:pt>
                <c:pt idx="209">
                  <c:v>7.0000000000000007E-2</c:v>
                </c:pt>
                <c:pt idx="210">
                  <c:v>7.0000000000000007E-2</c:v>
                </c:pt>
                <c:pt idx="211">
                  <c:v>7.0000000000000007E-2</c:v>
                </c:pt>
                <c:pt idx="212">
                  <c:v>7.0000000000000007E-2</c:v>
                </c:pt>
                <c:pt idx="213">
                  <c:v>7.0000000000000007E-2</c:v>
                </c:pt>
                <c:pt idx="214">
                  <c:v>7.0000000000000007E-2</c:v>
                </c:pt>
                <c:pt idx="215">
                  <c:v>7.0000000000000007E-2</c:v>
                </c:pt>
                <c:pt idx="216">
                  <c:v>7.0000000000000007E-2</c:v>
                </c:pt>
                <c:pt idx="217">
                  <c:v>6.7500000000000004E-2</c:v>
                </c:pt>
                <c:pt idx="218">
                  <c:v>6.7500000000000004E-2</c:v>
                </c:pt>
                <c:pt idx="219">
                  <c:v>7.0000000000000007E-2</c:v>
                </c:pt>
                <c:pt idx="220">
                  <c:v>6.5000000000000002E-2</c:v>
                </c:pt>
                <c:pt idx="221">
                  <c:v>6.5000000000000002E-2</c:v>
                </c:pt>
                <c:pt idx="222">
                  <c:v>6.5000000000000002E-2</c:v>
                </c:pt>
                <c:pt idx="223">
                  <c:v>0.06</c:v>
                </c:pt>
                <c:pt idx="224">
                  <c:v>0.06</c:v>
                </c:pt>
                <c:pt idx="225">
                  <c:v>0.06</c:v>
                </c:pt>
                <c:pt idx="226">
                  <c:v>0.06</c:v>
                </c:pt>
                <c:pt idx="227">
                  <c:v>0.06</c:v>
                </c:pt>
                <c:pt idx="228">
                  <c:v>0.06</c:v>
                </c:pt>
                <c:pt idx="229">
                  <c:v>0.06</c:v>
                </c:pt>
                <c:pt idx="230">
                  <c:v>0.06</c:v>
                </c:pt>
                <c:pt idx="231">
                  <c:v>0.06</c:v>
                </c:pt>
                <c:pt idx="232">
                  <c:v>5.8799999999999998E-2</c:v>
                </c:pt>
                <c:pt idx="233">
                  <c:v>5.8799999999999998E-2</c:v>
                </c:pt>
                <c:pt idx="234">
                  <c:v>5.7999999999999996E-2</c:v>
                </c:pt>
                <c:pt idx="235">
                  <c:v>5.7999999999999996E-2</c:v>
                </c:pt>
                <c:pt idx="236">
                  <c:v>5.7999999999999996E-2</c:v>
                </c:pt>
                <c:pt idx="237">
                  <c:v>5.5E-2</c:v>
                </c:pt>
                <c:pt idx="238">
                  <c:v>5.5E-2</c:v>
                </c:pt>
                <c:pt idx="239">
                  <c:v>7.0000000000000007E-2</c:v>
                </c:pt>
                <c:pt idx="240">
                  <c:v>5.2499999999999998E-2</c:v>
                </c:pt>
                <c:pt idx="241">
                  <c:v>5.1500000000000004E-2</c:v>
                </c:pt>
                <c:pt idx="242">
                  <c:v>5.1500000000000004E-2</c:v>
                </c:pt>
                <c:pt idx="243">
                  <c:v>5.0499999999999996E-2</c:v>
                </c:pt>
                <c:pt idx="244">
                  <c:v>0.05</c:v>
                </c:pt>
                <c:pt idx="245">
                  <c:v>4.9500000000000002E-2</c:v>
                </c:pt>
                <c:pt idx="246">
                  <c:v>7.0000000000000007E-2</c:v>
                </c:pt>
                <c:pt idx="247">
                  <c:v>4.9500000000000002E-2</c:v>
                </c:pt>
                <c:pt idx="248">
                  <c:v>4.9500000000000002E-2</c:v>
                </c:pt>
                <c:pt idx="249">
                  <c:v>4.9500000000000002E-2</c:v>
                </c:pt>
                <c:pt idx="250">
                  <c:v>4.9500000000000002E-2</c:v>
                </c:pt>
                <c:pt idx="251">
                  <c:v>4.9500000000000002E-2</c:v>
                </c:pt>
                <c:pt idx="252">
                  <c:v>4.9500000000000002E-2</c:v>
                </c:pt>
                <c:pt idx="253">
                  <c:v>4.9000000000000002E-2</c:v>
                </c:pt>
                <c:pt idx="254">
                  <c:v>4.9000000000000002E-2</c:v>
                </c:pt>
                <c:pt idx="255">
                  <c:v>4.9000000000000002E-2</c:v>
                </c:pt>
                <c:pt idx="256">
                  <c:v>4.9000000000000002E-2</c:v>
                </c:pt>
                <c:pt idx="257">
                  <c:v>2.7999999999999997E-2</c:v>
                </c:pt>
                <c:pt idx="258">
                  <c:v>4.9000000000000002E-2</c:v>
                </c:pt>
                <c:pt idx="259">
                  <c:v>4.9000000000000002E-2</c:v>
                </c:pt>
                <c:pt idx="260">
                  <c:v>4.9000000000000002E-2</c:v>
                </c:pt>
                <c:pt idx="261">
                  <c:v>4.9000000000000002E-2</c:v>
                </c:pt>
                <c:pt idx="262">
                  <c:v>4.8800000000000003E-2</c:v>
                </c:pt>
                <c:pt idx="263">
                  <c:v>4.8800000000000003E-2</c:v>
                </c:pt>
                <c:pt idx="264">
                  <c:v>5.1900000000000002E-2</c:v>
                </c:pt>
                <c:pt idx="265">
                  <c:v>4.8800000000000003E-2</c:v>
                </c:pt>
                <c:pt idx="266">
                  <c:v>4.8800000000000003E-2</c:v>
                </c:pt>
                <c:pt idx="267">
                  <c:v>4.8800000000000003E-2</c:v>
                </c:pt>
                <c:pt idx="268">
                  <c:v>4.8800000000000003E-2</c:v>
                </c:pt>
                <c:pt idx="269">
                  <c:v>4.8800000000000003E-2</c:v>
                </c:pt>
                <c:pt idx="270">
                  <c:v>4.8800000000000003E-2</c:v>
                </c:pt>
                <c:pt idx="271">
                  <c:v>4.8499999999999995E-2</c:v>
                </c:pt>
                <c:pt idx="272">
                  <c:v>4.8499999999999995E-2</c:v>
                </c:pt>
                <c:pt idx="273">
                  <c:v>4.8300000000000003E-2</c:v>
                </c:pt>
                <c:pt idx="274">
                  <c:v>4.8499999999999995E-2</c:v>
                </c:pt>
                <c:pt idx="275">
                  <c:v>4.8499999999999995E-2</c:v>
                </c:pt>
                <c:pt idx="276">
                  <c:v>4.8499999999999995E-2</c:v>
                </c:pt>
                <c:pt idx="277">
                  <c:v>4.8499999999999995E-2</c:v>
                </c:pt>
                <c:pt idx="278">
                  <c:v>4.8499999999999995E-2</c:v>
                </c:pt>
                <c:pt idx="279">
                  <c:v>4.8499999999999995E-2</c:v>
                </c:pt>
                <c:pt idx="280">
                  <c:v>4.8499999999999995E-2</c:v>
                </c:pt>
                <c:pt idx="281">
                  <c:v>4.8499999999999995E-2</c:v>
                </c:pt>
                <c:pt idx="282">
                  <c:v>4.8499999999999995E-2</c:v>
                </c:pt>
                <c:pt idx="283">
                  <c:v>4.8499999999999995E-2</c:v>
                </c:pt>
                <c:pt idx="284">
                  <c:v>4.8499999999999995E-2</c:v>
                </c:pt>
                <c:pt idx="285">
                  <c:v>4.4999999999999998E-2</c:v>
                </c:pt>
                <c:pt idx="286">
                  <c:v>7.0000000000000007E-2</c:v>
                </c:pt>
                <c:pt idx="287">
                  <c:v>7.0000000000000007E-2</c:v>
                </c:pt>
                <c:pt idx="288">
                  <c:v>7.0000000000000007E-2</c:v>
                </c:pt>
                <c:pt idx="289">
                  <c:v>7.0000000000000007E-2</c:v>
                </c:pt>
                <c:pt idx="290">
                  <c:v>7.0000000000000007E-2</c:v>
                </c:pt>
                <c:pt idx="291">
                  <c:v>7.0000000000000007E-2</c:v>
                </c:pt>
                <c:pt idx="292">
                  <c:v>7.0000000000000007E-2</c:v>
                </c:pt>
                <c:pt idx="293">
                  <c:v>7.0000000000000007E-2</c:v>
                </c:pt>
                <c:pt idx="294">
                  <c:v>7.0000000000000007E-2</c:v>
                </c:pt>
                <c:pt idx="295">
                  <c:v>7.0000000000000007E-2</c:v>
                </c:pt>
                <c:pt idx="296">
                  <c:v>7.0000000000000007E-2</c:v>
                </c:pt>
                <c:pt idx="297">
                  <c:v>7.0000000000000007E-2</c:v>
                </c:pt>
                <c:pt idx="298">
                  <c:v>7.0000000000000007E-2</c:v>
                </c:pt>
                <c:pt idx="299">
                  <c:v>7.0000000000000007E-2</c:v>
                </c:pt>
                <c:pt idx="300">
                  <c:v>7.0000000000000007E-2</c:v>
                </c:pt>
                <c:pt idx="301">
                  <c:v>7.0000000000000007E-2</c:v>
                </c:pt>
                <c:pt idx="302">
                  <c:v>7.0000000000000007E-2</c:v>
                </c:pt>
                <c:pt idx="303">
                  <c:v>7.0000000000000007E-2</c:v>
                </c:pt>
                <c:pt idx="304">
                  <c:v>7.0000000000000007E-2</c:v>
                </c:pt>
                <c:pt idx="305">
                  <c:v>7.0000000000000007E-2</c:v>
                </c:pt>
                <c:pt idx="306">
                  <c:v>7.0000000000000007E-2</c:v>
                </c:pt>
                <c:pt idx="307">
                  <c:v>4.4999999999999998E-2</c:v>
                </c:pt>
                <c:pt idx="308">
                  <c:v>4.4999999999999998E-2</c:v>
                </c:pt>
                <c:pt idx="309">
                  <c:v>4.4999999999999998E-2</c:v>
                </c:pt>
                <c:pt idx="310">
                  <c:v>4.4999999999999998E-2</c:v>
                </c:pt>
                <c:pt idx="311">
                  <c:v>4.4999999999999998E-2</c:v>
                </c:pt>
                <c:pt idx="312">
                  <c:v>4.4999999999999998E-2</c:v>
                </c:pt>
                <c:pt idx="313">
                  <c:v>0.02</c:v>
                </c:pt>
                <c:pt idx="314">
                  <c:v>4.4999999999999998E-2</c:v>
                </c:pt>
                <c:pt idx="315">
                  <c:v>4.4999999999999998E-2</c:v>
                </c:pt>
                <c:pt idx="316">
                  <c:v>4.4999999999999998E-2</c:v>
                </c:pt>
                <c:pt idx="317">
                  <c:v>4.4999999999999998E-2</c:v>
                </c:pt>
                <c:pt idx="318">
                  <c:v>4.4999999999999998E-2</c:v>
                </c:pt>
                <c:pt idx="319">
                  <c:v>0.02</c:v>
                </c:pt>
                <c:pt idx="320">
                  <c:v>4.4999999999999998E-2</c:v>
                </c:pt>
                <c:pt idx="321">
                  <c:v>4.4999999999999998E-2</c:v>
                </c:pt>
                <c:pt idx="322">
                  <c:v>4.4999999999999998E-2</c:v>
                </c:pt>
                <c:pt idx="323">
                  <c:v>4.4999999999999998E-2</c:v>
                </c:pt>
                <c:pt idx="324">
                  <c:v>4.4999999999999998E-2</c:v>
                </c:pt>
                <c:pt idx="325">
                  <c:v>4.4999999999999998E-2</c:v>
                </c:pt>
                <c:pt idx="326">
                  <c:v>4.4999999999999998E-2</c:v>
                </c:pt>
                <c:pt idx="327">
                  <c:v>4.4999999999999998E-2</c:v>
                </c:pt>
                <c:pt idx="328">
                  <c:v>4.4999999999999998E-2</c:v>
                </c:pt>
                <c:pt idx="329">
                  <c:v>4.4999999999999998E-2</c:v>
                </c:pt>
                <c:pt idx="330">
                  <c:v>0.02</c:v>
                </c:pt>
                <c:pt idx="331">
                  <c:v>4.4999999999999998E-2</c:v>
                </c:pt>
                <c:pt idx="332">
                  <c:v>4.4999999999999998E-2</c:v>
                </c:pt>
                <c:pt idx="333">
                  <c:v>0.02</c:v>
                </c:pt>
                <c:pt idx="334">
                  <c:v>0.02</c:v>
                </c:pt>
                <c:pt idx="335">
                  <c:v>0.02</c:v>
                </c:pt>
                <c:pt idx="336">
                  <c:v>0.02</c:v>
                </c:pt>
                <c:pt idx="337">
                  <c:v>0.02</c:v>
                </c:pt>
                <c:pt idx="338">
                  <c:v>4.4999999999999998E-2</c:v>
                </c:pt>
                <c:pt idx="339">
                  <c:v>4.4999999999999998E-2</c:v>
                </c:pt>
                <c:pt idx="340">
                  <c:v>4.4999999999999998E-2</c:v>
                </c:pt>
                <c:pt idx="341">
                  <c:v>0.02</c:v>
                </c:pt>
                <c:pt idx="342">
                  <c:v>4.7500000000000001E-2</c:v>
                </c:pt>
                <c:pt idx="343">
                  <c:v>0.02</c:v>
                </c:pt>
                <c:pt idx="344">
                  <c:v>4.4999999999999998E-2</c:v>
                </c:pt>
                <c:pt idx="345">
                  <c:v>0.02</c:v>
                </c:pt>
                <c:pt idx="346">
                  <c:v>4.4999999999999998E-2</c:v>
                </c:pt>
                <c:pt idx="347">
                  <c:v>7.0000000000000007E-2</c:v>
                </c:pt>
                <c:pt idx="348">
                  <c:v>7.0000000000000007E-2</c:v>
                </c:pt>
                <c:pt idx="349">
                  <c:v>7.0000000000000007E-2</c:v>
                </c:pt>
                <c:pt idx="350">
                  <c:v>7.0000000000000007E-2</c:v>
                </c:pt>
                <c:pt idx="351">
                  <c:v>0.02</c:v>
                </c:pt>
                <c:pt idx="352">
                  <c:v>0.02</c:v>
                </c:pt>
                <c:pt idx="353">
                  <c:v>0.02</c:v>
                </c:pt>
                <c:pt idx="354">
                  <c:v>0.02</c:v>
                </c:pt>
                <c:pt idx="355">
                  <c:v>7.0000000000000007E-2</c:v>
                </c:pt>
                <c:pt idx="356">
                  <c:v>0.02</c:v>
                </c:pt>
                <c:pt idx="357">
                  <c:v>4.4999999999999998E-2</c:v>
                </c:pt>
                <c:pt idx="358">
                  <c:v>4.4999999999999998E-2</c:v>
                </c:pt>
                <c:pt idx="359">
                  <c:v>0.02</c:v>
                </c:pt>
                <c:pt idx="360">
                  <c:v>4.4999999999999998E-2</c:v>
                </c:pt>
                <c:pt idx="361">
                  <c:v>4.4999999999999998E-2</c:v>
                </c:pt>
                <c:pt idx="362">
                  <c:v>4.4999999999999998E-2</c:v>
                </c:pt>
                <c:pt idx="363">
                  <c:v>4.4999999999999998E-2</c:v>
                </c:pt>
                <c:pt idx="364">
                  <c:v>7.0000000000000007E-2</c:v>
                </c:pt>
                <c:pt idx="365">
                  <c:v>4.4999999999999998E-2</c:v>
                </c:pt>
                <c:pt idx="366">
                  <c:v>4.4999999999999998E-2</c:v>
                </c:pt>
                <c:pt idx="367">
                  <c:v>4.4999999999999998E-2</c:v>
                </c:pt>
                <c:pt idx="368">
                  <c:v>4.4999999999999998E-2</c:v>
                </c:pt>
                <c:pt idx="369">
                  <c:v>4.4999999999999998E-2</c:v>
                </c:pt>
                <c:pt idx="370">
                  <c:v>4.4999999999999998E-2</c:v>
                </c:pt>
                <c:pt idx="371">
                  <c:v>4.4999999999999998E-2</c:v>
                </c:pt>
                <c:pt idx="372">
                  <c:v>0.02</c:v>
                </c:pt>
                <c:pt idx="373">
                  <c:v>4.4999999999999998E-2</c:v>
                </c:pt>
                <c:pt idx="374">
                  <c:v>0.02</c:v>
                </c:pt>
                <c:pt idx="375">
                  <c:v>4.4999999999999998E-2</c:v>
                </c:pt>
                <c:pt idx="376">
                  <c:v>4.4999999999999998E-2</c:v>
                </c:pt>
                <c:pt idx="377">
                  <c:v>4.4999999999999998E-2</c:v>
                </c:pt>
                <c:pt idx="378">
                  <c:v>7.0000000000000007E-2</c:v>
                </c:pt>
                <c:pt idx="379">
                  <c:v>4.4999999999999998E-2</c:v>
                </c:pt>
                <c:pt idx="380">
                  <c:v>4.4999999999999998E-2</c:v>
                </c:pt>
                <c:pt idx="381">
                  <c:v>0.02</c:v>
                </c:pt>
                <c:pt idx="382">
                  <c:v>4.4999999999999998E-2</c:v>
                </c:pt>
                <c:pt idx="383">
                  <c:v>4.4999999999999998E-2</c:v>
                </c:pt>
                <c:pt idx="384">
                  <c:v>0.02</c:v>
                </c:pt>
                <c:pt idx="385">
                  <c:v>0.02</c:v>
                </c:pt>
                <c:pt idx="386">
                  <c:v>4.4999999999999998E-2</c:v>
                </c:pt>
                <c:pt idx="387">
                  <c:v>4.4999999999999998E-2</c:v>
                </c:pt>
                <c:pt idx="388">
                  <c:v>4.4999999999999998E-2</c:v>
                </c:pt>
                <c:pt idx="389">
                  <c:v>0.02</c:v>
                </c:pt>
                <c:pt idx="390">
                  <c:v>4.4999999999999998E-2</c:v>
                </c:pt>
                <c:pt idx="391">
                  <c:v>0.02</c:v>
                </c:pt>
                <c:pt idx="392">
                  <c:v>4.4999999999999998E-2</c:v>
                </c:pt>
                <c:pt idx="393">
                  <c:v>0.02</c:v>
                </c:pt>
                <c:pt idx="394">
                  <c:v>0.02</c:v>
                </c:pt>
                <c:pt idx="395">
                  <c:v>4.4999999999999998E-2</c:v>
                </c:pt>
                <c:pt idx="396">
                  <c:v>0.02</c:v>
                </c:pt>
                <c:pt idx="397">
                  <c:v>4.4999999999999998E-2</c:v>
                </c:pt>
                <c:pt idx="398">
                  <c:v>0.02</c:v>
                </c:pt>
                <c:pt idx="399">
                  <c:v>0.02</c:v>
                </c:pt>
                <c:pt idx="400">
                  <c:v>4.4999999999999998E-2</c:v>
                </c:pt>
                <c:pt idx="401">
                  <c:v>4.4999999999999998E-2</c:v>
                </c:pt>
                <c:pt idx="402">
                  <c:v>7.0000000000000007E-2</c:v>
                </c:pt>
                <c:pt idx="403">
                  <c:v>7.0000000000000007E-2</c:v>
                </c:pt>
                <c:pt idx="404">
                  <c:v>4.4999999999999998E-2</c:v>
                </c:pt>
                <c:pt idx="405">
                  <c:v>0.02</c:v>
                </c:pt>
                <c:pt idx="406">
                  <c:v>4.4999999999999998E-2</c:v>
                </c:pt>
                <c:pt idx="407">
                  <c:v>4.4999999999999998E-2</c:v>
                </c:pt>
                <c:pt idx="408">
                  <c:v>4.4999999999999998E-2</c:v>
                </c:pt>
                <c:pt idx="409">
                  <c:v>0.02</c:v>
                </c:pt>
                <c:pt idx="410">
                  <c:v>4.4999999999999998E-2</c:v>
                </c:pt>
                <c:pt idx="411">
                  <c:v>7.0000000000000007E-2</c:v>
                </c:pt>
                <c:pt idx="412">
                  <c:v>4.4999999999999998E-2</c:v>
                </c:pt>
                <c:pt idx="413">
                  <c:v>4.4999999999999998E-2</c:v>
                </c:pt>
                <c:pt idx="414">
                  <c:v>0.02</c:v>
                </c:pt>
                <c:pt idx="415">
                  <c:v>0.02</c:v>
                </c:pt>
                <c:pt idx="416">
                  <c:v>0.02</c:v>
                </c:pt>
                <c:pt idx="417">
                  <c:v>0.02</c:v>
                </c:pt>
                <c:pt idx="418">
                  <c:v>0.02</c:v>
                </c:pt>
                <c:pt idx="419">
                  <c:v>0.02</c:v>
                </c:pt>
                <c:pt idx="420">
                  <c:v>0.02</c:v>
                </c:pt>
                <c:pt idx="421">
                  <c:v>0.02</c:v>
                </c:pt>
                <c:pt idx="422">
                  <c:v>0.02</c:v>
                </c:pt>
                <c:pt idx="423">
                  <c:v>0.02</c:v>
                </c:pt>
                <c:pt idx="424">
                  <c:v>0.02</c:v>
                </c:pt>
                <c:pt idx="425">
                  <c:v>0.02</c:v>
                </c:pt>
                <c:pt idx="426">
                  <c:v>0.02</c:v>
                </c:pt>
                <c:pt idx="427">
                  <c:v>0.02</c:v>
                </c:pt>
                <c:pt idx="428">
                  <c:v>0.02</c:v>
                </c:pt>
                <c:pt idx="429">
                  <c:v>0.02</c:v>
                </c:pt>
                <c:pt idx="430">
                  <c:v>0.02</c:v>
                </c:pt>
                <c:pt idx="431">
                  <c:v>0.02</c:v>
                </c:pt>
                <c:pt idx="432">
                  <c:v>0.02</c:v>
                </c:pt>
              </c:numCache>
            </c:numRef>
          </c:val>
          <c:smooth val="1"/>
          <c:extLst>
            <c:ext xmlns:c16="http://schemas.microsoft.com/office/drawing/2014/chart" uri="{C3380CC4-5D6E-409C-BE32-E72D297353CC}">
              <c16:uniqueId val="{00000001-CE4F-4772-B0D2-384C096BE131}"/>
            </c:ext>
          </c:extLst>
        </c:ser>
        <c:ser>
          <c:idx val="3"/>
          <c:order val="2"/>
          <c:tx>
            <c:strRef>
              <c:f>'2.3.2.1-график'!$F$4</c:f>
              <c:strCache>
                <c:ptCount val="1"/>
                <c:pt idx="0">
                  <c:v>KIBID3M
индикаторы</c:v>
                </c:pt>
              </c:strCache>
            </c:strRef>
          </c:tx>
          <c:spPr>
            <a:ln w="38100">
              <a:pattFill prst="pct75">
                <a:fgClr>
                  <a:srgbClr val="339966"/>
                </a:fgClr>
                <a:bgClr>
                  <a:srgbClr val="FFFFFF"/>
                </a:bgClr>
              </a:pattFill>
              <a:prstDash val="solid"/>
            </a:ln>
          </c:spPr>
          <c:marker>
            <c:symbol val="none"/>
          </c:marker>
          <c:cat>
            <c:numRef>
              <c:f>'2.3.2.1-график'!$B$7:$B$439</c:f>
              <c:numCache>
                <c:formatCode>dd/mm/yy;@</c:formatCode>
                <c:ptCount val="433"/>
                <c:pt idx="0">
                  <c:v>39818</c:v>
                </c:pt>
                <c:pt idx="1">
                  <c:v>39819</c:v>
                </c:pt>
                <c:pt idx="2">
                  <c:v>39821</c:v>
                </c:pt>
                <c:pt idx="3">
                  <c:v>39822</c:v>
                </c:pt>
                <c:pt idx="4">
                  <c:v>39825</c:v>
                </c:pt>
                <c:pt idx="5">
                  <c:v>39826</c:v>
                </c:pt>
                <c:pt idx="6">
                  <c:v>39827</c:v>
                </c:pt>
                <c:pt idx="7">
                  <c:v>39828</c:v>
                </c:pt>
                <c:pt idx="8">
                  <c:v>39829</c:v>
                </c:pt>
                <c:pt idx="9">
                  <c:v>39832</c:v>
                </c:pt>
                <c:pt idx="10">
                  <c:v>39833</c:v>
                </c:pt>
                <c:pt idx="11">
                  <c:v>39834</c:v>
                </c:pt>
                <c:pt idx="12">
                  <c:v>39835</c:v>
                </c:pt>
                <c:pt idx="13">
                  <c:v>39836</c:v>
                </c:pt>
                <c:pt idx="14">
                  <c:v>39839</c:v>
                </c:pt>
                <c:pt idx="15">
                  <c:v>39840</c:v>
                </c:pt>
                <c:pt idx="16">
                  <c:v>39841</c:v>
                </c:pt>
                <c:pt idx="17">
                  <c:v>39842</c:v>
                </c:pt>
                <c:pt idx="18">
                  <c:v>39843</c:v>
                </c:pt>
                <c:pt idx="19">
                  <c:v>39846</c:v>
                </c:pt>
                <c:pt idx="20">
                  <c:v>39847</c:v>
                </c:pt>
                <c:pt idx="21">
                  <c:v>39848</c:v>
                </c:pt>
                <c:pt idx="22">
                  <c:v>39849</c:v>
                </c:pt>
                <c:pt idx="23">
                  <c:v>39850</c:v>
                </c:pt>
                <c:pt idx="24">
                  <c:v>39853</c:v>
                </c:pt>
                <c:pt idx="25">
                  <c:v>39854</c:v>
                </c:pt>
                <c:pt idx="26">
                  <c:v>39855</c:v>
                </c:pt>
                <c:pt idx="27">
                  <c:v>39856</c:v>
                </c:pt>
                <c:pt idx="28">
                  <c:v>39857</c:v>
                </c:pt>
                <c:pt idx="29">
                  <c:v>39860</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39882</c:v>
                </c:pt>
                <c:pt idx="45">
                  <c:v>39883</c:v>
                </c:pt>
                <c:pt idx="46">
                  <c:v>39884</c:v>
                </c:pt>
                <c:pt idx="47">
                  <c:v>39885</c:v>
                </c:pt>
                <c:pt idx="48">
                  <c:v>39888</c:v>
                </c:pt>
                <c:pt idx="49">
                  <c:v>39889</c:v>
                </c:pt>
                <c:pt idx="50">
                  <c:v>39890</c:v>
                </c:pt>
                <c:pt idx="51">
                  <c:v>39891</c:v>
                </c:pt>
                <c:pt idx="52">
                  <c:v>39892</c:v>
                </c:pt>
                <c:pt idx="53">
                  <c:v>39896</c:v>
                </c:pt>
                <c:pt idx="54">
                  <c:v>39897</c:v>
                </c:pt>
                <c:pt idx="55">
                  <c:v>39898</c:v>
                </c:pt>
                <c:pt idx="56">
                  <c:v>39899</c:v>
                </c:pt>
                <c:pt idx="57">
                  <c:v>39902</c:v>
                </c:pt>
                <c:pt idx="58">
                  <c:v>39903</c:v>
                </c:pt>
                <c:pt idx="59">
                  <c:v>39904</c:v>
                </c:pt>
                <c:pt idx="60">
                  <c:v>39905</c:v>
                </c:pt>
                <c:pt idx="61">
                  <c:v>39906</c:v>
                </c:pt>
                <c:pt idx="62">
                  <c:v>39909</c:v>
                </c:pt>
                <c:pt idx="63">
                  <c:v>39910</c:v>
                </c:pt>
                <c:pt idx="64">
                  <c:v>39911</c:v>
                </c:pt>
                <c:pt idx="65">
                  <c:v>39912</c:v>
                </c:pt>
                <c:pt idx="66">
                  <c:v>39913</c:v>
                </c:pt>
                <c:pt idx="67">
                  <c:v>39916</c:v>
                </c:pt>
                <c:pt idx="68">
                  <c:v>39917</c:v>
                </c:pt>
                <c:pt idx="69">
                  <c:v>39918</c:v>
                </c:pt>
                <c:pt idx="70">
                  <c:v>39919</c:v>
                </c:pt>
                <c:pt idx="71">
                  <c:v>39920</c:v>
                </c:pt>
                <c:pt idx="72">
                  <c:v>39923</c:v>
                </c:pt>
                <c:pt idx="73">
                  <c:v>39924</c:v>
                </c:pt>
                <c:pt idx="74">
                  <c:v>39925</c:v>
                </c:pt>
                <c:pt idx="75">
                  <c:v>39926</c:v>
                </c:pt>
                <c:pt idx="76">
                  <c:v>39927</c:v>
                </c:pt>
                <c:pt idx="77">
                  <c:v>39930</c:v>
                </c:pt>
                <c:pt idx="78">
                  <c:v>39931</c:v>
                </c:pt>
                <c:pt idx="79">
                  <c:v>39932</c:v>
                </c:pt>
                <c:pt idx="80">
                  <c:v>39933</c:v>
                </c:pt>
                <c:pt idx="81">
                  <c:v>39937</c:v>
                </c:pt>
                <c:pt idx="82">
                  <c:v>39938</c:v>
                </c:pt>
                <c:pt idx="83">
                  <c:v>39939</c:v>
                </c:pt>
                <c:pt idx="84">
                  <c:v>39940</c:v>
                </c:pt>
                <c:pt idx="85">
                  <c:v>39941</c:v>
                </c:pt>
                <c:pt idx="86">
                  <c:v>39945</c:v>
                </c:pt>
                <c:pt idx="87">
                  <c:v>39946</c:v>
                </c:pt>
                <c:pt idx="88">
                  <c:v>39947</c:v>
                </c:pt>
                <c:pt idx="89">
                  <c:v>39948</c:v>
                </c:pt>
                <c:pt idx="90">
                  <c:v>39951</c:v>
                </c:pt>
                <c:pt idx="91">
                  <c:v>39952</c:v>
                </c:pt>
                <c:pt idx="92">
                  <c:v>39953</c:v>
                </c:pt>
                <c:pt idx="93">
                  <c:v>39954</c:v>
                </c:pt>
                <c:pt idx="94">
                  <c:v>39955</c:v>
                </c:pt>
                <c:pt idx="95">
                  <c:v>39958</c:v>
                </c:pt>
                <c:pt idx="96">
                  <c:v>39959</c:v>
                </c:pt>
                <c:pt idx="97">
                  <c:v>39960</c:v>
                </c:pt>
                <c:pt idx="98">
                  <c:v>39961</c:v>
                </c:pt>
                <c:pt idx="99">
                  <c:v>39962</c:v>
                </c:pt>
                <c:pt idx="100">
                  <c:v>39965</c:v>
                </c:pt>
                <c:pt idx="101">
                  <c:v>39966</c:v>
                </c:pt>
                <c:pt idx="102">
                  <c:v>39967</c:v>
                </c:pt>
                <c:pt idx="103">
                  <c:v>39968</c:v>
                </c:pt>
                <c:pt idx="104">
                  <c:v>39969</c:v>
                </c:pt>
                <c:pt idx="105">
                  <c:v>39972</c:v>
                </c:pt>
                <c:pt idx="106">
                  <c:v>39973</c:v>
                </c:pt>
                <c:pt idx="107">
                  <c:v>39974</c:v>
                </c:pt>
                <c:pt idx="108">
                  <c:v>39975</c:v>
                </c:pt>
                <c:pt idx="109">
                  <c:v>39976</c:v>
                </c:pt>
                <c:pt idx="110">
                  <c:v>39979</c:v>
                </c:pt>
                <c:pt idx="111">
                  <c:v>39980</c:v>
                </c:pt>
                <c:pt idx="112">
                  <c:v>39981</c:v>
                </c:pt>
                <c:pt idx="113">
                  <c:v>39982</c:v>
                </c:pt>
                <c:pt idx="114">
                  <c:v>39983</c:v>
                </c:pt>
                <c:pt idx="115">
                  <c:v>39986</c:v>
                </c:pt>
                <c:pt idx="116">
                  <c:v>39987</c:v>
                </c:pt>
                <c:pt idx="117">
                  <c:v>39988</c:v>
                </c:pt>
                <c:pt idx="118">
                  <c:v>39989</c:v>
                </c:pt>
                <c:pt idx="119">
                  <c:v>39990</c:v>
                </c:pt>
                <c:pt idx="120">
                  <c:v>39993</c:v>
                </c:pt>
                <c:pt idx="121">
                  <c:v>39994</c:v>
                </c:pt>
                <c:pt idx="122">
                  <c:v>39995</c:v>
                </c:pt>
                <c:pt idx="123">
                  <c:v>39996</c:v>
                </c:pt>
                <c:pt idx="124">
                  <c:v>39997</c:v>
                </c:pt>
                <c:pt idx="125">
                  <c:v>40001</c:v>
                </c:pt>
                <c:pt idx="126">
                  <c:v>40002</c:v>
                </c:pt>
                <c:pt idx="127">
                  <c:v>40003</c:v>
                </c:pt>
                <c:pt idx="128">
                  <c:v>40004</c:v>
                </c:pt>
                <c:pt idx="129">
                  <c:v>40007</c:v>
                </c:pt>
                <c:pt idx="130">
                  <c:v>40008</c:v>
                </c:pt>
                <c:pt idx="131">
                  <c:v>40009</c:v>
                </c:pt>
                <c:pt idx="132">
                  <c:v>40010</c:v>
                </c:pt>
                <c:pt idx="133">
                  <c:v>40011</c:v>
                </c:pt>
                <c:pt idx="134">
                  <c:v>40014</c:v>
                </c:pt>
                <c:pt idx="135">
                  <c:v>40015</c:v>
                </c:pt>
                <c:pt idx="136">
                  <c:v>40016</c:v>
                </c:pt>
                <c:pt idx="137">
                  <c:v>40017</c:v>
                </c:pt>
                <c:pt idx="138">
                  <c:v>40018</c:v>
                </c:pt>
                <c:pt idx="139">
                  <c:v>40021</c:v>
                </c:pt>
                <c:pt idx="140">
                  <c:v>40022</c:v>
                </c:pt>
                <c:pt idx="141">
                  <c:v>40023</c:v>
                </c:pt>
                <c:pt idx="142">
                  <c:v>40024</c:v>
                </c:pt>
                <c:pt idx="143">
                  <c:v>40025</c:v>
                </c:pt>
                <c:pt idx="144">
                  <c:v>40028</c:v>
                </c:pt>
                <c:pt idx="145">
                  <c:v>40029</c:v>
                </c:pt>
                <c:pt idx="146">
                  <c:v>40030</c:v>
                </c:pt>
                <c:pt idx="147">
                  <c:v>40031</c:v>
                </c:pt>
                <c:pt idx="148">
                  <c:v>40032</c:v>
                </c:pt>
                <c:pt idx="149">
                  <c:v>40035</c:v>
                </c:pt>
                <c:pt idx="150">
                  <c:v>40036</c:v>
                </c:pt>
                <c:pt idx="151">
                  <c:v>40037</c:v>
                </c:pt>
                <c:pt idx="152">
                  <c:v>40038</c:v>
                </c:pt>
                <c:pt idx="153">
                  <c:v>40039</c:v>
                </c:pt>
                <c:pt idx="154">
                  <c:v>40042</c:v>
                </c:pt>
                <c:pt idx="155">
                  <c:v>40043</c:v>
                </c:pt>
                <c:pt idx="156">
                  <c:v>40044</c:v>
                </c:pt>
                <c:pt idx="157">
                  <c:v>40045</c:v>
                </c:pt>
                <c:pt idx="158">
                  <c:v>40046</c:v>
                </c:pt>
                <c:pt idx="159">
                  <c:v>40049</c:v>
                </c:pt>
                <c:pt idx="160">
                  <c:v>40050</c:v>
                </c:pt>
                <c:pt idx="161">
                  <c:v>40051</c:v>
                </c:pt>
                <c:pt idx="162">
                  <c:v>40052</c:v>
                </c:pt>
                <c:pt idx="163">
                  <c:v>40053</c:v>
                </c:pt>
                <c:pt idx="164">
                  <c:v>40057</c:v>
                </c:pt>
                <c:pt idx="165">
                  <c:v>40058</c:v>
                </c:pt>
                <c:pt idx="166">
                  <c:v>40059</c:v>
                </c:pt>
                <c:pt idx="167">
                  <c:v>40060</c:v>
                </c:pt>
                <c:pt idx="168">
                  <c:v>40063</c:v>
                </c:pt>
                <c:pt idx="169">
                  <c:v>40064</c:v>
                </c:pt>
                <c:pt idx="170">
                  <c:v>40065</c:v>
                </c:pt>
                <c:pt idx="171">
                  <c:v>40066</c:v>
                </c:pt>
                <c:pt idx="172">
                  <c:v>40067</c:v>
                </c:pt>
                <c:pt idx="173">
                  <c:v>40070</c:v>
                </c:pt>
                <c:pt idx="174">
                  <c:v>40071</c:v>
                </c:pt>
                <c:pt idx="175">
                  <c:v>40072</c:v>
                </c:pt>
                <c:pt idx="176">
                  <c:v>40073</c:v>
                </c:pt>
                <c:pt idx="177">
                  <c:v>40074</c:v>
                </c:pt>
                <c:pt idx="178">
                  <c:v>40077</c:v>
                </c:pt>
                <c:pt idx="179">
                  <c:v>40078</c:v>
                </c:pt>
                <c:pt idx="180">
                  <c:v>40079</c:v>
                </c:pt>
                <c:pt idx="181">
                  <c:v>40080</c:v>
                </c:pt>
                <c:pt idx="182">
                  <c:v>40081</c:v>
                </c:pt>
                <c:pt idx="183">
                  <c:v>40084</c:v>
                </c:pt>
                <c:pt idx="184">
                  <c:v>40085</c:v>
                </c:pt>
                <c:pt idx="185">
                  <c:v>40086</c:v>
                </c:pt>
                <c:pt idx="186">
                  <c:v>40087</c:v>
                </c:pt>
                <c:pt idx="187">
                  <c:v>40088</c:v>
                </c:pt>
                <c:pt idx="188">
                  <c:v>40091</c:v>
                </c:pt>
                <c:pt idx="189">
                  <c:v>40092</c:v>
                </c:pt>
                <c:pt idx="190">
                  <c:v>40093</c:v>
                </c:pt>
                <c:pt idx="191">
                  <c:v>40094</c:v>
                </c:pt>
                <c:pt idx="192">
                  <c:v>40095</c:v>
                </c:pt>
                <c:pt idx="193">
                  <c:v>40098</c:v>
                </c:pt>
                <c:pt idx="194">
                  <c:v>40099</c:v>
                </c:pt>
                <c:pt idx="195">
                  <c:v>40100</c:v>
                </c:pt>
                <c:pt idx="196">
                  <c:v>40101</c:v>
                </c:pt>
                <c:pt idx="197">
                  <c:v>40102</c:v>
                </c:pt>
                <c:pt idx="198">
                  <c:v>40105</c:v>
                </c:pt>
                <c:pt idx="199">
                  <c:v>40106</c:v>
                </c:pt>
                <c:pt idx="200">
                  <c:v>40107</c:v>
                </c:pt>
                <c:pt idx="201">
                  <c:v>40108</c:v>
                </c:pt>
                <c:pt idx="202">
                  <c:v>40109</c:v>
                </c:pt>
                <c:pt idx="203">
                  <c:v>40112</c:v>
                </c:pt>
                <c:pt idx="204">
                  <c:v>40113</c:v>
                </c:pt>
                <c:pt idx="205">
                  <c:v>40114</c:v>
                </c:pt>
                <c:pt idx="206">
                  <c:v>40115</c:v>
                </c:pt>
                <c:pt idx="207">
                  <c:v>40116</c:v>
                </c:pt>
                <c:pt idx="208">
                  <c:v>40119</c:v>
                </c:pt>
                <c:pt idx="209">
                  <c:v>40120</c:v>
                </c:pt>
                <c:pt idx="210">
                  <c:v>40121</c:v>
                </c:pt>
                <c:pt idx="211">
                  <c:v>40122</c:v>
                </c:pt>
                <c:pt idx="212">
                  <c:v>40123</c:v>
                </c:pt>
                <c:pt idx="213">
                  <c:v>40126</c:v>
                </c:pt>
                <c:pt idx="214">
                  <c:v>40127</c:v>
                </c:pt>
                <c:pt idx="215">
                  <c:v>40128</c:v>
                </c:pt>
                <c:pt idx="216">
                  <c:v>40129</c:v>
                </c:pt>
                <c:pt idx="217">
                  <c:v>40130</c:v>
                </c:pt>
                <c:pt idx="218">
                  <c:v>40133</c:v>
                </c:pt>
                <c:pt idx="219">
                  <c:v>40134</c:v>
                </c:pt>
                <c:pt idx="220">
                  <c:v>40135</c:v>
                </c:pt>
                <c:pt idx="221">
                  <c:v>40136</c:v>
                </c:pt>
                <c:pt idx="222">
                  <c:v>40137</c:v>
                </c:pt>
                <c:pt idx="223">
                  <c:v>40140</c:v>
                </c:pt>
                <c:pt idx="224">
                  <c:v>40141</c:v>
                </c:pt>
                <c:pt idx="225">
                  <c:v>40142</c:v>
                </c:pt>
                <c:pt idx="226">
                  <c:v>40143</c:v>
                </c:pt>
                <c:pt idx="227">
                  <c:v>40147</c:v>
                </c:pt>
                <c:pt idx="228">
                  <c:v>40148</c:v>
                </c:pt>
                <c:pt idx="229">
                  <c:v>40149</c:v>
                </c:pt>
                <c:pt idx="230">
                  <c:v>40150</c:v>
                </c:pt>
                <c:pt idx="231">
                  <c:v>40151</c:v>
                </c:pt>
                <c:pt idx="232">
                  <c:v>40154</c:v>
                </c:pt>
                <c:pt idx="233">
                  <c:v>40155</c:v>
                </c:pt>
                <c:pt idx="234">
                  <c:v>40156</c:v>
                </c:pt>
                <c:pt idx="235">
                  <c:v>40157</c:v>
                </c:pt>
                <c:pt idx="236">
                  <c:v>40158</c:v>
                </c:pt>
                <c:pt idx="237">
                  <c:v>40161</c:v>
                </c:pt>
                <c:pt idx="238">
                  <c:v>40162</c:v>
                </c:pt>
                <c:pt idx="239">
                  <c:v>40167</c:v>
                </c:pt>
                <c:pt idx="240">
                  <c:v>40168</c:v>
                </c:pt>
                <c:pt idx="241">
                  <c:v>40169</c:v>
                </c:pt>
                <c:pt idx="242">
                  <c:v>40170</c:v>
                </c:pt>
                <c:pt idx="243">
                  <c:v>40171</c:v>
                </c:pt>
                <c:pt idx="244">
                  <c:v>40172</c:v>
                </c:pt>
                <c:pt idx="245">
                  <c:v>40175</c:v>
                </c:pt>
                <c:pt idx="246">
                  <c:v>40176</c:v>
                </c:pt>
                <c:pt idx="247">
                  <c:v>40177</c:v>
                </c:pt>
                <c:pt idx="248">
                  <c:v>40178</c:v>
                </c:pt>
                <c:pt idx="249">
                  <c:v>40183</c:v>
                </c:pt>
                <c:pt idx="250">
                  <c:v>40184</c:v>
                </c:pt>
                <c:pt idx="251">
                  <c:v>40188</c:v>
                </c:pt>
                <c:pt idx="252">
                  <c:v>40189</c:v>
                </c:pt>
                <c:pt idx="253">
                  <c:v>40190</c:v>
                </c:pt>
                <c:pt idx="254">
                  <c:v>40191</c:v>
                </c:pt>
                <c:pt idx="255">
                  <c:v>40192</c:v>
                </c:pt>
                <c:pt idx="256">
                  <c:v>40193</c:v>
                </c:pt>
                <c:pt idx="257">
                  <c:v>40196</c:v>
                </c:pt>
                <c:pt idx="258">
                  <c:v>40197</c:v>
                </c:pt>
                <c:pt idx="259">
                  <c:v>40198</c:v>
                </c:pt>
                <c:pt idx="260">
                  <c:v>40199</c:v>
                </c:pt>
                <c:pt idx="261">
                  <c:v>40200</c:v>
                </c:pt>
                <c:pt idx="262">
                  <c:v>40203</c:v>
                </c:pt>
                <c:pt idx="263">
                  <c:v>40204</c:v>
                </c:pt>
                <c:pt idx="264">
                  <c:v>40205</c:v>
                </c:pt>
                <c:pt idx="265">
                  <c:v>40206</c:v>
                </c:pt>
                <c:pt idx="266">
                  <c:v>40207</c:v>
                </c:pt>
                <c:pt idx="267">
                  <c:v>40210</c:v>
                </c:pt>
                <c:pt idx="268">
                  <c:v>40211</c:v>
                </c:pt>
                <c:pt idx="269">
                  <c:v>40212</c:v>
                </c:pt>
                <c:pt idx="270">
                  <c:v>40213</c:v>
                </c:pt>
                <c:pt idx="271">
                  <c:v>40214</c:v>
                </c:pt>
                <c:pt idx="272">
                  <c:v>40217</c:v>
                </c:pt>
                <c:pt idx="273">
                  <c:v>40218</c:v>
                </c:pt>
                <c:pt idx="274">
                  <c:v>40219</c:v>
                </c:pt>
                <c:pt idx="275">
                  <c:v>40220</c:v>
                </c:pt>
                <c:pt idx="276">
                  <c:v>40221</c:v>
                </c:pt>
                <c:pt idx="277">
                  <c:v>40224</c:v>
                </c:pt>
                <c:pt idx="278">
                  <c:v>40225</c:v>
                </c:pt>
                <c:pt idx="279">
                  <c:v>40226</c:v>
                </c:pt>
                <c:pt idx="280">
                  <c:v>40227</c:v>
                </c:pt>
                <c:pt idx="281">
                  <c:v>40228</c:v>
                </c:pt>
                <c:pt idx="282">
                  <c:v>40231</c:v>
                </c:pt>
                <c:pt idx="283">
                  <c:v>40232</c:v>
                </c:pt>
                <c:pt idx="284">
                  <c:v>40233</c:v>
                </c:pt>
                <c:pt idx="285">
                  <c:v>40234</c:v>
                </c:pt>
                <c:pt idx="286">
                  <c:v>40235</c:v>
                </c:pt>
                <c:pt idx="287">
                  <c:v>40238</c:v>
                </c:pt>
                <c:pt idx="288">
                  <c:v>40239</c:v>
                </c:pt>
                <c:pt idx="289">
                  <c:v>40240</c:v>
                </c:pt>
                <c:pt idx="290">
                  <c:v>40241</c:v>
                </c:pt>
                <c:pt idx="291">
                  <c:v>40242</c:v>
                </c:pt>
                <c:pt idx="292">
                  <c:v>40246</c:v>
                </c:pt>
                <c:pt idx="293">
                  <c:v>40247</c:v>
                </c:pt>
                <c:pt idx="294">
                  <c:v>40248</c:v>
                </c:pt>
                <c:pt idx="295">
                  <c:v>40249</c:v>
                </c:pt>
                <c:pt idx="296">
                  <c:v>40252</c:v>
                </c:pt>
                <c:pt idx="297">
                  <c:v>40253</c:v>
                </c:pt>
                <c:pt idx="298">
                  <c:v>40254</c:v>
                </c:pt>
                <c:pt idx="299">
                  <c:v>40255</c:v>
                </c:pt>
                <c:pt idx="300">
                  <c:v>40256</c:v>
                </c:pt>
                <c:pt idx="301">
                  <c:v>40262</c:v>
                </c:pt>
                <c:pt idx="302">
                  <c:v>40263</c:v>
                </c:pt>
                <c:pt idx="303">
                  <c:v>40266</c:v>
                </c:pt>
                <c:pt idx="304">
                  <c:v>40267</c:v>
                </c:pt>
                <c:pt idx="305">
                  <c:v>40268</c:v>
                </c:pt>
                <c:pt idx="306">
                  <c:v>40269</c:v>
                </c:pt>
                <c:pt idx="307">
                  <c:v>40270</c:v>
                </c:pt>
                <c:pt idx="308">
                  <c:v>40273</c:v>
                </c:pt>
                <c:pt idx="309">
                  <c:v>40274</c:v>
                </c:pt>
                <c:pt idx="310">
                  <c:v>40275</c:v>
                </c:pt>
                <c:pt idx="311">
                  <c:v>40276</c:v>
                </c:pt>
                <c:pt idx="312">
                  <c:v>40277</c:v>
                </c:pt>
                <c:pt idx="313">
                  <c:v>40280</c:v>
                </c:pt>
                <c:pt idx="314">
                  <c:v>40281</c:v>
                </c:pt>
                <c:pt idx="315">
                  <c:v>40282</c:v>
                </c:pt>
                <c:pt idx="316">
                  <c:v>40283</c:v>
                </c:pt>
                <c:pt idx="317">
                  <c:v>40284</c:v>
                </c:pt>
                <c:pt idx="318">
                  <c:v>40287</c:v>
                </c:pt>
                <c:pt idx="319">
                  <c:v>40288</c:v>
                </c:pt>
                <c:pt idx="320">
                  <c:v>40289</c:v>
                </c:pt>
                <c:pt idx="321">
                  <c:v>40290</c:v>
                </c:pt>
                <c:pt idx="322">
                  <c:v>40291</c:v>
                </c:pt>
                <c:pt idx="323">
                  <c:v>40294</c:v>
                </c:pt>
                <c:pt idx="324">
                  <c:v>40295</c:v>
                </c:pt>
                <c:pt idx="325">
                  <c:v>40296</c:v>
                </c:pt>
                <c:pt idx="326">
                  <c:v>40297</c:v>
                </c:pt>
                <c:pt idx="327">
                  <c:v>40298</c:v>
                </c:pt>
                <c:pt idx="328">
                  <c:v>40302</c:v>
                </c:pt>
                <c:pt idx="329">
                  <c:v>40303</c:v>
                </c:pt>
                <c:pt idx="330">
                  <c:v>40304</c:v>
                </c:pt>
                <c:pt idx="331">
                  <c:v>40305</c:v>
                </c:pt>
                <c:pt idx="332">
                  <c:v>40309</c:v>
                </c:pt>
                <c:pt idx="333">
                  <c:v>40310</c:v>
                </c:pt>
                <c:pt idx="334">
                  <c:v>40311</c:v>
                </c:pt>
                <c:pt idx="335">
                  <c:v>40312</c:v>
                </c:pt>
                <c:pt idx="336">
                  <c:v>40315</c:v>
                </c:pt>
                <c:pt idx="337">
                  <c:v>40316</c:v>
                </c:pt>
                <c:pt idx="338">
                  <c:v>40317</c:v>
                </c:pt>
                <c:pt idx="339">
                  <c:v>40318</c:v>
                </c:pt>
                <c:pt idx="340">
                  <c:v>40319</c:v>
                </c:pt>
                <c:pt idx="341">
                  <c:v>40322</c:v>
                </c:pt>
                <c:pt idx="342">
                  <c:v>40323</c:v>
                </c:pt>
                <c:pt idx="343">
                  <c:v>40324</c:v>
                </c:pt>
                <c:pt idx="344">
                  <c:v>40325</c:v>
                </c:pt>
                <c:pt idx="345">
                  <c:v>40326</c:v>
                </c:pt>
                <c:pt idx="346">
                  <c:v>40329</c:v>
                </c:pt>
                <c:pt idx="347">
                  <c:v>40330</c:v>
                </c:pt>
                <c:pt idx="348">
                  <c:v>40331</c:v>
                </c:pt>
                <c:pt idx="349">
                  <c:v>40332</c:v>
                </c:pt>
                <c:pt idx="350">
                  <c:v>40333</c:v>
                </c:pt>
                <c:pt idx="351">
                  <c:v>40336</c:v>
                </c:pt>
                <c:pt idx="352">
                  <c:v>40337</c:v>
                </c:pt>
                <c:pt idx="353">
                  <c:v>40338</c:v>
                </c:pt>
                <c:pt idx="354">
                  <c:v>40339</c:v>
                </c:pt>
                <c:pt idx="355">
                  <c:v>40340</c:v>
                </c:pt>
                <c:pt idx="356">
                  <c:v>40343</c:v>
                </c:pt>
                <c:pt idx="357">
                  <c:v>40344</c:v>
                </c:pt>
                <c:pt idx="358">
                  <c:v>40345</c:v>
                </c:pt>
                <c:pt idx="359">
                  <c:v>40346</c:v>
                </c:pt>
                <c:pt idx="360">
                  <c:v>40347</c:v>
                </c:pt>
                <c:pt idx="361">
                  <c:v>40350</c:v>
                </c:pt>
                <c:pt idx="362">
                  <c:v>40351</c:v>
                </c:pt>
                <c:pt idx="363">
                  <c:v>40352</c:v>
                </c:pt>
                <c:pt idx="364">
                  <c:v>40353</c:v>
                </c:pt>
                <c:pt idx="365">
                  <c:v>40354</c:v>
                </c:pt>
                <c:pt idx="366">
                  <c:v>40357</c:v>
                </c:pt>
                <c:pt idx="367">
                  <c:v>40358</c:v>
                </c:pt>
                <c:pt idx="368">
                  <c:v>40359</c:v>
                </c:pt>
                <c:pt idx="369">
                  <c:v>40360</c:v>
                </c:pt>
                <c:pt idx="370">
                  <c:v>40361</c:v>
                </c:pt>
                <c:pt idx="371">
                  <c:v>40362</c:v>
                </c:pt>
                <c:pt idx="372">
                  <c:v>40366</c:v>
                </c:pt>
                <c:pt idx="373">
                  <c:v>40367</c:v>
                </c:pt>
                <c:pt idx="374">
                  <c:v>40368</c:v>
                </c:pt>
                <c:pt idx="375">
                  <c:v>40371</c:v>
                </c:pt>
                <c:pt idx="376">
                  <c:v>40372</c:v>
                </c:pt>
                <c:pt idx="377">
                  <c:v>40373</c:v>
                </c:pt>
                <c:pt idx="378">
                  <c:v>40374</c:v>
                </c:pt>
                <c:pt idx="379">
                  <c:v>40375</c:v>
                </c:pt>
                <c:pt idx="380">
                  <c:v>40378</c:v>
                </c:pt>
                <c:pt idx="381">
                  <c:v>40379</c:v>
                </c:pt>
                <c:pt idx="382">
                  <c:v>40380</c:v>
                </c:pt>
                <c:pt idx="383">
                  <c:v>40381</c:v>
                </c:pt>
                <c:pt idx="384">
                  <c:v>40382</c:v>
                </c:pt>
                <c:pt idx="385">
                  <c:v>40385</c:v>
                </c:pt>
                <c:pt idx="386">
                  <c:v>40386</c:v>
                </c:pt>
                <c:pt idx="387">
                  <c:v>40387</c:v>
                </c:pt>
                <c:pt idx="388">
                  <c:v>40388</c:v>
                </c:pt>
                <c:pt idx="389">
                  <c:v>40389</c:v>
                </c:pt>
                <c:pt idx="390">
                  <c:v>40392</c:v>
                </c:pt>
                <c:pt idx="391">
                  <c:v>40393</c:v>
                </c:pt>
                <c:pt idx="392">
                  <c:v>40394</c:v>
                </c:pt>
                <c:pt idx="393">
                  <c:v>40395</c:v>
                </c:pt>
                <c:pt idx="394">
                  <c:v>40396</c:v>
                </c:pt>
                <c:pt idx="395">
                  <c:v>40399</c:v>
                </c:pt>
                <c:pt idx="396">
                  <c:v>40400</c:v>
                </c:pt>
                <c:pt idx="397">
                  <c:v>40401</c:v>
                </c:pt>
                <c:pt idx="398">
                  <c:v>40402</c:v>
                </c:pt>
                <c:pt idx="399">
                  <c:v>40403</c:v>
                </c:pt>
                <c:pt idx="400">
                  <c:v>40406</c:v>
                </c:pt>
                <c:pt idx="401">
                  <c:v>40407</c:v>
                </c:pt>
                <c:pt idx="402">
                  <c:v>40408</c:v>
                </c:pt>
                <c:pt idx="403">
                  <c:v>40409</c:v>
                </c:pt>
                <c:pt idx="404">
                  <c:v>40410</c:v>
                </c:pt>
                <c:pt idx="405">
                  <c:v>40413</c:v>
                </c:pt>
                <c:pt idx="406">
                  <c:v>40414</c:v>
                </c:pt>
                <c:pt idx="407">
                  <c:v>40415</c:v>
                </c:pt>
                <c:pt idx="408">
                  <c:v>40416</c:v>
                </c:pt>
                <c:pt idx="409">
                  <c:v>40417</c:v>
                </c:pt>
                <c:pt idx="410">
                  <c:v>40421</c:v>
                </c:pt>
                <c:pt idx="411">
                  <c:v>40422</c:v>
                </c:pt>
                <c:pt idx="412">
                  <c:v>40423</c:v>
                </c:pt>
                <c:pt idx="413">
                  <c:v>40424</c:v>
                </c:pt>
                <c:pt idx="414">
                  <c:v>40427</c:v>
                </c:pt>
                <c:pt idx="415">
                  <c:v>40428</c:v>
                </c:pt>
                <c:pt idx="416">
                  <c:v>40429</c:v>
                </c:pt>
                <c:pt idx="417">
                  <c:v>40430</c:v>
                </c:pt>
                <c:pt idx="418">
                  <c:v>40431</c:v>
                </c:pt>
                <c:pt idx="419">
                  <c:v>40434</c:v>
                </c:pt>
                <c:pt idx="420">
                  <c:v>40435</c:v>
                </c:pt>
                <c:pt idx="421">
                  <c:v>40436</c:v>
                </c:pt>
                <c:pt idx="422">
                  <c:v>40437</c:v>
                </c:pt>
                <c:pt idx="423">
                  <c:v>40438</c:v>
                </c:pt>
                <c:pt idx="424">
                  <c:v>40441</c:v>
                </c:pt>
                <c:pt idx="425">
                  <c:v>40442</c:v>
                </c:pt>
                <c:pt idx="426">
                  <c:v>40443</c:v>
                </c:pt>
                <c:pt idx="427">
                  <c:v>40444</c:v>
                </c:pt>
                <c:pt idx="428">
                  <c:v>40445</c:v>
                </c:pt>
                <c:pt idx="429">
                  <c:v>40449</c:v>
                </c:pt>
                <c:pt idx="430">
                  <c:v>40448</c:v>
                </c:pt>
                <c:pt idx="431">
                  <c:v>40450</c:v>
                </c:pt>
                <c:pt idx="432">
                  <c:v>40451</c:v>
                </c:pt>
              </c:numCache>
            </c:numRef>
          </c:cat>
          <c:val>
            <c:numRef>
              <c:f>'2.3.2.1-график'!$F$7:$F$439</c:f>
              <c:numCache>
                <c:formatCode>0.0%</c:formatCode>
                <c:ptCount val="433"/>
                <c:pt idx="0">
                  <c:v>0.06</c:v>
                </c:pt>
                <c:pt idx="1">
                  <c:v>0.06</c:v>
                </c:pt>
                <c:pt idx="2">
                  <c:v>0.06</c:v>
                </c:pt>
                <c:pt idx="3">
                  <c:v>0.10529999999999999</c:v>
                </c:pt>
                <c:pt idx="4">
                  <c:v>0.09</c:v>
                </c:pt>
                <c:pt idx="5">
                  <c:v>0.1</c:v>
                </c:pt>
                <c:pt idx="6">
                  <c:v>0.1</c:v>
                </c:pt>
                <c:pt idx="7">
                  <c:v>0.1</c:v>
                </c:pt>
                <c:pt idx="8">
                  <c:v>0.1</c:v>
                </c:pt>
                <c:pt idx="9">
                  <c:v>0.1</c:v>
                </c:pt>
                <c:pt idx="10">
                  <c:v>9.5000000000000001E-2</c:v>
                </c:pt>
                <c:pt idx="11">
                  <c:v>0.1</c:v>
                </c:pt>
                <c:pt idx="12">
                  <c:v>0.1075</c:v>
                </c:pt>
                <c:pt idx="13">
                  <c:v>8.6699999999999999E-2</c:v>
                </c:pt>
                <c:pt idx="14">
                  <c:v>0.105</c:v>
                </c:pt>
                <c:pt idx="15">
                  <c:v>0.1</c:v>
                </c:pt>
                <c:pt idx="16">
                  <c:v>0.128</c:v>
                </c:pt>
                <c:pt idx="17">
                  <c:v>0.115</c:v>
                </c:pt>
                <c:pt idx="18">
                  <c:v>0.13</c:v>
                </c:pt>
                <c:pt idx="19">
                  <c:v>0.13</c:v>
                </c:pt>
                <c:pt idx="20">
                  <c:v>0.13</c:v>
                </c:pt>
                <c:pt idx="21">
                  <c:v>0.13500000000000001</c:v>
                </c:pt>
                <c:pt idx="22">
                  <c:v>0.13500000000000001</c:v>
                </c:pt>
                <c:pt idx="23">
                  <c:v>0.13</c:v>
                </c:pt>
                <c:pt idx="24">
                  <c:v>0.13</c:v>
                </c:pt>
                <c:pt idx="25">
                  <c:v>0.13</c:v>
                </c:pt>
                <c:pt idx="26">
                  <c:v>0.13</c:v>
                </c:pt>
                <c:pt idx="27">
                  <c:v>0.13</c:v>
                </c:pt>
                <c:pt idx="28">
                  <c:v>0.13</c:v>
                </c:pt>
                <c:pt idx="29">
                  <c:v>0.13</c:v>
                </c:pt>
                <c:pt idx="30">
                  <c:v>0.13</c:v>
                </c:pt>
                <c:pt idx="31">
                  <c:v>0.13</c:v>
                </c:pt>
                <c:pt idx="32">
                  <c:v>0.13</c:v>
                </c:pt>
                <c:pt idx="33">
                  <c:v>0.13</c:v>
                </c:pt>
                <c:pt idx="34">
                  <c:v>0.13</c:v>
                </c:pt>
                <c:pt idx="35">
                  <c:v>0.13</c:v>
                </c:pt>
                <c:pt idx="36">
                  <c:v>0.13</c:v>
                </c:pt>
                <c:pt idx="37">
                  <c:v>0.13</c:v>
                </c:pt>
                <c:pt idx="38">
                  <c:v>0.13</c:v>
                </c:pt>
                <c:pt idx="39">
                  <c:v>0.09</c:v>
                </c:pt>
                <c:pt idx="40">
                  <c:v>0.13</c:v>
                </c:pt>
                <c:pt idx="41">
                  <c:v>0.13</c:v>
                </c:pt>
                <c:pt idx="42">
                  <c:v>0.13</c:v>
                </c:pt>
                <c:pt idx="43">
                  <c:v>0.13</c:v>
                </c:pt>
                <c:pt idx="44">
                  <c:v>0.13</c:v>
                </c:pt>
                <c:pt idx="45">
                  <c:v>0.13</c:v>
                </c:pt>
                <c:pt idx="46">
                  <c:v>0.13</c:v>
                </c:pt>
                <c:pt idx="47">
                  <c:v>0.13</c:v>
                </c:pt>
                <c:pt idx="48">
                  <c:v>0.13</c:v>
                </c:pt>
                <c:pt idx="49">
                  <c:v>0.1125</c:v>
                </c:pt>
                <c:pt idx="50">
                  <c:v>0.115</c:v>
                </c:pt>
                <c:pt idx="51">
                  <c:v>0.115</c:v>
                </c:pt>
                <c:pt idx="52">
                  <c:v>0.115</c:v>
                </c:pt>
                <c:pt idx="53">
                  <c:v>0.115</c:v>
                </c:pt>
                <c:pt idx="54">
                  <c:v>0.115</c:v>
                </c:pt>
                <c:pt idx="55">
                  <c:v>0.115</c:v>
                </c:pt>
                <c:pt idx="56">
                  <c:v>0.115</c:v>
                </c:pt>
                <c:pt idx="57">
                  <c:v>0.115</c:v>
                </c:pt>
                <c:pt idx="58">
                  <c:v>0.11199999999999999</c:v>
                </c:pt>
                <c:pt idx="59">
                  <c:v>0.106</c:v>
                </c:pt>
                <c:pt idx="60">
                  <c:v>0.111</c:v>
                </c:pt>
                <c:pt idx="61">
                  <c:v>0.111</c:v>
                </c:pt>
                <c:pt idx="62">
                  <c:v>0.111</c:v>
                </c:pt>
                <c:pt idx="63">
                  <c:v>0.111</c:v>
                </c:pt>
                <c:pt idx="64">
                  <c:v>0.11199999999999999</c:v>
                </c:pt>
                <c:pt idx="65">
                  <c:v>0.10099999999999999</c:v>
                </c:pt>
                <c:pt idx="66">
                  <c:v>0.11199999999999999</c:v>
                </c:pt>
                <c:pt idx="67">
                  <c:v>0.10099999999999999</c:v>
                </c:pt>
                <c:pt idx="68">
                  <c:v>0.11199999999999999</c:v>
                </c:pt>
                <c:pt idx="69">
                  <c:v>0.11199999999999999</c:v>
                </c:pt>
                <c:pt idx="70">
                  <c:v>0.11199999999999999</c:v>
                </c:pt>
                <c:pt idx="71">
                  <c:v>0.11199999999999999</c:v>
                </c:pt>
                <c:pt idx="72">
                  <c:v>0.11199999999999999</c:v>
                </c:pt>
                <c:pt idx="73">
                  <c:v>0.11199999999999999</c:v>
                </c:pt>
                <c:pt idx="74">
                  <c:v>0.11199999999999999</c:v>
                </c:pt>
                <c:pt idx="75">
                  <c:v>0.11349999999999999</c:v>
                </c:pt>
                <c:pt idx="76">
                  <c:v>0.11199999999999999</c:v>
                </c:pt>
                <c:pt idx="77">
                  <c:v>0.11199999999999999</c:v>
                </c:pt>
                <c:pt idx="78">
                  <c:v>0.115</c:v>
                </c:pt>
                <c:pt idx="79">
                  <c:v>0.11349999999999999</c:v>
                </c:pt>
                <c:pt idx="80">
                  <c:v>0.11349999999999999</c:v>
                </c:pt>
                <c:pt idx="81">
                  <c:v>0.11349999999999999</c:v>
                </c:pt>
                <c:pt idx="82">
                  <c:v>0.11349999999999999</c:v>
                </c:pt>
                <c:pt idx="83">
                  <c:v>0.11349999999999999</c:v>
                </c:pt>
                <c:pt idx="84">
                  <c:v>9.0999999999999998E-2</c:v>
                </c:pt>
                <c:pt idx="85">
                  <c:v>9.0999999999999998E-2</c:v>
                </c:pt>
                <c:pt idx="86">
                  <c:v>0.11199999999999999</c:v>
                </c:pt>
                <c:pt idx="87">
                  <c:v>0.11349999999999999</c:v>
                </c:pt>
                <c:pt idx="88">
                  <c:v>0.11199999999999999</c:v>
                </c:pt>
                <c:pt idx="89">
                  <c:v>0.11199999999999999</c:v>
                </c:pt>
                <c:pt idx="90">
                  <c:v>7.0000000000000007E-2</c:v>
                </c:pt>
                <c:pt idx="91">
                  <c:v>7.0000000000000007E-2</c:v>
                </c:pt>
                <c:pt idx="92">
                  <c:v>7.0000000000000007E-2</c:v>
                </c:pt>
                <c:pt idx="93">
                  <c:v>7.0000000000000007E-2</c:v>
                </c:pt>
                <c:pt idx="94">
                  <c:v>7.0000000000000007E-2</c:v>
                </c:pt>
                <c:pt idx="95">
                  <c:v>7.0000000000000007E-2</c:v>
                </c:pt>
                <c:pt idx="96">
                  <c:v>0.08</c:v>
                </c:pt>
                <c:pt idx="97">
                  <c:v>0.08</c:v>
                </c:pt>
                <c:pt idx="98">
                  <c:v>0.08</c:v>
                </c:pt>
                <c:pt idx="99">
                  <c:v>0.08</c:v>
                </c:pt>
                <c:pt idx="100">
                  <c:v>7.0000000000000007E-2</c:v>
                </c:pt>
                <c:pt idx="101">
                  <c:v>7.0000000000000007E-2</c:v>
                </c:pt>
                <c:pt idx="102">
                  <c:v>7.0000000000000007E-2</c:v>
                </c:pt>
                <c:pt idx="103">
                  <c:v>7.0000000000000007E-2</c:v>
                </c:pt>
                <c:pt idx="104">
                  <c:v>7.0000000000000007E-2</c:v>
                </c:pt>
                <c:pt idx="105">
                  <c:v>7.0000000000000007E-2</c:v>
                </c:pt>
                <c:pt idx="106">
                  <c:v>7.0000000000000007E-2</c:v>
                </c:pt>
                <c:pt idx="107">
                  <c:v>7.0000000000000007E-2</c:v>
                </c:pt>
                <c:pt idx="108">
                  <c:v>7.0000000000000007E-2</c:v>
                </c:pt>
                <c:pt idx="109">
                  <c:v>0.08</c:v>
                </c:pt>
                <c:pt idx="110">
                  <c:v>0.08</c:v>
                </c:pt>
                <c:pt idx="111">
                  <c:v>9.5000000000000001E-2</c:v>
                </c:pt>
                <c:pt idx="112">
                  <c:v>8.7499999999999994E-2</c:v>
                </c:pt>
                <c:pt idx="113">
                  <c:v>8.7499999999999994E-2</c:v>
                </c:pt>
                <c:pt idx="114">
                  <c:v>8.7499999999999994E-2</c:v>
                </c:pt>
                <c:pt idx="115">
                  <c:v>7.0000000000000007E-2</c:v>
                </c:pt>
                <c:pt idx="116">
                  <c:v>7.0000000000000007E-2</c:v>
                </c:pt>
                <c:pt idx="117">
                  <c:v>7.0000000000000007E-2</c:v>
                </c:pt>
                <c:pt idx="118">
                  <c:v>7.0000000000000007E-2</c:v>
                </c:pt>
                <c:pt idx="119">
                  <c:v>7.0000000000000007E-2</c:v>
                </c:pt>
                <c:pt idx="120">
                  <c:v>7.0000000000000007E-2</c:v>
                </c:pt>
                <c:pt idx="121">
                  <c:v>7.0000000000000007E-2</c:v>
                </c:pt>
                <c:pt idx="122">
                  <c:v>7.0000000000000007E-2</c:v>
                </c:pt>
                <c:pt idx="123">
                  <c:v>7.0000000000000007E-2</c:v>
                </c:pt>
                <c:pt idx="124">
                  <c:v>7.0000000000000007E-2</c:v>
                </c:pt>
                <c:pt idx="125">
                  <c:v>0.08</c:v>
                </c:pt>
                <c:pt idx="126">
                  <c:v>0.08</c:v>
                </c:pt>
                <c:pt idx="127">
                  <c:v>0.08</c:v>
                </c:pt>
                <c:pt idx="128">
                  <c:v>0.08</c:v>
                </c:pt>
                <c:pt idx="129">
                  <c:v>8.5000000000000006E-2</c:v>
                </c:pt>
                <c:pt idx="130">
                  <c:v>0.08</c:v>
                </c:pt>
                <c:pt idx="131">
                  <c:v>0.08</c:v>
                </c:pt>
                <c:pt idx="132">
                  <c:v>0.08</c:v>
                </c:pt>
                <c:pt idx="133">
                  <c:v>0.08</c:v>
                </c:pt>
                <c:pt idx="134">
                  <c:v>0.08</c:v>
                </c:pt>
                <c:pt idx="135">
                  <c:v>0.08</c:v>
                </c:pt>
                <c:pt idx="136">
                  <c:v>0.08</c:v>
                </c:pt>
                <c:pt idx="137">
                  <c:v>8.2500000000000004E-2</c:v>
                </c:pt>
                <c:pt idx="138">
                  <c:v>0.08</c:v>
                </c:pt>
                <c:pt idx="139">
                  <c:v>0.08</c:v>
                </c:pt>
                <c:pt idx="140">
                  <c:v>8.2500000000000004E-2</c:v>
                </c:pt>
                <c:pt idx="141">
                  <c:v>7.7499999999999999E-2</c:v>
                </c:pt>
                <c:pt idx="142">
                  <c:v>7.7499999999999999E-2</c:v>
                </c:pt>
                <c:pt idx="143">
                  <c:v>0.08</c:v>
                </c:pt>
                <c:pt idx="144">
                  <c:v>7.6299999999999993E-2</c:v>
                </c:pt>
                <c:pt idx="145">
                  <c:v>7.6299999999999993E-2</c:v>
                </c:pt>
                <c:pt idx="146">
                  <c:v>7.6299999999999993E-2</c:v>
                </c:pt>
                <c:pt idx="147">
                  <c:v>7.6299999999999993E-2</c:v>
                </c:pt>
                <c:pt idx="148">
                  <c:v>7.6299999999999993E-2</c:v>
                </c:pt>
                <c:pt idx="149">
                  <c:v>7.4999999999999997E-2</c:v>
                </c:pt>
                <c:pt idx="150">
                  <c:v>7.0000000000000007E-2</c:v>
                </c:pt>
                <c:pt idx="151">
                  <c:v>7.0000000000000007E-2</c:v>
                </c:pt>
                <c:pt idx="152">
                  <c:v>6.6299999999999998E-2</c:v>
                </c:pt>
                <c:pt idx="153">
                  <c:v>5.6299999999999996E-2</c:v>
                </c:pt>
                <c:pt idx="154">
                  <c:v>6.25E-2</c:v>
                </c:pt>
                <c:pt idx="155">
                  <c:v>0.06</c:v>
                </c:pt>
                <c:pt idx="156">
                  <c:v>0.06</c:v>
                </c:pt>
                <c:pt idx="157">
                  <c:v>0.06</c:v>
                </c:pt>
                <c:pt idx="158">
                  <c:v>0.06</c:v>
                </c:pt>
                <c:pt idx="159">
                  <c:v>0.06</c:v>
                </c:pt>
                <c:pt idx="160">
                  <c:v>0.06</c:v>
                </c:pt>
                <c:pt idx="161">
                  <c:v>0.06</c:v>
                </c:pt>
                <c:pt idx="162">
                  <c:v>0.06</c:v>
                </c:pt>
                <c:pt idx="163">
                  <c:v>0.06</c:v>
                </c:pt>
                <c:pt idx="164">
                  <c:v>0.06</c:v>
                </c:pt>
                <c:pt idx="165">
                  <c:v>0.06</c:v>
                </c:pt>
                <c:pt idx="166">
                  <c:v>0.06</c:v>
                </c:pt>
                <c:pt idx="167">
                  <c:v>0.06</c:v>
                </c:pt>
                <c:pt idx="168">
                  <c:v>0.06</c:v>
                </c:pt>
                <c:pt idx="169">
                  <c:v>0.06</c:v>
                </c:pt>
                <c:pt idx="170">
                  <c:v>0.06</c:v>
                </c:pt>
                <c:pt idx="171">
                  <c:v>0.06</c:v>
                </c:pt>
                <c:pt idx="172">
                  <c:v>0.06</c:v>
                </c:pt>
                <c:pt idx="173">
                  <c:v>0.06</c:v>
                </c:pt>
                <c:pt idx="174">
                  <c:v>0.05</c:v>
                </c:pt>
                <c:pt idx="175">
                  <c:v>0.05</c:v>
                </c:pt>
                <c:pt idx="176">
                  <c:v>0.05</c:v>
                </c:pt>
                <c:pt idx="177">
                  <c:v>0.05</c:v>
                </c:pt>
                <c:pt idx="178">
                  <c:v>0.05</c:v>
                </c:pt>
                <c:pt idx="179">
                  <c:v>0.05</c:v>
                </c:pt>
                <c:pt idx="180">
                  <c:v>0.05</c:v>
                </c:pt>
                <c:pt idx="181">
                  <c:v>0.05</c:v>
                </c:pt>
                <c:pt idx="182">
                  <c:v>0.05</c:v>
                </c:pt>
                <c:pt idx="183">
                  <c:v>0.05</c:v>
                </c:pt>
                <c:pt idx="184">
                  <c:v>0.05</c:v>
                </c:pt>
                <c:pt idx="185">
                  <c:v>0.05</c:v>
                </c:pt>
                <c:pt idx="186">
                  <c:v>0.05</c:v>
                </c:pt>
                <c:pt idx="187">
                  <c:v>0.05</c:v>
                </c:pt>
                <c:pt idx="188">
                  <c:v>0.05</c:v>
                </c:pt>
                <c:pt idx="189">
                  <c:v>5.2499999999999998E-2</c:v>
                </c:pt>
                <c:pt idx="190">
                  <c:v>5.1299999999999998E-2</c:v>
                </c:pt>
                <c:pt idx="191">
                  <c:v>0.05</c:v>
                </c:pt>
                <c:pt idx="192">
                  <c:v>0.05</c:v>
                </c:pt>
                <c:pt idx="193">
                  <c:v>0.05</c:v>
                </c:pt>
                <c:pt idx="194">
                  <c:v>5.1299999999999998E-2</c:v>
                </c:pt>
                <c:pt idx="195">
                  <c:v>0.05</c:v>
                </c:pt>
                <c:pt idx="196">
                  <c:v>5.1299999999999998E-2</c:v>
                </c:pt>
                <c:pt idx="197">
                  <c:v>5.1299999999999998E-2</c:v>
                </c:pt>
                <c:pt idx="198">
                  <c:v>5.1299999999999998E-2</c:v>
                </c:pt>
                <c:pt idx="199">
                  <c:v>4.4999999999999998E-2</c:v>
                </c:pt>
                <c:pt idx="200">
                  <c:v>0.05</c:v>
                </c:pt>
                <c:pt idx="201">
                  <c:v>5.1299999999999998E-2</c:v>
                </c:pt>
                <c:pt idx="202">
                  <c:v>5.1299999999999998E-2</c:v>
                </c:pt>
                <c:pt idx="203">
                  <c:v>5.1299999999999998E-2</c:v>
                </c:pt>
                <c:pt idx="204">
                  <c:v>5.1299999999999998E-2</c:v>
                </c:pt>
                <c:pt idx="205">
                  <c:v>5.1299999999999998E-2</c:v>
                </c:pt>
                <c:pt idx="206">
                  <c:v>5.1299999999999998E-2</c:v>
                </c:pt>
                <c:pt idx="207">
                  <c:v>5.1299999999999998E-2</c:v>
                </c:pt>
                <c:pt idx="208">
                  <c:v>0.05</c:v>
                </c:pt>
                <c:pt idx="209">
                  <c:v>4.6300000000000001E-2</c:v>
                </c:pt>
                <c:pt idx="210">
                  <c:v>4.6300000000000001E-2</c:v>
                </c:pt>
                <c:pt idx="211">
                  <c:v>4.6300000000000001E-2</c:v>
                </c:pt>
                <c:pt idx="212">
                  <c:v>0.04</c:v>
                </c:pt>
                <c:pt idx="213">
                  <c:v>4.6300000000000001E-2</c:v>
                </c:pt>
                <c:pt idx="214">
                  <c:v>4.6300000000000001E-2</c:v>
                </c:pt>
                <c:pt idx="215">
                  <c:v>4.6300000000000001E-2</c:v>
                </c:pt>
                <c:pt idx="216">
                  <c:v>4.6300000000000001E-2</c:v>
                </c:pt>
                <c:pt idx="217">
                  <c:v>4.2500000000000003E-2</c:v>
                </c:pt>
                <c:pt idx="218">
                  <c:v>4.2500000000000003E-2</c:v>
                </c:pt>
                <c:pt idx="219">
                  <c:v>0.04</c:v>
                </c:pt>
                <c:pt idx="220">
                  <c:v>4.2500000000000003E-2</c:v>
                </c:pt>
                <c:pt idx="221">
                  <c:v>0.04</c:v>
                </c:pt>
                <c:pt idx="222">
                  <c:v>0.04</c:v>
                </c:pt>
                <c:pt idx="223">
                  <c:v>3.9E-2</c:v>
                </c:pt>
                <c:pt idx="224">
                  <c:v>3.4000000000000002E-2</c:v>
                </c:pt>
                <c:pt idx="225">
                  <c:v>3.3500000000000002E-2</c:v>
                </c:pt>
                <c:pt idx="226">
                  <c:v>3.3500000000000002E-2</c:v>
                </c:pt>
                <c:pt idx="227">
                  <c:v>3.3000000000000002E-2</c:v>
                </c:pt>
                <c:pt idx="228">
                  <c:v>3.3000000000000002E-2</c:v>
                </c:pt>
                <c:pt idx="229">
                  <c:v>2.7999999999999997E-2</c:v>
                </c:pt>
                <c:pt idx="230">
                  <c:v>2.7999999999999997E-2</c:v>
                </c:pt>
                <c:pt idx="231">
                  <c:v>2.7999999999999997E-2</c:v>
                </c:pt>
                <c:pt idx="232">
                  <c:v>2.7999999999999997E-2</c:v>
                </c:pt>
                <c:pt idx="233">
                  <c:v>2.7999999999999997E-2</c:v>
                </c:pt>
                <c:pt idx="234">
                  <c:v>2.75E-2</c:v>
                </c:pt>
                <c:pt idx="235">
                  <c:v>2.63E-2</c:v>
                </c:pt>
                <c:pt idx="236">
                  <c:v>2.63E-2</c:v>
                </c:pt>
                <c:pt idx="237">
                  <c:v>2.3E-2</c:v>
                </c:pt>
                <c:pt idx="238">
                  <c:v>2.3E-2</c:v>
                </c:pt>
                <c:pt idx="239">
                  <c:v>0.02</c:v>
                </c:pt>
                <c:pt idx="240">
                  <c:v>2.0499999999999997E-2</c:v>
                </c:pt>
                <c:pt idx="241">
                  <c:v>0.02</c:v>
                </c:pt>
                <c:pt idx="242">
                  <c:v>0.02</c:v>
                </c:pt>
                <c:pt idx="243">
                  <c:v>1.95E-2</c:v>
                </c:pt>
                <c:pt idx="244">
                  <c:v>1.9E-2</c:v>
                </c:pt>
                <c:pt idx="245">
                  <c:v>1.8000000000000002E-2</c:v>
                </c:pt>
                <c:pt idx="246">
                  <c:v>1.9E-2</c:v>
                </c:pt>
                <c:pt idx="247">
                  <c:v>1.8000000000000002E-2</c:v>
                </c:pt>
                <c:pt idx="248">
                  <c:v>1.8000000000000002E-2</c:v>
                </c:pt>
                <c:pt idx="249">
                  <c:v>1.8000000000000002E-2</c:v>
                </c:pt>
                <c:pt idx="250">
                  <c:v>1.8000000000000002E-2</c:v>
                </c:pt>
                <c:pt idx="251">
                  <c:v>1.78E-2</c:v>
                </c:pt>
                <c:pt idx="252">
                  <c:v>1.78E-2</c:v>
                </c:pt>
                <c:pt idx="253">
                  <c:v>1.7299999999999999E-2</c:v>
                </c:pt>
                <c:pt idx="254">
                  <c:v>1.7299999999999999E-2</c:v>
                </c:pt>
                <c:pt idx="255">
                  <c:v>1.7299999999999999E-2</c:v>
                </c:pt>
                <c:pt idx="256">
                  <c:v>1.7299999999999999E-2</c:v>
                </c:pt>
                <c:pt idx="257">
                  <c:v>1.6500000000000001E-2</c:v>
                </c:pt>
                <c:pt idx="258">
                  <c:v>1.7299999999999999E-2</c:v>
                </c:pt>
                <c:pt idx="259">
                  <c:v>1.7299999999999999E-2</c:v>
                </c:pt>
                <c:pt idx="260">
                  <c:v>1.7299999999999999E-2</c:v>
                </c:pt>
                <c:pt idx="261">
                  <c:v>1.7299999999999999E-2</c:v>
                </c:pt>
                <c:pt idx="262">
                  <c:v>1.7000000000000001E-2</c:v>
                </c:pt>
                <c:pt idx="263">
                  <c:v>1.7000000000000001E-2</c:v>
                </c:pt>
                <c:pt idx="264">
                  <c:v>1.5300000000000001E-2</c:v>
                </c:pt>
                <c:pt idx="265">
                  <c:v>1.7000000000000001E-2</c:v>
                </c:pt>
                <c:pt idx="266">
                  <c:v>1.7000000000000001E-2</c:v>
                </c:pt>
                <c:pt idx="267">
                  <c:v>1.7000000000000001E-2</c:v>
                </c:pt>
                <c:pt idx="268">
                  <c:v>1.7000000000000001E-2</c:v>
                </c:pt>
                <c:pt idx="269">
                  <c:v>1.7000000000000001E-2</c:v>
                </c:pt>
                <c:pt idx="270">
                  <c:v>1.7000000000000001E-2</c:v>
                </c:pt>
                <c:pt idx="271">
                  <c:v>1.6500000000000001E-2</c:v>
                </c:pt>
                <c:pt idx="272">
                  <c:v>1.6500000000000001E-2</c:v>
                </c:pt>
                <c:pt idx="273">
                  <c:v>1.6299999999999999E-2</c:v>
                </c:pt>
                <c:pt idx="274">
                  <c:v>1.6500000000000001E-2</c:v>
                </c:pt>
                <c:pt idx="275">
                  <c:v>1.6500000000000001E-2</c:v>
                </c:pt>
                <c:pt idx="276">
                  <c:v>1.6500000000000001E-2</c:v>
                </c:pt>
                <c:pt idx="277">
                  <c:v>1.6500000000000001E-2</c:v>
                </c:pt>
                <c:pt idx="278">
                  <c:v>1.6500000000000001E-2</c:v>
                </c:pt>
                <c:pt idx="279">
                  <c:v>1.6500000000000001E-2</c:v>
                </c:pt>
                <c:pt idx="280">
                  <c:v>1.6500000000000001E-2</c:v>
                </c:pt>
                <c:pt idx="281">
                  <c:v>1.6500000000000001E-2</c:v>
                </c:pt>
                <c:pt idx="282">
                  <c:v>1.6500000000000001E-2</c:v>
                </c:pt>
                <c:pt idx="283">
                  <c:v>1.6500000000000001E-2</c:v>
                </c:pt>
                <c:pt idx="284">
                  <c:v>1.6500000000000001E-2</c:v>
                </c:pt>
                <c:pt idx="285">
                  <c:v>0.01</c:v>
                </c:pt>
                <c:pt idx="286">
                  <c:v>0.01</c:v>
                </c:pt>
                <c:pt idx="287">
                  <c:v>0.01</c:v>
                </c:pt>
                <c:pt idx="288">
                  <c:v>0.01</c:v>
                </c:pt>
                <c:pt idx="289">
                  <c:v>0.01</c:v>
                </c:pt>
                <c:pt idx="290">
                  <c:v>0.01</c:v>
                </c:pt>
                <c:pt idx="291">
                  <c:v>0.01</c:v>
                </c:pt>
                <c:pt idx="292">
                  <c:v>0.01</c:v>
                </c:pt>
                <c:pt idx="293">
                  <c:v>0.01</c:v>
                </c:pt>
                <c:pt idx="294">
                  <c:v>0.01</c:v>
                </c:pt>
                <c:pt idx="295">
                  <c:v>0.01</c:v>
                </c:pt>
                <c:pt idx="296">
                  <c:v>0.01</c:v>
                </c:pt>
                <c:pt idx="297">
                  <c:v>0.01</c:v>
                </c:pt>
                <c:pt idx="298">
                  <c:v>0.01</c:v>
                </c:pt>
                <c:pt idx="299">
                  <c:v>0.01</c:v>
                </c:pt>
                <c:pt idx="300">
                  <c:v>0.01</c:v>
                </c:pt>
                <c:pt idx="301">
                  <c:v>0.01</c:v>
                </c:pt>
                <c:pt idx="302">
                  <c:v>0.01</c:v>
                </c:pt>
                <c:pt idx="303">
                  <c:v>0.01</c:v>
                </c:pt>
                <c:pt idx="304">
                  <c:v>0.01</c:v>
                </c:pt>
                <c:pt idx="305">
                  <c:v>0.01</c:v>
                </c:pt>
                <c:pt idx="306">
                  <c:v>0.01</c:v>
                </c:pt>
                <c:pt idx="307">
                  <c:v>0.01</c:v>
                </c:pt>
                <c:pt idx="308">
                  <c:v>8.3000000000000001E-3</c:v>
                </c:pt>
                <c:pt idx="309">
                  <c:v>8.3000000000000001E-3</c:v>
                </c:pt>
                <c:pt idx="310">
                  <c:v>8.3000000000000001E-3</c:v>
                </c:pt>
                <c:pt idx="311">
                  <c:v>8.3000000000000001E-3</c:v>
                </c:pt>
                <c:pt idx="312">
                  <c:v>8.3000000000000001E-3</c:v>
                </c:pt>
                <c:pt idx="313">
                  <c:v>6.5000000000000006E-3</c:v>
                </c:pt>
                <c:pt idx="314">
                  <c:v>8.3000000000000001E-3</c:v>
                </c:pt>
                <c:pt idx="315">
                  <c:v>8.3000000000000001E-3</c:v>
                </c:pt>
                <c:pt idx="316">
                  <c:v>8.3000000000000001E-3</c:v>
                </c:pt>
                <c:pt idx="317">
                  <c:v>8.3000000000000001E-3</c:v>
                </c:pt>
                <c:pt idx="318">
                  <c:v>8.3000000000000001E-3</c:v>
                </c:pt>
                <c:pt idx="319">
                  <c:v>6.5000000000000006E-3</c:v>
                </c:pt>
                <c:pt idx="320">
                  <c:v>8.3000000000000001E-3</c:v>
                </c:pt>
                <c:pt idx="321">
                  <c:v>8.3000000000000001E-3</c:v>
                </c:pt>
                <c:pt idx="322">
                  <c:v>8.3000000000000001E-3</c:v>
                </c:pt>
                <c:pt idx="323">
                  <c:v>8.3000000000000001E-3</c:v>
                </c:pt>
                <c:pt idx="324">
                  <c:v>8.3000000000000001E-3</c:v>
                </c:pt>
                <c:pt idx="325">
                  <c:v>8.3000000000000001E-3</c:v>
                </c:pt>
                <c:pt idx="326">
                  <c:v>8.3000000000000001E-3</c:v>
                </c:pt>
                <c:pt idx="327">
                  <c:v>8.3000000000000001E-3</c:v>
                </c:pt>
                <c:pt idx="328">
                  <c:v>8.3000000000000001E-3</c:v>
                </c:pt>
                <c:pt idx="329">
                  <c:v>8.3000000000000001E-3</c:v>
                </c:pt>
                <c:pt idx="330">
                  <c:v>6.5000000000000006E-3</c:v>
                </c:pt>
                <c:pt idx="331">
                  <c:v>8.3000000000000001E-3</c:v>
                </c:pt>
                <c:pt idx="332">
                  <c:v>0.01</c:v>
                </c:pt>
                <c:pt idx="333">
                  <c:v>0.01</c:v>
                </c:pt>
                <c:pt idx="334">
                  <c:v>0.01</c:v>
                </c:pt>
                <c:pt idx="335">
                  <c:v>0.01</c:v>
                </c:pt>
                <c:pt idx="336">
                  <c:v>0.01</c:v>
                </c:pt>
                <c:pt idx="337">
                  <c:v>0.01</c:v>
                </c:pt>
                <c:pt idx="338">
                  <c:v>0.01</c:v>
                </c:pt>
                <c:pt idx="339">
                  <c:v>0.01</c:v>
                </c:pt>
                <c:pt idx="340">
                  <c:v>0.01</c:v>
                </c:pt>
                <c:pt idx="341">
                  <c:v>0.01</c:v>
                </c:pt>
                <c:pt idx="342">
                  <c:v>1.2500000000000001E-2</c:v>
                </c:pt>
                <c:pt idx="343">
                  <c:v>0.01</c:v>
                </c:pt>
                <c:pt idx="344">
                  <c:v>0.01</c:v>
                </c:pt>
                <c:pt idx="345">
                  <c:v>0.01</c:v>
                </c:pt>
                <c:pt idx="346">
                  <c:v>0.01</c:v>
                </c:pt>
                <c:pt idx="347">
                  <c:v>0.01</c:v>
                </c:pt>
                <c:pt idx="348">
                  <c:v>0.01</c:v>
                </c:pt>
                <c:pt idx="349">
                  <c:v>0.01</c:v>
                </c:pt>
                <c:pt idx="350">
                  <c:v>0.01</c:v>
                </c:pt>
                <c:pt idx="351">
                  <c:v>0.01</c:v>
                </c:pt>
                <c:pt idx="352">
                  <c:v>0.01</c:v>
                </c:pt>
                <c:pt idx="353">
                  <c:v>0.01</c:v>
                </c:pt>
                <c:pt idx="354">
                  <c:v>0.01</c:v>
                </c:pt>
                <c:pt idx="355">
                  <c:v>0.01</c:v>
                </c:pt>
                <c:pt idx="356">
                  <c:v>0.01</c:v>
                </c:pt>
                <c:pt idx="357">
                  <c:v>0.01</c:v>
                </c:pt>
                <c:pt idx="358">
                  <c:v>0.01</c:v>
                </c:pt>
                <c:pt idx="359">
                  <c:v>0.01</c:v>
                </c:pt>
                <c:pt idx="360">
                  <c:v>0.01</c:v>
                </c:pt>
                <c:pt idx="361">
                  <c:v>0.01</c:v>
                </c:pt>
                <c:pt idx="362">
                  <c:v>0.01</c:v>
                </c:pt>
                <c:pt idx="363">
                  <c:v>0.01</c:v>
                </c:pt>
                <c:pt idx="364">
                  <c:v>0.01</c:v>
                </c:pt>
                <c:pt idx="365">
                  <c:v>0.01</c:v>
                </c:pt>
                <c:pt idx="366">
                  <c:v>0.01</c:v>
                </c:pt>
                <c:pt idx="367">
                  <c:v>0.01</c:v>
                </c:pt>
                <c:pt idx="368">
                  <c:v>0.01</c:v>
                </c:pt>
                <c:pt idx="369">
                  <c:v>0.01</c:v>
                </c:pt>
                <c:pt idx="370">
                  <c:v>0.01</c:v>
                </c:pt>
                <c:pt idx="371">
                  <c:v>0.01</c:v>
                </c:pt>
                <c:pt idx="372">
                  <c:v>0.01</c:v>
                </c:pt>
                <c:pt idx="373">
                  <c:v>0.01</c:v>
                </c:pt>
                <c:pt idx="374">
                  <c:v>0.01</c:v>
                </c:pt>
                <c:pt idx="375">
                  <c:v>0.01</c:v>
                </c:pt>
                <c:pt idx="376">
                  <c:v>0.01</c:v>
                </c:pt>
                <c:pt idx="377">
                  <c:v>0.01</c:v>
                </c:pt>
                <c:pt idx="378">
                  <c:v>0.01</c:v>
                </c:pt>
                <c:pt idx="379">
                  <c:v>0.01</c:v>
                </c:pt>
                <c:pt idx="380">
                  <c:v>0.01</c:v>
                </c:pt>
                <c:pt idx="381">
                  <c:v>0.01</c:v>
                </c:pt>
                <c:pt idx="382">
                  <c:v>0.01</c:v>
                </c:pt>
                <c:pt idx="383">
                  <c:v>0.01</c:v>
                </c:pt>
                <c:pt idx="384">
                  <c:v>0.01</c:v>
                </c:pt>
                <c:pt idx="385">
                  <c:v>0.01</c:v>
                </c:pt>
                <c:pt idx="386">
                  <c:v>0.01</c:v>
                </c:pt>
                <c:pt idx="387">
                  <c:v>0.01</c:v>
                </c:pt>
                <c:pt idx="388">
                  <c:v>0.01</c:v>
                </c:pt>
                <c:pt idx="389">
                  <c:v>0.01</c:v>
                </c:pt>
                <c:pt idx="390">
                  <c:v>0.01</c:v>
                </c:pt>
                <c:pt idx="391">
                  <c:v>0.01</c:v>
                </c:pt>
                <c:pt idx="392">
                  <c:v>0.01</c:v>
                </c:pt>
                <c:pt idx="393">
                  <c:v>0.01</c:v>
                </c:pt>
                <c:pt idx="394">
                  <c:v>0.01</c:v>
                </c:pt>
                <c:pt idx="395">
                  <c:v>0.01</c:v>
                </c:pt>
                <c:pt idx="396">
                  <c:v>0.01</c:v>
                </c:pt>
                <c:pt idx="397">
                  <c:v>0.01</c:v>
                </c:pt>
                <c:pt idx="398">
                  <c:v>0.01</c:v>
                </c:pt>
                <c:pt idx="399">
                  <c:v>0.01</c:v>
                </c:pt>
                <c:pt idx="400">
                  <c:v>0.01</c:v>
                </c:pt>
                <c:pt idx="401">
                  <c:v>0.01</c:v>
                </c:pt>
                <c:pt idx="402">
                  <c:v>0.01</c:v>
                </c:pt>
                <c:pt idx="403">
                  <c:v>0.01</c:v>
                </c:pt>
                <c:pt idx="404">
                  <c:v>0.01</c:v>
                </c:pt>
                <c:pt idx="405">
                  <c:v>0.01</c:v>
                </c:pt>
                <c:pt idx="406">
                  <c:v>0.01</c:v>
                </c:pt>
                <c:pt idx="407">
                  <c:v>0.01</c:v>
                </c:pt>
                <c:pt idx="408">
                  <c:v>0.01</c:v>
                </c:pt>
                <c:pt idx="409">
                  <c:v>0.01</c:v>
                </c:pt>
                <c:pt idx="410">
                  <c:v>0.01</c:v>
                </c:pt>
                <c:pt idx="411">
                  <c:v>0.01</c:v>
                </c:pt>
                <c:pt idx="412">
                  <c:v>0.01</c:v>
                </c:pt>
                <c:pt idx="413">
                  <c:v>0.01</c:v>
                </c:pt>
                <c:pt idx="414">
                  <c:v>0.01</c:v>
                </c:pt>
                <c:pt idx="415">
                  <c:v>0.01</c:v>
                </c:pt>
                <c:pt idx="416">
                  <c:v>0.01</c:v>
                </c:pt>
                <c:pt idx="417">
                  <c:v>0.01</c:v>
                </c:pt>
                <c:pt idx="418">
                  <c:v>0.01</c:v>
                </c:pt>
                <c:pt idx="419">
                  <c:v>0.01</c:v>
                </c:pt>
                <c:pt idx="420">
                  <c:v>0.01</c:v>
                </c:pt>
                <c:pt idx="421">
                  <c:v>0.01</c:v>
                </c:pt>
                <c:pt idx="422">
                  <c:v>0.01</c:v>
                </c:pt>
                <c:pt idx="423">
                  <c:v>0.01</c:v>
                </c:pt>
                <c:pt idx="424">
                  <c:v>0.01</c:v>
                </c:pt>
                <c:pt idx="425">
                  <c:v>0.01</c:v>
                </c:pt>
                <c:pt idx="426">
                  <c:v>0.01</c:v>
                </c:pt>
                <c:pt idx="427">
                  <c:v>0.01</c:v>
                </c:pt>
                <c:pt idx="428">
                  <c:v>0.01</c:v>
                </c:pt>
                <c:pt idx="429">
                  <c:v>0.01</c:v>
                </c:pt>
                <c:pt idx="430">
                  <c:v>0.01</c:v>
                </c:pt>
                <c:pt idx="431">
                  <c:v>0.01</c:v>
                </c:pt>
                <c:pt idx="432">
                  <c:v>0.01</c:v>
                </c:pt>
              </c:numCache>
            </c:numRef>
          </c:val>
          <c:smooth val="0"/>
          <c:extLst>
            <c:ext xmlns:c16="http://schemas.microsoft.com/office/drawing/2014/chart" uri="{C3380CC4-5D6E-409C-BE32-E72D297353CC}">
              <c16:uniqueId val="{00000002-CE4F-4772-B0D2-384C096BE131}"/>
            </c:ext>
          </c:extLst>
        </c:ser>
        <c:dLbls>
          <c:showLegendKey val="0"/>
          <c:showVal val="0"/>
          <c:showCatName val="0"/>
          <c:showSerName val="0"/>
          <c:showPercent val="0"/>
          <c:showBubbleSize val="0"/>
        </c:dLbls>
        <c:smooth val="0"/>
        <c:axId val="459379736"/>
        <c:axId val="1"/>
      </c:lineChart>
      <c:dateAx>
        <c:axId val="459379736"/>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2"/>
        <c:minorTimeUnit val="months"/>
      </c:dateAx>
      <c:valAx>
        <c:axId val="1"/>
        <c:scaling>
          <c:orientation val="minMax"/>
          <c:max val="0.25"/>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79736"/>
        <c:crosses val="autoZero"/>
        <c:crossBetween val="between"/>
      </c:valAx>
      <c:spPr>
        <a:noFill/>
        <a:ln w="3175">
          <a:solidFill>
            <a:srgbClr val="000000"/>
          </a:solidFill>
          <a:prstDash val="solid"/>
        </a:ln>
      </c:spPr>
    </c:plotArea>
    <c:legend>
      <c:legendPos val="b"/>
      <c:layout>
        <c:manualLayout>
          <c:xMode val="edge"/>
          <c:yMode val="edge"/>
          <c:x val="1.0775862068965518E-2"/>
          <c:y val="0.87132352941176472"/>
          <c:w val="0.9806034482758621"/>
          <c:h val="0.1176470588235294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52374984333876"/>
          <c:y val="4.1298054071182679E-2"/>
          <c:w val="0.67145857876926929"/>
          <c:h val="0.43952928975758709"/>
        </c:manualLayout>
      </c:layout>
      <c:barChart>
        <c:barDir val="col"/>
        <c:grouping val="stacked"/>
        <c:varyColors val="0"/>
        <c:ser>
          <c:idx val="0"/>
          <c:order val="0"/>
          <c:tx>
            <c:strRef>
              <c:f>'2.3.2.2-график'!$B$11</c:f>
              <c:strCache>
                <c:ptCount val="1"/>
                <c:pt idx="0">
                  <c:v>Тікелей репо (МЕБҚ), мәмілелердің жиынтық көлемі</c:v>
                </c:pt>
              </c:strCache>
            </c:strRef>
          </c:tx>
          <c:spPr>
            <a:solidFill>
              <a:srgbClr val="808080"/>
            </a:solidFill>
            <a:ln w="12700">
              <a:solidFill>
                <a:srgbClr val="000000"/>
              </a:solidFill>
              <a:prstDash val="solid"/>
            </a:ln>
          </c:spPr>
          <c:invertIfNegative val="0"/>
          <c:cat>
            <c:strRef>
              <c:f>'2.3.2.2-график'!$O$4:$W$4</c:f>
              <c:strCache>
                <c:ptCount val="9"/>
                <c:pt idx="0">
                  <c:v>қаң.10</c:v>
                </c:pt>
                <c:pt idx="1">
                  <c:v>ақп.10</c:v>
                </c:pt>
                <c:pt idx="2">
                  <c:v>нау.10</c:v>
                </c:pt>
                <c:pt idx="3">
                  <c:v>сәу.10</c:v>
                </c:pt>
                <c:pt idx="4">
                  <c:v>мам.10</c:v>
                </c:pt>
                <c:pt idx="5">
                  <c:v>мау.10</c:v>
                </c:pt>
                <c:pt idx="6">
                  <c:v>шіл.10</c:v>
                </c:pt>
                <c:pt idx="7">
                  <c:v>там.10</c:v>
                </c:pt>
                <c:pt idx="8">
                  <c:v>қыр.10</c:v>
                </c:pt>
              </c:strCache>
            </c:strRef>
          </c:cat>
          <c:val>
            <c:numRef>
              <c:f>'2.3.2.2-график'!$O$11:$W$11</c:f>
              <c:numCache>
                <c:formatCode>0.0</c:formatCode>
                <c:ptCount val="9"/>
                <c:pt idx="0">
                  <c:v>2.4267302156500001</c:v>
                </c:pt>
                <c:pt idx="1">
                  <c:v>2.0171178563200001</c:v>
                </c:pt>
                <c:pt idx="2">
                  <c:v>2.1443491316799999</c:v>
                </c:pt>
                <c:pt idx="3">
                  <c:v>1.9503524412299997</c:v>
                </c:pt>
                <c:pt idx="4">
                  <c:v>0.68845260886000004</c:v>
                </c:pt>
                <c:pt idx="5">
                  <c:v>0.19648059189000003</c:v>
                </c:pt>
                <c:pt idx="6">
                  <c:v>1.3887990308899998</c:v>
                </c:pt>
                <c:pt idx="7">
                  <c:v>1.2868400324000004</c:v>
                </c:pt>
                <c:pt idx="8">
                  <c:v>1.6113093221400003</c:v>
                </c:pt>
              </c:numCache>
            </c:numRef>
          </c:val>
          <c:extLst>
            <c:ext xmlns:c16="http://schemas.microsoft.com/office/drawing/2014/chart" uri="{C3380CC4-5D6E-409C-BE32-E72D297353CC}">
              <c16:uniqueId val="{00000000-784C-456F-93C0-D8A044B1F5E8}"/>
            </c:ext>
          </c:extLst>
        </c:ser>
        <c:ser>
          <c:idx val="1"/>
          <c:order val="1"/>
          <c:tx>
            <c:strRef>
              <c:f>'2.3.2.2-график'!$B$12</c:f>
              <c:strCache>
                <c:ptCount val="1"/>
                <c:pt idx="0">
                  <c:v>Автоматты репо (МЕБҚ), мәмілелердің жиынтық көлемі</c:v>
                </c:pt>
              </c:strCache>
            </c:strRef>
          </c:tx>
          <c:spPr>
            <a:solidFill>
              <a:srgbClr val="CC99FF"/>
            </a:solidFill>
            <a:ln w="3175">
              <a:solidFill>
                <a:srgbClr val="000000"/>
              </a:solidFill>
              <a:prstDash val="solid"/>
            </a:ln>
          </c:spPr>
          <c:invertIfNegative val="0"/>
          <c:cat>
            <c:strRef>
              <c:f>'2.3.2.2-график'!$O$4:$W$4</c:f>
              <c:strCache>
                <c:ptCount val="9"/>
                <c:pt idx="0">
                  <c:v>қаң.10</c:v>
                </c:pt>
                <c:pt idx="1">
                  <c:v>ақп.10</c:v>
                </c:pt>
                <c:pt idx="2">
                  <c:v>нау.10</c:v>
                </c:pt>
                <c:pt idx="3">
                  <c:v>сәу.10</c:v>
                </c:pt>
                <c:pt idx="4">
                  <c:v>мам.10</c:v>
                </c:pt>
                <c:pt idx="5">
                  <c:v>мау.10</c:v>
                </c:pt>
                <c:pt idx="6">
                  <c:v>шіл.10</c:v>
                </c:pt>
                <c:pt idx="7">
                  <c:v>там.10</c:v>
                </c:pt>
                <c:pt idx="8">
                  <c:v>қыр.10</c:v>
                </c:pt>
              </c:strCache>
            </c:strRef>
          </c:cat>
          <c:val>
            <c:numRef>
              <c:f>'2.3.2.2-график'!$O$12:$W$12</c:f>
              <c:numCache>
                <c:formatCode>0.0</c:formatCode>
                <c:ptCount val="9"/>
                <c:pt idx="0">
                  <c:v>19.824067085959999</c:v>
                </c:pt>
                <c:pt idx="1">
                  <c:v>18.754675112960005</c:v>
                </c:pt>
                <c:pt idx="2">
                  <c:v>24.413820964139997</c:v>
                </c:pt>
                <c:pt idx="3">
                  <c:v>27.935763609909998</c:v>
                </c:pt>
                <c:pt idx="4">
                  <c:v>14.49786471328</c:v>
                </c:pt>
                <c:pt idx="5">
                  <c:v>20.98135267924</c:v>
                </c:pt>
                <c:pt idx="6">
                  <c:v>15.500915171429993</c:v>
                </c:pt>
                <c:pt idx="7">
                  <c:v>10.51664661123</c:v>
                </c:pt>
                <c:pt idx="8">
                  <c:v>21.286360299620007</c:v>
                </c:pt>
              </c:numCache>
            </c:numRef>
          </c:val>
          <c:extLst>
            <c:ext xmlns:c16="http://schemas.microsoft.com/office/drawing/2014/chart" uri="{C3380CC4-5D6E-409C-BE32-E72D297353CC}">
              <c16:uniqueId val="{00000001-784C-456F-93C0-D8A044B1F5E8}"/>
            </c:ext>
          </c:extLst>
        </c:ser>
        <c:ser>
          <c:idx val="2"/>
          <c:order val="2"/>
          <c:tx>
            <c:strRef>
              <c:f>'2.3.2.2-график'!$B$13</c:f>
              <c:strCache>
                <c:ptCount val="1"/>
                <c:pt idx="0">
                  <c:v>Тікелей репо (МБҚ), мәмілелердің жиынтық көлемі</c:v>
                </c:pt>
              </c:strCache>
            </c:strRef>
          </c:tx>
          <c:spPr>
            <a:solidFill>
              <a:srgbClr val="00FF00"/>
            </a:solidFill>
            <a:ln w="12700">
              <a:solidFill>
                <a:srgbClr val="000000"/>
              </a:solidFill>
              <a:prstDash val="solid"/>
            </a:ln>
          </c:spPr>
          <c:invertIfNegative val="0"/>
          <c:cat>
            <c:strRef>
              <c:f>'2.3.2.2-график'!$O$4:$W$4</c:f>
              <c:strCache>
                <c:ptCount val="9"/>
                <c:pt idx="0">
                  <c:v>қаң.10</c:v>
                </c:pt>
                <c:pt idx="1">
                  <c:v>ақп.10</c:v>
                </c:pt>
                <c:pt idx="2">
                  <c:v>нау.10</c:v>
                </c:pt>
                <c:pt idx="3">
                  <c:v>сәу.10</c:v>
                </c:pt>
                <c:pt idx="4">
                  <c:v>мам.10</c:v>
                </c:pt>
                <c:pt idx="5">
                  <c:v>мау.10</c:v>
                </c:pt>
                <c:pt idx="6">
                  <c:v>шіл.10</c:v>
                </c:pt>
                <c:pt idx="7">
                  <c:v>там.10</c:v>
                </c:pt>
                <c:pt idx="8">
                  <c:v>қыр.10</c:v>
                </c:pt>
              </c:strCache>
            </c:strRef>
          </c:cat>
          <c:val>
            <c:numRef>
              <c:f>'2.3.2.2-график'!$O$13:$W$13</c:f>
              <c:numCache>
                <c:formatCode>0.0</c:formatCode>
                <c:ptCount val="9"/>
                <c:pt idx="0">
                  <c:v>22.093079348579998</c:v>
                </c:pt>
                <c:pt idx="1">
                  <c:v>13.17474385407</c:v>
                </c:pt>
                <c:pt idx="2">
                  <c:v>27.894965249200002</c:v>
                </c:pt>
                <c:pt idx="3">
                  <c:v>38.021435680459987</c:v>
                </c:pt>
                <c:pt idx="4">
                  <c:v>4.2987483855899997</c:v>
                </c:pt>
                <c:pt idx="5">
                  <c:v>1.8813295481000001</c:v>
                </c:pt>
                <c:pt idx="6">
                  <c:v>0.33415466700000002</c:v>
                </c:pt>
                <c:pt idx="7">
                  <c:v>7.3509647397000002</c:v>
                </c:pt>
                <c:pt idx="8">
                  <c:v>5.6536498452200004</c:v>
                </c:pt>
              </c:numCache>
            </c:numRef>
          </c:val>
          <c:extLst>
            <c:ext xmlns:c16="http://schemas.microsoft.com/office/drawing/2014/chart" uri="{C3380CC4-5D6E-409C-BE32-E72D297353CC}">
              <c16:uniqueId val="{00000002-784C-456F-93C0-D8A044B1F5E8}"/>
            </c:ext>
          </c:extLst>
        </c:ser>
        <c:ser>
          <c:idx val="3"/>
          <c:order val="3"/>
          <c:tx>
            <c:strRef>
              <c:f>'2.3.2.2-график'!$B$14</c:f>
              <c:strCache>
                <c:ptCount val="1"/>
                <c:pt idx="0">
                  <c:v>Автоматты репо (МБҚ), мәмілелердің жиынтық көлемі</c:v>
                </c:pt>
              </c:strCache>
            </c:strRef>
          </c:tx>
          <c:spPr>
            <a:solidFill>
              <a:srgbClr val="99CCFF"/>
            </a:solidFill>
            <a:ln w="12700">
              <a:solidFill>
                <a:srgbClr val="000000"/>
              </a:solidFill>
              <a:prstDash val="solid"/>
            </a:ln>
          </c:spPr>
          <c:invertIfNegative val="0"/>
          <c:cat>
            <c:strRef>
              <c:f>'2.3.2.2-график'!$O$4:$W$4</c:f>
              <c:strCache>
                <c:ptCount val="9"/>
                <c:pt idx="0">
                  <c:v>қаң.10</c:v>
                </c:pt>
                <c:pt idx="1">
                  <c:v>ақп.10</c:v>
                </c:pt>
                <c:pt idx="2">
                  <c:v>нау.10</c:v>
                </c:pt>
                <c:pt idx="3">
                  <c:v>сәу.10</c:v>
                </c:pt>
                <c:pt idx="4">
                  <c:v>мам.10</c:v>
                </c:pt>
                <c:pt idx="5">
                  <c:v>мау.10</c:v>
                </c:pt>
                <c:pt idx="6">
                  <c:v>шіл.10</c:v>
                </c:pt>
                <c:pt idx="7">
                  <c:v>там.10</c:v>
                </c:pt>
                <c:pt idx="8">
                  <c:v>қыр.10</c:v>
                </c:pt>
              </c:strCache>
            </c:strRef>
          </c:cat>
          <c:val>
            <c:numRef>
              <c:f>'2.3.2.2-график'!$O$14:$W$14</c:f>
              <c:numCache>
                <c:formatCode>0.0</c:formatCode>
                <c:ptCount val="9"/>
                <c:pt idx="0">
                  <c:v>1490.8198207715723</c:v>
                </c:pt>
                <c:pt idx="1">
                  <c:v>2121.8149733587711</c:v>
                </c:pt>
                <c:pt idx="2">
                  <c:v>2233.2871969728822</c:v>
                </c:pt>
                <c:pt idx="3">
                  <c:v>2412.2385883126067</c:v>
                </c:pt>
                <c:pt idx="4">
                  <c:v>2217.6499577038671</c:v>
                </c:pt>
                <c:pt idx="5">
                  <c:v>2130.2492841120625</c:v>
                </c:pt>
                <c:pt idx="6">
                  <c:v>2266.2445754928403</c:v>
                </c:pt>
                <c:pt idx="7">
                  <c:v>2011.9823747670389</c:v>
                </c:pt>
                <c:pt idx="8">
                  <c:v>1742.587064460623</c:v>
                </c:pt>
              </c:numCache>
            </c:numRef>
          </c:val>
          <c:extLst>
            <c:ext xmlns:c16="http://schemas.microsoft.com/office/drawing/2014/chart" uri="{C3380CC4-5D6E-409C-BE32-E72D297353CC}">
              <c16:uniqueId val="{00000003-784C-456F-93C0-D8A044B1F5E8}"/>
            </c:ext>
          </c:extLst>
        </c:ser>
        <c:dLbls>
          <c:showLegendKey val="0"/>
          <c:showVal val="0"/>
          <c:showCatName val="0"/>
          <c:showSerName val="0"/>
          <c:showPercent val="0"/>
          <c:showBubbleSize val="0"/>
        </c:dLbls>
        <c:gapWidth val="150"/>
        <c:overlap val="100"/>
        <c:axId val="459387936"/>
        <c:axId val="1"/>
      </c:barChart>
      <c:lineChart>
        <c:grouping val="standard"/>
        <c:varyColors val="0"/>
        <c:ser>
          <c:idx val="6"/>
          <c:order val="4"/>
          <c:tx>
            <c:strRef>
              <c:f>'2.3.2.2-график'!$B$7</c:f>
              <c:strCache>
                <c:ptCount val="1"/>
                <c:pt idx="0">
                  <c:v>Автоматты репо (МЕБҚ), мәмілелер саны</c:v>
                </c:pt>
              </c:strCache>
            </c:strRef>
          </c:tx>
          <c:spPr>
            <a:ln w="38100">
              <a:pattFill prst="pct75">
                <a:fgClr>
                  <a:srgbClr val="CC99FF"/>
                </a:fgClr>
                <a:bgClr>
                  <a:srgbClr val="FFFFFF"/>
                </a:bgClr>
              </a:pattFill>
              <a:prstDash val="solid"/>
            </a:ln>
          </c:spPr>
          <c:marker>
            <c:symbol val="plus"/>
            <c:size val="5"/>
            <c:spPr>
              <a:noFill/>
              <a:ln>
                <a:solidFill>
                  <a:srgbClr val="CC99FF"/>
                </a:solidFill>
                <a:prstDash val="solid"/>
              </a:ln>
            </c:spPr>
          </c:marker>
          <c:cat>
            <c:strRef>
              <c:f>'2.3.2.2-график'!$O$4:$W$4</c:f>
              <c:strCache>
                <c:ptCount val="9"/>
                <c:pt idx="0">
                  <c:v>қаң.10</c:v>
                </c:pt>
                <c:pt idx="1">
                  <c:v>ақп.10</c:v>
                </c:pt>
                <c:pt idx="2">
                  <c:v>нау.10</c:v>
                </c:pt>
                <c:pt idx="3">
                  <c:v>сәу.10</c:v>
                </c:pt>
                <c:pt idx="4">
                  <c:v>мам.10</c:v>
                </c:pt>
                <c:pt idx="5">
                  <c:v>мау.10</c:v>
                </c:pt>
                <c:pt idx="6">
                  <c:v>шіл.10</c:v>
                </c:pt>
                <c:pt idx="7">
                  <c:v>там.10</c:v>
                </c:pt>
                <c:pt idx="8">
                  <c:v>қыр.10</c:v>
                </c:pt>
              </c:strCache>
            </c:strRef>
          </c:cat>
          <c:val>
            <c:numRef>
              <c:f>'2.3.2.2-график'!$O$7:$W$7</c:f>
              <c:numCache>
                <c:formatCode>#,##0</c:formatCode>
                <c:ptCount val="9"/>
                <c:pt idx="0">
                  <c:v>290</c:v>
                </c:pt>
                <c:pt idx="1">
                  <c:v>263</c:v>
                </c:pt>
                <c:pt idx="2">
                  <c:v>316</c:v>
                </c:pt>
                <c:pt idx="3">
                  <c:v>310</c:v>
                </c:pt>
                <c:pt idx="4">
                  <c:v>214</c:v>
                </c:pt>
                <c:pt idx="5">
                  <c:v>238</c:v>
                </c:pt>
                <c:pt idx="6">
                  <c:v>191</c:v>
                </c:pt>
                <c:pt idx="7">
                  <c:v>139</c:v>
                </c:pt>
                <c:pt idx="8">
                  <c:v>254</c:v>
                </c:pt>
              </c:numCache>
            </c:numRef>
          </c:val>
          <c:smooth val="0"/>
          <c:extLst>
            <c:ext xmlns:c16="http://schemas.microsoft.com/office/drawing/2014/chart" uri="{C3380CC4-5D6E-409C-BE32-E72D297353CC}">
              <c16:uniqueId val="{00000004-784C-456F-93C0-D8A044B1F5E8}"/>
            </c:ext>
          </c:extLst>
        </c:ser>
        <c:ser>
          <c:idx val="7"/>
          <c:order val="5"/>
          <c:tx>
            <c:strRef>
              <c:f>'2.3.2.2-график'!$B$8</c:f>
              <c:strCache>
                <c:ptCount val="1"/>
                <c:pt idx="0">
                  <c:v>Тікелей репо (МБҚ), мәмілелер саны</c:v>
                </c:pt>
              </c:strCache>
            </c:strRef>
          </c:tx>
          <c:spPr>
            <a:ln w="38100">
              <a:pattFill prst="pct75">
                <a:fgClr>
                  <a:srgbClr val="00FF00"/>
                </a:fgClr>
                <a:bgClr>
                  <a:srgbClr val="FFFFFF"/>
                </a:bgClr>
              </a:pattFill>
              <a:prstDash val="solid"/>
            </a:ln>
          </c:spPr>
          <c:marker>
            <c:symbol val="none"/>
          </c:marker>
          <c:cat>
            <c:strRef>
              <c:f>'2.3.2.2-график'!$O$4:$W$4</c:f>
              <c:strCache>
                <c:ptCount val="9"/>
                <c:pt idx="0">
                  <c:v>қаң.10</c:v>
                </c:pt>
                <c:pt idx="1">
                  <c:v>ақп.10</c:v>
                </c:pt>
                <c:pt idx="2">
                  <c:v>нау.10</c:v>
                </c:pt>
                <c:pt idx="3">
                  <c:v>сәу.10</c:v>
                </c:pt>
                <c:pt idx="4">
                  <c:v>мам.10</c:v>
                </c:pt>
                <c:pt idx="5">
                  <c:v>мау.10</c:v>
                </c:pt>
                <c:pt idx="6">
                  <c:v>шіл.10</c:v>
                </c:pt>
                <c:pt idx="7">
                  <c:v>там.10</c:v>
                </c:pt>
                <c:pt idx="8">
                  <c:v>қыр.10</c:v>
                </c:pt>
              </c:strCache>
            </c:strRef>
          </c:cat>
          <c:val>
            <c:numRef>
              <c:f>'2.3.2.2-график'!$O$8:$W$8</c:f>
              <c:numCache>
                <c:formatCode>#,##0</c:formatCode>
                <c:ptCount val="9"/>
                <c:pt idx="0">
                  <c:v>95</c:v>
                </c:pt>
                <c:pt idx="1">
                  <c:v>59</c:v>
                </c:pt>
                <c:pt idx="2">
                  <c:v>183</c:v>
                </c:pt>
                <c:pt idx="3">
                  <c:v>248</c:v>
                </c:pt>
                <c:pt idx="4">
                  <c:v>37</c:v>
                </c:pt>
                <c:pt idx="5">
                  <c:v>17</c:v>
                </c:pt>
                <c:pt idx="6">
                  <c:v>2</c:v>
                </c:pt>
                <c:pt idx="7">
                  <c:v>66</c:v>
                </c:pt>
                <c:pt idx="8">
                  <c:v>46</c:v>
                </c:pt>
              </c:numCache>
            </c:numRef>
          </c:val>
          <c:smooth val="0"/>
          <c:extLst>
            <c:ext xmlns:c16="http://schemas.microsoft.com/office/drawing/2014/chart" uri="{C3380CC4-5D6E-409C-BE32-E72D297353CC}">
              <c16:uniqueId val="{00000005-784C-456F-93C0-D8A044B1F5E8}"/>
            </c:ext>
          </c:extLst>
        </c:ser>
        <c:ser>
          <c:idx val="4"/>
          <c:order val="6"/>
          <c:tx>
            <c:strRef>
              <c:f>'2.3.2.2-график'!$B$6</c:f>
              <c:strCache>
                <c:ptCount val="1"/>
                <c:pt idx="0">
                  <c:v>Тікелей репо (МЕБҚ), мәмілелер саны</c:v>
                </c:pt>
              </c:strCache>
            </c:strRef>
          </c:tx>
          <c:spPr>
            <a:ln w="38100">
              <a:pattFill prst="pct75">
                <a:fgClr>
                  <a:srgbClr val="969696"/>
                </a:fgClr>
                <a:bgClr>
                  <a:srgbClr val="FFFFFF"/>
                </a:bgClr>
              </a:pattFill>
              <a:prstDash val="solid"/>
            </a:ln>
          </c:spPr>
          <c:marker>
            <c:symbol val="none"/>
          </c:marker>
          <c:cat>
            <c:strRef>
              <c:f>'2.3.2.2-график'!$O$4:$W$4</c:f>
              <c:strCache>
                <c:ptCount val="9"/>
                <c:pt idx="0">
                  <c:v>қаң.10</c:v>
                </c:pt>
                <c:pt idx="1">
                  <c:v>ақп.10</c:v>
                </c:pt>
                <c:pt idx="2">
                  <c:v>нау.10</c:v>
                </c:pt>
                <c:pt idx="3">
                  <c:v>сәу.10</c:v>
                </c:pt>
                <c:pt idx="4">
                  <c:v>мам.10</c:v>
                </c:pt>
                <c:pt idx="5">
                  <c:v>мау.10</c:v>
                </c:pt>
                <c:pt idx="6">
                  <c:v>шіл.10</c:v>
                </c:pt>
                <c:pt idx="7">
                  <c:v>там.10</c:v>
                </c:pt>
                <c:pt idx="8">
                  <c:v>қыр.10</c:v>
                </c:pt>
              </c:strCache>
            </c:strRef>
          </c:cat>
          <c:val>
            <c:numRef>
              <c:f>'2.3.2.2-график'!$O$6:$W$6</c:f>
              <c:numCache>
                <c:formatCode>#,##0</c:formatCode>
                <c:ptCount val="9"/>
                <c:pt idx="0">
                  <c:v>74</c:v>
                </c:pt>
                <c:pt idx="1">
                  <c:v>62</c:v>
                </c:pt>
                <c:pt idx="2">
                  <c:v>60</c:v>
                </c:pt>
                <c:pt idx="3">
                  <c:v>77</c:v>
                </c:pt>
                <c:pt idx="4">
                  <c:v>47</c:v>
                </c:pt>
                <c:pt idx="5">
                  <c:v>23</c:v>
                </c:pt>
                <c:pt idx="6">
                  <c:v>67</c:v>
                </c:pt>
                <c:pt idx="7">
                  <c:v>52</c:v>
                </c:pt>
                <c:pt idx="8">
                  <c:v>61</c:v>
                </c:pt>
              </c:numCache>
            </c:numRef>
          </c:val>
          <c:smooth val="0"/>
          <c:extLst>
            <c:ext xmlns:c16="http://schemas.microsoft.com/office/drawing/2014/chart" uri="{C3380CC4-5D6E-409C-BE32-E72D297353CC}">
              <c16:uniqueId val="{00000006-784C-456F-93C0-D8A044B1F5E8}"/>
            </c:ext>
          </c:extLst>
        </c:ser>
        <c:ser>
          <c:idx val="5"/>
          <c:order val="7"/>
          <c:tx>
            <c:strRef>
              <c:f>'2.3.2.2-график'!$B$9</c:f>
              <c:strCache>
                <c:ptCount val="1"/>
                <c:pt idx="0">
                  <c:v>Автоматты репо (МБҚ), мәмілелер саны</c:v>
                </c:pt>
              </c:strCache>
            </c:strRef>
          </c:tx>
          <c:spPr>
            <a:ln w="38100">
              <a:pattFill prst="pct75">
                <a:fgClr>
                  <a:srgbClr val="99CCFF"/>
                </a:fgClr>
                <a:bgClr>
                  <a:srgbClr val="FFFFFF"/>
                </a:bgClr>
              </a:pattFill>
              <a:prstDash val="solid"/>
            </a:ln>
          </c:spPr>
          <c:marker>
            <c:symbol val="none"/>
          </c:marker>
          <c:cat>
            <c:strRef>
              <c:f>'2.3.2.2-график'!$O$4:$W$4</c:f>
              <c:strCache>
                <c:ptCount val="9"/>
                <c:pt idx="0">
                  <c:v>қаң.10</c:v>
                </c:pt>
                <c:pt idx="1">
                  <c:v>ақп.10</c:v>
                </c:pt>
                <c:pt idx="2">
                  <c:v>нау.10</c:v>
                </c:pt>
                <c:pt idx="3">
                  <c:v>сәу.10</c:v>
                </c:pt>
                <c:pt idx="4">
                  <c:v>мам.10</c:v>
                </c:pt>
                <c:pt idx="5">
                  <c:v>мау.10</c:v>
                </c:pt>
                <c:pt idx="6">
                  <c:v>шіл.10</c:v>
                </c:pt>
                <c:pt idx="7">
                  <c:v>там.10</c:v>
                </c:pt>
                <c:pt idx="8">
                  <c:v>қыр.10</c:v>
                </c:pt>
              </c:strCache>
            </c:strRef>
          </c:cat>
          <c:val>
            <c:numRef>
              <c:f>'2.3.2.2-график'!$O$9:$W$9</c:f>
              <c:numCache>
                <c:formatCode>#,##0</c:formatCode>
                <c:ptCount val="9"/>
                <c:pt idx="0">
                  <c:v>1968</c:v>
                </c:pt>
                <c:pt idx="1">
                  <c:v>2944</c:v>
                </c:pt>
                <c:pt idx="2">
                  <c:v>2598</c:v>
                </c:pt>
                <c:pt idx="3">
                  <c:v>3363</c:v>
                </c:pt>
                <c:pt idx="4">
                  <c:v>2623</c:v>
                </c:pt>
                <c:pt idx="5">
                  <c:v>2364</c:v>
                </c:pt>
                <c:pt idx="6">
                  <c:v>2352</c:v>
                </c:pt>
                <c:pt idx="7">
                  <c:v>2323</c:v>
                </c:pt>
                <c:pt idx="8">
                  <c:v>2785</c:v>
                </c:pt>
              </c:numCache>
            </c:numRef>
          </c:val>
          <c:smooth val="0"/>
          <c:extLst>
            <c:ext xmlns:c16="http://schemas.microsoft.com/office/drawing/2014/chart" uri="{C3380CC4-5D6E-409C-BE32-E72D297353CC}">
              <c16:uniqueId val="{00000007-784C-456F-93C0-D8A044B1F5E8}"/>
            </c:ext>
          </c:extLst>
        </c:ser>
        <c:dLbls>
          <c:showLegendKey val="0"/>
          <c:showVal val="0"/>
          <c:showCatName val="0"/>
          <c:showSerName val="0"/>
          <c:showPercent val="0"/>
          <c:showBubbleSize val="0"/>
        </c:dLbls>
        <c:marker val="1"/>
        <c:smooth val="0"/>
        <c:axId val="3"/>
        <c:axId val="4"/>
      </c:lineChart>
      <c:catAx>
        <c:axId val="459387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Көлем, млрд. теңге</a:t>
                </a:r>
              </a:p>
            </c:rich>
          </c:tx>
          <c:layout>
            <c:manualLayout>
              <c:xMode val="edge"/>
              <c:yMode val="edge"/>
              <c:x val="2.4955436720142603E-2"/>
              <c:y val="8.554603240966560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879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Мәмілелер саны, бір.</a:t>
                </a:r>
              </a:p>
            </c:rich>
          </c:tx>
          <c:layout>
            <c:manualLayout>
              <c:xMode val="edge"/>
              <c:yMode val="edge"/>
              <c:x val="0.96078599800693365"/>
              <c:y val="5.6047507335919296E-2"/>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x val="1.0266950745707482E-2"/>
          <c:y val="0.62537053307790913"/>
          <c:w val="0.8973314951748339"/>
          <c:h val="0.3539833206101372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7592663921068"/>
          <c:y val="4.1666787768519134E-2"/>
          <c:w val="0.70873870403839889"/>
          <c:h val="0.41369167855886857"/>
        </c:manualLayout>
      </c:layout>
      <c:areaChart>
        <c:grouping val="stacked"/>
        <c:varyColors val="0"/>
        <c:ser>
          <c:idx val="1"/>
          <c:order val="1"/>
          <c:tx>
            <c:strRef>
              <c:f>'2.3.2.3-график'!$E$4</c:f>
              <c:strCache>
                <c:ptCount val="1"/>
                <c:pt idx="0">
                  <c:v>Резервтік депозиттер</c:v>
                </c:pt>
              </c:strCache>
            </c:strRef>
          </c:tx>
          <c:spPr>
            <a:solidFill>
              <a:srgbClr val="008000"/>
            </a:solidFill>
            <a:ln w="25400">
              <a:noFill/>
            </a:ln>
          </c:spPr>
          <c:cat>
            <c:strRef>
              <c:f>'2.3.2.3-график'!$B$5:$B$25</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'2.3.2.3-график'!$E$5:$E$25</c:f>
              <c:numCache>
                <c:formatCode>0.0</c:formatCode>
                <c:ptCount val="21"/>
                <c:pt idx="0">
                  <c:v>608.63243301167006</c:v>
                </c:pt>
                <c:pt idx="1">
                  <c:v>721.49607836952987</c:v>
                </c:pt>
                <c:pt idx="2">
                  <c:v>592.38960060092995</c:v>
                </c:pt>
                <c:pt idx="3">
                  <c:v>561.11519608693004</c:v>
                </c:pt>
                <c:pt idx="4">
                  <c:v>550.35604009753001</c:v>
                </c:pt>
                <c:pt idx="5">
                  <c:v>395.3455014484</c:v>
                </c:pt>
                <c:pt idx="6">
                  <c:v>469.55786789355994</c:v>
                </c:pt>
                <c:pt idx="7">
                  <c:v>604.50164548608006</c:v>
                </c:pt>
                <c:pt idx="8">
                  <c:v>695.34351464467011</c:v>
                </c:pt>
                <c:pt idx="9">
                  <c:v>625.20497095965004</c:v>
                </c:pt>
                <c:pt idx="10">
                  <c:v>437.73972432169006</c:v>
                </c:pt>
                <c:pt idx="11">
                  <c:v>460.39496133109998</c:v>
                </c:pt>
                <c:pt idx="12">
                  <c:v>498.42125944541999</c:v>
                </c:pt>
                <c:pt idx="13">
                  <c:v>478.39145740689997</c:v>
                </c:pt>
                <c:pt idx="14">
                  <c:v>493.15331349276994</c:v>
                </c:pt>
                <c:pt idx="15">
                  <c:v>452.07317218328001</c:v>
                </c:pt>
                <c:pt idx="16">
                  <c:v>533.21564903152012</c:v>
                </c:pt>
                <c:pt idx="17">
                  <c:v>570.27879653744992</c:v>
                </c:pt>
                <c:pt idx="18">
                  <c:v>400.94116762871994</c:v>
                </c:pt>
                <c:pt idx="19">
                  <c:v>474.79778313687996</c:v>
                </c:pt>
                <c:pt idx="20">
                  <c:v>355.61125453789998</c:v>
                </c:pt>
              </c:numCache>
            </c:numRef>
          </c:val>
          <c:extLst>
            <c:ext xmlns:c16="http://schemas.microsoft.com/office/drawing/2014/chart" uri="{C3380CC4-5D6E-409C-BE32-E72D297353CC}">
              <c16:uniqueId val="{00000000-2457-4F5D-873E-83DFE258FBDC}"/>
            </c:ext>
          </c:extLst>
        </c:ser>
        <c:ser>
          <c:idx val="2"/>
          <c:order val="2"/>
          <c:tx>
            <c:strRef>
              <c:f>'2.3.2.3-график'!$F$4</c:f>
              <c:strCache>
                <c:ptCount val="1"/>
                <c:pt idx="0">
                  <c:v>Теңгедегі корреспонденттік шоттар</c:v>
                </c:pt>
              </c:strCache>
            </c:strRef>
          </c:tx>
          <c:spPr>
            <a:solidFill>
              <a:srgbClr val="339966"/>
            </a:solidFill>
            <a:ln w="12700">
              <a:solidFill>
                <a:srgbClr val="000000"/>
              </a:solidFill>
              <a:prstDash val="solid"/>
            </a:ln>
          </c:spPr>
          <c:cat>
            <c:strRef>
              <c:f>'2.3.2.3-график'!$B$5:$B$25</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'2.3.2.3-график'!$F$5:$F$25</c:f>
              <c:numCache>
                <c:formatCode>0.0</c:formatCode>
                <c:ptCount val="21"/>
                <c:pt idx="0">
                  <c:v>396.11908940520999</c:v>
                </c:pt>
                <c:pt idx="1">
                  <c:v>226.74996337335</c:v>
                </c:pt>
                <c:pt idx="2">
                  <c:v>247.7842650931</c:v>
                </c:pt>
                <c:pt idx="3">
                  <c:v>179.84076204316</c:v>
                </c:pt>
                <c:pt idx="4">
                  <c:v>162.74736911226</c:v>
                </c:pt>
                <c:pt idx="5">
                  <c:v>182.64653114506001</c:v>
                </c:pt>
                <c:pt idx="6">
                  <c:v>142.51980389885998</c:v>
                </c:pt>
                <c:pt idx="7">
                  <c:v>150.65700383317002</c:v>
                </c:pt>
                <c:pt idx="8">
                  <c:v>170.55119005941</c:v>
                </c:pt>
                <c:pt idx="9">
                  <c:v>176.84828875039</c:v>
                </c:pt>
                <c:pt idx="10">
                  <c:v>218.74736544340999</c:v>
                </c:pt>
                <c:pt idx="11">
                  <c:v>261.37649082664001</c:v>
                </c:pt>
                <c:pt idx="12">
                  <c:v>300.36620510384006</c:v>
                </c:pt>
                <c:pt idx="13">
                  <c:v>259.47860733677999</c:v>
                </c:pt>
                <c:pt idx="14">
                  <c:v>327.4457467053</c:v>
                </c:pt>
                <c:pt idx="15">
                  <c:v>304.11851839805996</c:v>
                </c:pt>
                <c:pt idx="16">
                  <c:v>274.44789147304004</c:v>
                </c:pt>
                <c:pt idx="17">
                  <c:v>329.84602431432995</c:v>
                </c:pt>
                <c:pt idx="18">
                  <c:v>250.94818522757998</c:v>
                </c:pt>
                <c:pt idx="19">
                  <c:v>329.45481520180999</c:v>
                </c:pt>
                <c:pt idx="20">
                  <c:v>243.25192201603997</c:v>
                </c:pt>
              </c:numCache>
            </c:numRef>
          </c:val>
          <c:extLst>
            <c:ext xmlns:c16="http://schemas.microsoft.com/office/drawing/2014/chart" uri="{C3380CC4-5D6E-409C-BE32-E72D297353CC}">
              <c16:uniqueId val="{00000001-2457-4F5D-873E-83DFE258FBDC}"/>
            </c:ext>
          </c:extLst>
        </c:ser>
        <c:ser>
          <c:idx val="3"/>
          <c:order val="3"/>
          <c:tx>
            <c:strRef>
              <c:f>'2.3.2.3-график'!$G$4</c:f>
              <c:strCache>
                <c:ptCount val="1"/>
                <c:pt idx="0">
                  <c:v>Шетел валютасындағы корреспонденттік шоттар</c:v>
                </c:pt>
              </c:strCache>
            </c:strRef>
          </c:tx>
          <c:spPr>
            <a:solidFill>
              <a:srgbClr val="00FF00"/>
            </a:solidFill>
            <a:ln w="12700">
              <a:solidFill>
                <a:srgbClr val="000000"/>
              </a:solidFill>
              <a:prstDash val="solid"/>
            </a:ln>
          </c:spPr>
          <c:cat>
            <c:strRef>
              <c:f>'2.3.2.3-график'!$B$5:$B$25</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'2.3.2.3-график'!$G$5:$G$25</c:f>
              <c:numCache>
                <c:formatCode>0.0</c:formatCode>
                <c:ptCount val="21"/>
                <c:pt idx="0">
                  <c:v>212.51334360645998</c:v>
                </c:pt>
                <c:pt idx="1">
                  <c:v>494.74611499617998</c:v>
                </c:pt>
                <c:pt idx="2">
                  <c:v>344.60533550783003</c:v>
                </c:pt>
                <c:pt idx="3">
                  <c:v>381.27443404377004</c:v>
                </c:pt>
                <c:pt idx="4">
                  <c:v>387.60867098527001</c:v>
                </c:pt>
                <c:pt idx="5">
                  <c:v>212.69897030333999</c:v>
                </c:pt>
                <c:pt idx="6">
                  <c:v>327.0380639947</c:v>
                </c:pt>
                <c:pt idx="7">
                  <c:v>453.84464165290996</c:v>
                </c:pt>
                <c:pt idx="8">
                  <c:v>524.79232458525996</c:v>
                </c:pt>
                <c:pt idx="9">
                  <c:v>448.35668220925999</c:v>
                </c:pt>
                <c:pt idx="10">
                  <c:v>218.99235887828002</c:v>
                </c:pt>
                <c:pt idx="11">
                  <c:v>199.01847050445997</c:v>
                </c:pt>
                <c:pt idx="12">
                  <c:v>198.05505434157999</c:v>
                </c:pt>
                <c:pt idx="13">
                  <c:v>218.91285007011999</c:v>
                </c:pt>
                <c:pt idx="14">
                  <c:v>165.70756678747</c:v>
                </c:pt>
                <c:pt idx="15">
                  <c:v>147.95465378522002</c:v>
                </c:pt>
                <c:pt idx="16">
                  <c:v>258.76775755848001</c:v>
                </c:pt>
                <c:pt idx="17">
                  <c:v>240.43277222311997</c:v>
                </c:pt>
                <c:pt idx="18">
                  <c:v>149.99298240113998</c:v>
                </c:pt>
                <c:pt idx="19">
                  <c:v>145.34296793506999</c:v>
                </c:pt>
                <c:pt idx="20">
                  <c:v>112.35933252186001</c:v>
                </c:pt>
              </c:numCache>
            </c:numRef>
          </c:val>
          <c:extLst>
            <c:ext xmlns:c16="http://schemas.microsoft.com/office/drawing/2014/chart" uri="{C3380CC4-5D6E-409C-BE32-E72D297353CC}">
              <c16:uniqueId val="{00000002-2457-4F5D-873E-83DFE258FBDC}"/>
            </c:ext>
          </c:extLst>
        </c:ser>
        <c:ser>
          <c:idx val="4"/>
          <c:order val="4"/>
          <c:tx>
            <c:strRef>
              <c:f>'2.3.2.3-график'!$H$4</c:f>
              <c:strCache>
                <c:ptCount val="1"/>
                <c:pt idx="0">
                  <c:v>Теңгедегі мерзімді депозиттер</c:v>
                </c:pt>
              </c:strCache>
            </c:strRef>
          </c:tx>
          <c:spPr>
            <a:solidFill>
              <a:srgbClr val="CCFFCC"/>
            </a:solidFill>
            <a:ln w="12700">
              <a:solidFill>
                <a:srgbClr val="000000"/>
              </a:solidFill>
              <a:prstDash val="solid"/>
            </a:ln>
          </c:spPr>
          <c:cat>
            <c:strRef>
              <c:f>'2.3.2.3-график'!$B$5:$B$25</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'2.3.2.3-график'!$H$5:$H$25</c:f>
              <c:numCache>
                <c:formatCode>0.0</c:formatCode>
                <c:ptCount val="21"/>
                <c:pt idx="0">
                  <c:v>27.385670833330003</c:v>
                </c:pt>
                <c:pt idx="1">
                  <c:v>24.409552777780004</c:v>
                </c:pt>
                <c:pt idx="2">
                  <c:v>174.14407289020997</c:v>
                </c:pt>
                <c:pt idx="3">
                  <c:v>175.46279559858002</c:v>
                </c:pt>
                <c:pt idx="4">
                  <c:v>259.57700879300006</c:v>
                </c:pt>
                <c:pt idx="5">
                  <c:v>433.80692719576996</c:v>
                </c:pt>
                <c:pt idx="6">
                  <c:v>555.10049420966016</c:v>
                </c:pt>
                <c:pt idx="7">
                  <c:v>485.14377615411991</c:v>
                </c:pt>
                <c:pt idx="8">
                  <c:v>546.00529976527002</c:v>
                </c:pt>
                <c:pt idx="9">
                  <c:v>522.05736573744991</c:v>
                </c:pt>
                <c:pt idx="10">
                  <c:v>627.72983309860012</c:v>
                </c:pt>
                <c:pt idx="11">
                  <c:v>489.0986414318599</c:v>
                </c:pt>
                <c:pt idx="12">
                  <c:v>538.72414004301004</c:v>
                </c:pt>
                <c:pt idx="13">
                  <c:v>606.63458726521992</c:v>
                </c:pt>
                <c:pt idx="14">
                  <c:v>704.22085323744</c:v>
                </c:pt>
                <c:pt idx="15">
                  <c:v>603.07762407086</c:v>
                </c:pt>
                <c:pt idx="16">
                  <c:v>461.23967337637998</c:v>
                </c:pt>
                <c:pt idx="17">
                  <c:v>519.98074282077005</c:v>
                </c:pt>
                <c:pt idx="18">
                  <c:v>535.86563643190993</c:v>
                </c:pt>
                <c:pt idx="19">
                  <c:v>357.93618865406995</c:v>
                </c:pt>
                <c:pt idx="20">
                  <c:v>367.71670115412996</c:v>
                </c:pt>
              </c:numCache>
            </c:numRef>
          </c:val>
          <c:extLst>
            <c:ext xmlns:c16="http://schemas.microsoft.com/office/drawing/2014/chart" uri="{C3380CC4-5D6E-409C-BE32-E72D297353CC}">
              <c16:uniqueId val="{00000003-2457-4F5D-873E-83DFE258FBDC}"/>
            </c:ext>
          </c:extLst>
        </c:ser>
        <c:dLbls>
          <c:showLegendKey val="0"/>
          <c:showVal val="0"/>
          <c:showCatName val="0"/>
          <c:showSerName val="0"/>
          <c:showPercent val="0"/>
          <c:showBubbleSize val="0"/>
        </c:dLbls>
        <c:axId val="459394824"/>
        <c:axId val="1"/>
      </c:areaChart>
      <c:lineChart>
        <c:grouping val="standard"/>
        <c:varyColors val="0"/>
        <c:ser>
          <c:idx val="0"/>
          <c:order val="0"/>
          <c:tx>
            <c:strRef>
              <c:f>'2.3.2.3-график'!$C$4</c:f>
              <c:strCache>
                <c:ptCount val="1"/>
                <c:pt idx="0">
                  <c:v>Биржалық және биржадан тыс операцияларды қоса алғанда ҚРҰБ жүргізген кері репо операцияларының сомасы (оң ось)</c:v>
                </c:pt>
              </c:strCache>
            </c:strRef>
          </c:tx>
          <c:spPr>
            <a:ln w="38100">
              <a:pattFill prst="pct75">
                <a:fgClr>
                  <a:srgbClr val="808080"/>
                </a:fgClr>
                <a:bgClr>
                  <a:srgbClr val="FFFFFF"/>
                </a:bgClr>
              </a:pattFill>
              <a:prstDash val="solid"/>
            </a:ln>
          </c:spPr>
          <c:marker>
            <c:symbol val="none"/>
          </c:marker>
          <c:cat>
            <c:strRef>
              <c:f>'2.3.2.3-график'!$B$5:$B$25</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'2.3.2.3-график'!$C$5:$C$25</c:f>
              <c:numCache>
                <c:formatCode>0.0</c:formatCode>
                <c:ptCount val="21"/>
                <c:pt idx="0">
                  <c:v>542.89553121978008</c:v>
                </c:pt>
                <c:pt idx="1">
                  <c:v>533.89185292768059</c:v>
                </c:pt>
                <c:pt idx="2">
                  <c:v>613.82989657158009</c:v>
                </c:pt>
                <c:pt idx="3">
                  <c:v>447.24955</c:v>
                </c:pt>
                <c:pt idx="4">
                  <c:v>489.82</c:v>
                </c:pt>
                <c:pt idx="5">
                  <c:v>406.315</c:v>
                </c:pt>
                <c:pt idx="6">
                  <c:v>794.31875000000002</c:v>
                </c:pt>
                <c:pt idx="7">
                  <c:v>625.33844999999997</c:v>
                </c:pt>
                <c:pt idx="8">
                  <c:v>622.03719999999998</c:v>
                </c:pt>
                <c:pt idx="9">
                  <c:v>615.83844999999997</c:v>
                </c:pt>
                <c:pt idx="10">
                  <c:v>795.67345</c:v>
                </c:pt>
                <c:pt idx="11">
                  <c:v>937.38969999999995</c:v>
                </c:pt>
                <c:pt idx="12">
                  <c:v>585.43844999999999</c:v>
                </c:pt>
                <c:pt idx="13">
                  <c:v>585.43844999999999</c:v>
                </c:pt>
                <c:pt idx="14">
                  <c:v>684.66690000000006</c:v>
                </c:pt>
                <c:pt idx="15">
                  <c:v>625.33844999999997</c:v>
                </c:pt>
                <c:pt idx="16">
                  <c:v>635.31344999999999</c:v>
                </c:pt>
                <c:pt idx="17">
                  <c:v>665.99845000000005</c:v>
                </c:pt>
                <c:pt idx="18">
                  <c:v>497.25470000000001</c:v>
                </c:pt>
                <c:pt idx="19">
                  <c:v>647.35469999999998</c:v>
                </c:pt>
                <c:pt idx="20">
                  <c:v>731.11726009711003</c:v>
                </c:pt>
              </c:numCache>
            </c:numRef>
          </c:val>
          <c:smooth val="0"/>
          <c:extLst>
            <c:ext xmlns:c16="http://schemas.microsoft.com/office/drawing/2014/chart" uri="{C3380CC4-5D6E-409C-BE32-E72D297353CC}">
              <c16:uniqueId val="{00000004-2457-4F5D-873E-83DFE258FBDC}"/>
            </c:ext>
          </c:extLst>
        </c:ser>
        <c:dLbls>
          <c:showLegendKey val="0"/>
          <c:showVal val="0"/>
          <c:showCatName val="0"/>
          <c:showSerName val="0"/>
          <c:showPercent val="0"/>
          <c:showBubbleSize val="0"/>
        </c:dLbls>
        <c:marker val="1"/>
        <c:smooth val="0"/>
        <c:axId val="3"/>
        <c:axId val="4"/>
      </c:lineChart>
      <c:catAx>
        <c:axId val="45939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2"/>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Кезең аяғындағы, млрд. теңге</a:t>
                </a:r>
              </a:p>
            </c:rich>
          </c:tx>
          <c:layout>
            <c:manualLayout>
              <c:xMode val="edge"/>
              <c:yMode val="edge"/>
              <c:x val="3.2258064516129031E-2"/>
              <c:y val="1.6286644951140065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94824"/>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Кезеңдегі, млрд. теңге</a:t>
                </a:r>
              </a:p>
            </c:rich>
          </c:tx>
          <c:layout>
            <c:manualLayout>
              <c:xMode val="edge"/>
              <c:yMode val="edge"/>
              <c:x val="0.94930875576036866"/>
              <c:y val="2.931596091205211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200"/>
      </c:valAx>
      <c:spPr>
        <a:noFill/>
        <a:ln w="12700">
          <a:solidFill>
            <a:srgbClr val="808080"/>
          </a:solidFill>
          <a:prstDash val="solid"/>
        </a:ln>
      </c:spPr>
    </c:plotArea>
    <c:legend>
      <c:legendPos val="b"/>
      <c:layout>
        <c:manualLayout>
          <c:xMode val="edge"/>
          <c:yMode val="edge"/>
          <c:x val="8.0097182305709461E-2"/>
          <c:y val="0.63690661303307827"/>
          <c:w val="0.86165150662202605"/>
          <c:h val="0.34821529777976706"/>
        </c:manualLayout>
      </c:layout>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17757929613428"/>
          <c:y val="4.2042165335741996E-2"/>
          <c:w val="0.77818924209836571"/>
          <c:h val="0.60660838555856311"/>
        </c:manualLayout>
      </c:layout>
      <c:barChart>
        <c:barDir val="col"/>
        <c:grouping val="stacked"/>
        <c:varyColors val="0"/>
        <c:ser>
          <c:idx val="0"/>
          <c:order val="0"/>
          <c:tx>
            <c:strRef>
              <c:f>'2.3.2.4-график'!$B$5</c:f>
              <c:strCache>
                <c:ptCount val="1"/>
                <c:pt idx="0">
                  <c:v>Теңгедегі банкаралық салымдар</c:v>
                </c:pt>
              </c:strCache>
            </c:strRef>
          </c:tx>
          <c:spPr>
            <a:solidFill>
              <a:srgbClr val="9999FF"/>
            </a:solidFill>
            <a:ln w="12700">
              <a:solidFill>
                <a:srgbClr val="000000"/>
              </a:solidFill>
              <a:prstDash val="solid"/>
            </a:ln>
          </c:spPr>
          <c:invertIfNegative val="0"/>
          <c:cat>
            <c:strRef>
              <c:f>'2.3.2.4-график'!$C$4:$W$4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'2.3.2.4-график'!$C$5:$W$5</c:f>
              <c:numCache>
                <c:formatCode>#,##0</c:formatCode>
                <c:ptCount val="21"/>
                <c:pt idx="0">
                  <c:v>256.610007</c:v>
                </c:pt>
                <c:pt idx="1">
                  <c:v>191.05799999999999</c:v>
                </c:pt>
                <c:pt idx="2">
                  <c:v>406.58294000000001</c:v>
                </c:pt>
                <c:pt idx="3">
                  <c:v>745.10699999999997</c:v>
                </c:pt>
                <c:pt idx="4">
                  <c:v>966.93534999999997</c:v>
                </c:pt>
                <c:pt idx="5">
                  <c:v>1483.271</c:v>
                </c:pt>
                <c:pt idx="6">
                  <c:v>2555.9102720000001</c:v>
                </c:pt>
                <c:pt idx="7">
                  <c:v>2359.7301360000001</c:v>
                </c:pt>
                <c:pt idx="8">
                  <c:v>2150.1497000000004</c:v>
                </c:pt>
                <c:pt idx="9">
                  <c:v>2177.5252999999998</c:v>
                </c:pt>
                <c:pt idx="10">
                  <c:v>1597.5408</c:v>
                </c:pt>
                <c:pt idx="11">
                  <c:v>1701.6858</c:v>
                </c:pt>
                <c:pt idx="12">
                  <c:v>1923.6579999999999</c:v>
                </c:pt>
                <c:pt idx="13">
                  <c:v>2031.58</c:v>
                </c:pt>
                <c:pt idx="14">
                  <c:v>2255.0700000000002</c:v>
                </c:pt>
                <c:pt idx="15">
                  <c:v>1624.45</c:v>
                </c:pt>
                <c:pt idx="16">
                  <c:v>1185.25</c:v>
                </c:pt>
                <c:pt idx="17">
                  <c:v>1463.2</c:v>
                </c:pt>
                <c:pt idx="18">
                  <c:v>1097.2070000000001</c:v>
                </c:pt>
                <c:pt idx="19">
                  <c:v>1338.575</c:v>
                </c:pt>
                <c:pt idx="20">
                  <c:v>1109.71</c:v>
                </c:pt>
              </c:numCache>
            </c:numRef>
          </c:val>
          <c:extLst>
            <c:ext xmlns:c16="http://schemas.microsoft.com/office/drawing/2014/chart" uri="{C3380CC4-5D6E-409C-BE32-E72D297353CC}">
              <c16:uniqueId val="{00000000-2936-436B-9EA4-45DD996548F2}"/>
            </c:ext>
          </c:extLst>
        </c:ser>
        <c:ser>
          <c:idx val="1"/>
          <c:order val="1"/>
          <c:tx>
            <c:strRef>
              <c:f>'2.3.2.4-график'!$B$6</c:f>
              <c:strCache>
                <c:ptCount val="1"/>
                <c:pt idx="0">
                  <c:v>Доллардағы банкаралық салымдар</c:v>
                </c:pt>
              </c:strCache>
            </c:strRef>
          </c:tx>
          <c:spPr>
            <a:solidFill>
              <a:srgbClr val="00FF00"/>
            </a:solidFill>
            <a:ln w="12700">
              <a:solidFill>
                <a:srgbClr val="000000"/>
              </a:solidFill>
              <a:prstDash val="solid"/>
            </a:ln>
          </c:spPr>
          <c:invertIfNegative val="0"/>
          <c:cat>
            <c:strRef>
              <c:f>'2.3.2.4-график'!$C$4:$W$4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'2.3.2.4-график'!$C$6:$W$6</c:f>
              <c:numCache>
                <c:formatCode>#,##0</c:formatCode>
                <c:ptCount val="21"/>
                <c:pt idx="0">
                  <c:v>2248.5556301199999</c:v>
                </c:pt>
                <c:pt idx="1">
                  <c:v>1564.3952770875001</c:v>
                </c:pt>
                <c:pt idx="2">
                  <c:v>1289.99743638</c:v>
                </c:pt>
                <c:pt idx="3">
                  <c:v>1200.3531738959998</c:v>
                </c:pt>
                <c:pt idx="4">
                  <c:v>1008.5921772912001</c:v>
                </c:pt>
                <c:pt idx="5">
                  <c:v>1411.3767877536</c:v>
                </c:pt>
                <c:pt idx="6">
                  <c:v>903.48132520800004</c:v>
                </c:pt>
                <c:pt idx="7">
                  <c:v>1012.4221107000001</c:v>
                </c:pt>
                <c:pt idx="8">
                  <c:v>1269.7744432499996</c:v>
                </c:pt>
                <c:pt idx="9">
                  <c:v>1627.54915078</c:v>
                </c:pt>
                <c:pt idx="10">
                  <c:v>1133.9935307199999</c:v>
                </c:pt>
                <c:pt idx="11">
                  <c:v>1291.25042682</c:v>
                </c:pt>
                <c:pt idx="12">
                  <c:v>579.70378433000008</c:v>
                </c:pt>
                <c:pt idx="13">
                  <c:v>1306.75129281</c:v>
                </c:pt>
                <c:pt idx="14">
                  <c:v>1270.8437658</c:v>
                </c:pt>
                <c:pt idx="15">
                  <c:v>1232.7836953599997</c:v>
                </c:pt>
                <c:pt idx="16">
                  <c:v>1136.2103957099996</c:v>
                </c:pt>
                <c:pt idx="17">
                  <c:v>1766.6686994000002</c:v>
                </c:pt>
                <c:pt idx="18">
                  <c:v>1718.34059727</c:v>
                </c:pt>
                <c:pt idx="19">
                  <c:v>1670.6012540000002</c:v>
                </c:pt>
                <c:pt idx="20">
                  <c:v>2027.0497392100001</c:v>
                </c:pt>
              </c:numCache>
            </c:numRef>
          </c:val>
          <c:extLst>
            <c:ext xmlns:c16="http://schemas.microsoft.com/office/drawing/2014/chart" uri="{C3380CC4-5D6E-409C-BE32-E72D297353CC}">
              <c16:uniqueId val="{00000001-2936-436B-9EA4-45DD996548F2}"/>
            </c:ext>
          </c:extLst>
        </c:ser>
        <c:ser>
          <c:idx val="2"/>
          <c:order val="2"/>
          <c:tx>
            <c:strRef>
              <c:f>'2.3.2.4-график'!$B$7</c:f>
              <c:strCache>
                <c:ptCount val="1"/>
                <c:pt idx="0">
                  <c:v>Еуродағы банкаралық салымдар</c:v>
                </c:pt>
              </c:strCache>
            </c:strRef>
          </c:tx>
          <c:spPr>
            <a:solidFill>
              <a:srgbClr val="339966"/>
            </a:solidFill>
            <a:ln w="12700">
              <a:solidFill>
                <a:srgbClr val="000000"/>
              </a:solidFill>
              <a:prstDash val="solid"/>
            </a:ln>
          </c:spPr>
          <c:invertIfNegative val="0"/>
          <c:cat>
            <c:strRef>
              <c:f>'2.3.2.4-график'!$C$4:$W$4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'2.3.2.4-график'!$C$7:$W$7</c:f>
              <c:numCache>
                <c:formatCode>#,##0</c:formatCode>
                <c:ptCount val="21"/>
                <c:pt idx="0">
                  <c:v>1376.9463571499998</c:v>
                </c:pt>
                <c:pt idx="1">
                  <c:v>709.99192721249995</c:v>
                </c:pt>
                <c:pt idx="2">
                  <c:v>569.81551437500002</c:v>
                </c:pt>
                <c:pt idx="3">
                  <c:v>667.76500647199998</c:v>
                </c:pt>
                <c:pt idx="4">
                  <c:v>287.96388264000001</c:v>
                </c:pt>
                <c:pt idx="5">
                  <c:v>506.09805473184002</c:v>
                </c:pt>
                <c:pt idx="6">
                  <c:v>600.51975499199989</c:v>
                </c:pt>
                <c:pt idx="7">
                  <c:v>475.21481215</c:v>
                </c:pt>
                <c:pt idx="8">
                  <c:v>774.33664398839994</c:v>
                </c:pt>
                <c:pt idx="9">
                  <c:v>623.79622514999994</c:v>
                </c:pt>
                <c:pt idx="10">
                  <c:v>623.09652067000002</c:v>
                </c:pt>
                <c:pt idx="11">
                  <c:v>658.96507051999993</c:v>
                </c:pt>
                <c:pt idx="12">
                  <c:v>519.82782080000004</c:v>
                </c:pt>
                <c:pt idx="13">
                  <c:v>709.85904092999999</c:v>
                </c:pt>
                <c:pt idx="14">
                  <c:v>732.34213220000015</c:v>
                </c:pt>
                <c:pt idx="15">
                  <c:v>488.52263775</c:v>
                </c:pt>
                <c:pt idx="16">
                  <c:v>472.59488765999993</c:v>
                </c:pt>
                <c:pt idx="17">
                  <c:v>465.04417443</c:v>
                </c:pt>
                <c:pt idx="18">
                  <c:v>276.27830599999999</c:v>
                </c:pt>
                <c:pt idx="19">
                  <c:v>204.80212800000001</c:v>
                </c:pt>
                <c:pt idx="20">
                  <c:v>227.36417651999997</c:v>
                </c:pt>
              </c:numCache>
            </c:numRef>
          </c:val>
          <c:extLst>
            <c:ext xmlns:c16="http://schemas.microsoft.com/office/drawing/2014/chart" uri="{C3380CC4-5D6E-409C-BE32-E72D297353CC}">
              <c16:uniqueId val="{00000002-2936-436B-9EA4-45DD996548F2}"/>
            </c:ext>
          </c:extLst>
        </c:ser>
        <c:ser>
          <c:idx val="3"/>
          <c:order val="3"/>
          <c:tx>
            <c:strRef>
              <c:f>'2.3.2.4-график'!$B$8</c:f>
              <c:strCache>
                <c:ptCount val="1"/>
                <c:pt idx="0">
                  <c:v>Рубльдегі банкаралық салымдар</c:v>
                </c:pt>
              </c:strCache>
            </c:strRef>
          </c:tx>
          <c:spPr>
            <a:solidFill>
              <a:srgbClr val="00CCFF"/>
            </a:solidFill>
            <a:ln w="12700">
              <a:solidFill>
                <a:srgbClr val="000080"/>
              </a:solidFill>
              <a:prstDash val="solid"/>
            </a:ln>
          </c:spPr>
          <c:invertIfNegative val="0"/>
          <c:cat>
            <c:strRef>
              <c:f>'2.3.2.4-график'!$C$4:$W$4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'2.3.2.4-график'!$C$8:$L$8</c:f>
              <c:numCache>
                <c:formatCode>#,##0</c:formatCode>
                <c:ptCount val="10"/>
                <c:pt idx="0">
                  <c:v>15.05003625</c:v>
                </c:pt>
                <c:pt idx="1">
                  <c:v>26.825600000000001</c:v>
                </c:pt>
                <c:pt idx="2">
                  <c:v>21.508956000000001</c:v>
                </c:pt>
                <c:pt idx="3">
                  <c:v>25.020440000000001</c:v>
                </c:pt>
                <c:pt idx="4">
                  <c:v>16.655591999999999</c:v>
                </c:pt>
                <c:pt idx="5">
                  <c:v>15.840370559999998</c:v>
                </c:pt>
                <c:pt idx="6">
                  <c:v>36.974721599999995</c:v>
                </c:pt>
                <c:pt idx="7">
                  <c:v>14.987402149999998</c:v>
                </c:pt>
                <c:pt idx="8">
                  <c:v>12.579329</c:v>
                </c:pt>
                <c:pt idx="9">
                  <c:v>26.659839999999999</c:v>
                </c:pt>
              </c:numCache>
            </c:numRef>
          </c:val>
          <c:extLst>
            <c:ext xmlns:c16="http://schemas.microsoft.com/office/drawing/2014/chart" uri="{C3380CC4-5D6E-409C-BE32-E72D297353CC}">
              <c16:uniqueId val="{00000003-2936-436B-9EA4-45DD996548F2}"/>
            </c:ext>
          </c:extLst>
        </c:ser>
        <c:dLbls>
          <c:showLegendKey val="0"/>
          <c:showVal val="0"/>
          <c:showCatName val="0"/>
          <c:showSerName val="0"/>
          <c:showPercent val="0"/>
          <c:showBubbleSize val="0"/>
        </c:dLbls>
        <c:gapWidth val="150"/>
        <c:overlap val="100"/>
        <c:axId val="459391872"/>
        <c:axId val="1"/>
      </c:barChart>
      <c:lineChart>
        <c:grouping val="standard"/>
        <c:varyColors val="0"/>
        <c:ser>
          <c:idx val="4"/>
          <c:order val="4"/>
          <c:tx>
            <c:strRef>
              <c:f>'2.3.2.4-график'!$B$11</c:f>
              <c:strCache>
                <c:ptCount val="1"/>
                <c:pt idx="0">
                  <c:v>Резиденттер банктердегі салымдар үлесі</c:v>
                </c:pt>
              </c:strCache>
            </c:strRef>
          </c:tx>
          <c:spPr>
            <a:ln w="38100">
              <a:pattFill prst="pct50">
                <a:fgClr>
                  <a:srgbClr val="000080"/>
                </a:fgClr>
                <a:bgClr>
                  <a:srgbClr val="FFFFFF"/>
                </a:bgClr>
              </a:pattFill>
              <a:prstDash val="solid"/>
            </a:ln>
          </c:spPr>
          <c:marker>
            <c:symbol val="none"/>
          </c:marker>
          <c:cat>
            <c:strRef>
              <c:f>'2.3.2.4-график'!$C$4:$W$4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'2.3.2.4-график'!$C$11:$W$11</c:f>
              <c:numCache>
                <c:formatCode>0.0%</c:formatCode>
                <c:ptCount val="21"/>
                <c:pt idx="0">
                  <c:v>9.5192448444464589E-2</c:v>
                </c:pt>
                <c:pt idx="1">
                  <c:v>7.8202305654838988E-2</c:v>
                </c:pt>
                <c:pt idx="2">
                  <c:v>0.18486363188350355</c:v>
                </c:pt>
                <c:pt idx="3">
                  <c:v>0.29095744036634763</c:v>
                </c:pt>
                <c:pt idx="4">
                  <c:v>0.42996795338618338</c:v>
                </c:pt>
                <c:pt idx="5">
                  <c:v>0.43343621652093361</c:v>
                </c:pt>
                <c:pt idx="6">
                  <c:v>0.62788266160646389</c:v>
                </c:pt>
                <c:pt idx="7">
                  <c:v>0.61114377870664305</c:v>
                </c:pt>
                <c:pt idx="8">
                  <c:v>0.51396056428531767</c:v>
                </c:pt>
                <c:pt idx="9">
                  <c:v>0.49122752995961877</c:v>
                </c:pt>
                <c:pt idx="10">
                  <c:v>0.47999008098772233</c:v>
                </c:pt>
                <c:pt idx="11">
                  <c:v>0.46758560437373642</c:v>
                </c:pt>
                <c:pt idx="12">
                  <c:v>0.63676630765485975</c:v>
                </c:pt>
                <c:pt idx="13">
                  <c:v>0.49911076276706667</c:v>
                </c:pt>
                <c:pt idx="14">
                  <c:v>0.52696339149163784</c:v>
                </c:pt>
                <c:pt idx="15">
                  <c:v>0.48079654156528373</c:v>
                </c:pt>
                <c:pt idx="16">
                  <c:v>0.41734956142833879</c:v>
                </c:pt>
                <c:pt idx="17">
                  <c:v>0.39155842515891748</c:v>
                </c:pt>
                <c:pt idx="18">
                  <c:v>0.35624123951221365</c:v>
                </c:pt>
                <c:pt idx="19">
                  <c:v>0.41389954693023884</c:v>
                </c:pt>
                <c:pt idx="20">
                  <c:v>0.32709469220852411</c:v>
                </c:pt>
              </c:numCache>
            </c:numRef>
          </c:val>
          <c:smooth val="0"/>
          <c:extLst>
            <c:ext xmlns:c16="http://schemas.microsoft.com/office/drawing/2014/chart" uri="{C3380CC4-5D6E-409C-BE32-E72D297353CC}">
              <c16:uniqueId val="{00000004-2936-436B-9EA4-45DD996548F2}"/>
            </c:ext>
          </c:extLst>
        </c:ser>
        <c:dLbls>
          <c:showLegendKey val="0"/>
          <c:showVal val="0"/>
          <c:showCatName val="0"/>
          <c:showSerName val="0"/>
          <c:showPercent val="0"/>
          <c:showBubbleSize val="0"/>
        </c:dLbls>
        <c:marker val="1"/>
        <c:smooth val="0"/>
        <c:axId val="3"/>
        <c:axId val="4"/>
      </c:lineChart>
      <c:catAx>
        <c:axId val="45939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30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 кезеңде</a:t>
                </a:r>
              </a:p>
            </c:rich>
          </c:tx>
          <c:layout>
            <c:manualLayout>
              <c:xMode val="edge"/>
              <c:yMode val="edge"/>
              <c:x val="2.7113237639553429E-2"/>
              <c:y val="0.156156471432061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91872"/>
        <c:crosses val="autoZero"/>
        <c:crossBetween val="between"/>
        <c:majorUnit val="1500"/>
        <c:min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
          <c:min val="0"/>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spPr>
        <a:noFill/>
        <a:ln w="12700">
          <a:solidFill>
            <a:srgbClr val="808080"/>
          </a:solidFill>
          <a:prstDash val="solid"/>
        </a:ln>
      </c:spPr>
    </c:plotArea>
    <c:legend>
      <c:legendPos val="b"/>
      <c:layout>
        <c:manualLayout>
          <c:xMode val="edge"/>
          <c:yMode val="edge"/>
          <c:x val="7.7634081159456914E-2"/>
          <c:y val="0.80781017680818556"/>
          <c:w val="0.89279193333375451"/>
          <c:h val="0.1741746849623597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4566929133857E-2"/>
          <c:y val="4.1055718475073312E-2"/>
          <c:w val="0.85039370078740162"/>
          <c:h val="0.58064516129032262"/>
        </c:manualLayout>
      </c:layout>
      <c:barChart>
        <c:barDir val="col"/>
        <c:grouping val="stacked"/>
        <c:varyColors val="0"/>
        <c:ser>
          <c:idx val="1"/>
          <c:order val="0"/>
          <c:tx>
            <c:strRef>
              <c:f>'2.3.2.5-график'!$B$5</c:f>
              <c:strCache>
                <c:ptCount val="1"/>
                <c:pt idx="0">
                  <c:v>Теңгедегі банкаралық салымдар</c:v>
                </c:pt>
              </c:strCache>
            </c:strRef>
          </c:tx>
          <c:spPr>
            <a:solidFill>
              <a:srgbClr val="969696"/>
            </a:solidFill>
            <a:ln w="12700">
              <a:solidFill>
                <a:srgbClr val="000000"/>
              </a:solidFill>
              <a:prstDash val="solid"/>
            </a:ln>
          </c:spPr>
          <c:invertIfNegative val="0"/>
          <c:cat>
            <c:strRef>
              <c:f>'2.3.2.5-график'!$C$4:$X$4</c:f>
              <c:strCache>
                <c:ptCount val="22"/>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pt idx="21">
                  <c:v>қаз.10</c:v>
                </c:pt>
              </c:strCache>
            </c:strRef>
          </c:cat>
          <c:val>
            <c:numRef>
              <c:f>'2.3.2.5-график'!$C$5:$X$5</c:f>
              <c:numCache>
                <c:formatCode>#\ ##0.0</c:formatCode>
                <c:ptCount val="22"/>
                <c:pt idx="0">
                  <c:v>23.000240000000002</c:v>
                </c:pt>
                <c:pt idx="1">
                  <c:v>17.650959999999998</c:v>
                </c:pt>
                <c:pt idx="2">
                  <c:v>22.350960000000001</c:v>
                </c:pt>
                <c:pt idx="3">
                  <c:v>16.082719999999998</c:v>
                </c:pt>
                <c:pt idx="4">
                  <c:v>11.450239999999999</c:v>
                </c:pt>
                <c:pt idx="5">
                  <c:v>12.56448</c:v>
                </c:pt>
                <c:pt idx="6">
                  <c:v>10.80048</c:v>
                </c:pt>
                <c:pt idx="7">
                  <c:v>1.0029999999999999</c:v>
                </c:pt>
                <c:pt idx="8">
                  <c:v>13.625</c:v>
                </c:pt>
                <c:pt idx="9">
                  <c:v>1.37</c:v>
                </c:pt>
                <c:pt idx="10">
                  <c:v>3.8450000000000002</c:v>
                </c:pt>
                <c:pt idx="11">
                  <c:v>4.7149999999999999</c:v>
                </c:pt>
                <c:pt idx="12">
                  <c:v>3.15</c:v>
                </c:pt>
                <c:pt idx="13">
                  <c:v>4.0999999999999996</c:v>
                </c:pt>
                <c:pt idx="14">
                  <c:v>17.97</c:v>
                </c:pt>
                <c:pt idx="15">
                  <c:v>45.2</c:v>
                </c:pt>
                <c:pt idx="16">
                  <c:v>14.7</c:v>
                </c:pt>
                <c:pt idx="17">
                  <c:v>15.6</c:v>
                </c:pt>
                <c:pt idx="18">
                  <c:v>23</c:v>
                </c:pt>
                <c:pt idx="19">
                  <c:v>3.15</c:v>
                </c:pt>
                <c:pt idx="20">
                  <c:v>39.200000000000003</c:v>
                </c:pt>
                <c:pt idx="21">
                  <c:v>22.6</c:v>
                </c:pt>
              </c:numCache>
            </c:numRef>
          </c:val>
          <c:extLst>
            <c:ext xmlns:c16="http://schemas.microsoft.com/office/drawing/2014/chart" uri="{C3380CC4-5D6E-409C-BE32-E72D297353CC}">
              <c16:uniqueId val="{00000000-87E9-4D6C-BC77-02B85EA59570}"/>
            </c:ext>
          </c:extLst>
        </c:ser>
        <c:ser>
          <c:idx val="2"/>
          <c:order val="1"/>
          <c:tx>
            <c:strRef>
              <c:f>'2.3.2.5-график'!$B$6</c:f>
              <c:strCache>
                <c:ptCount val="1"/>
                <c:pt idx="0">
                  <c:v>Доллардағы банкаралық салымдар</c:v>
                </c:pt>
              </c:strCache>
            </c:strRef>
          </c:tx>
          <c:spPr>
            <a:solidFill>
              <a:srgbClr val="00FF00"/>
            </a:solidFill>
            <a:ln w="12700">
              <a:solidFill>
                <a:srgbClr val="000000"/>
              </a:solidFill>
              <a:prstDash val="solid"/>
            </a:ln>
          </c:spPr>
          <c:invertIfNegative val="0"/>
          <c:cat>
            <c:strRef>
              <c:f>'2.3.2.5-график'!$C$4:$X$4</c:f>
              <c:strCache>
                <c:ptCount val="22"/>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pt idx="21">
                  <c:v>қаз.10</c:v>
                </c:pt>
              </c:strCache>
            </c:strRef>
          </c:cat>
          <c:val>
            <c:numRef>
              <c:f>'2.3.2.5-график'!$C$6:$X$6</c:f>
              <c:numCache>
                <c:formatCode>#\ ##0.0</c:formatCode>
                <c:ptCount val="22"/>
                <c:pt idx="0">
                  <c:v>11.300238469999998</c:v>
                </c:pt>
                <c:pt idx="1">
                  <c:v>3.9743239767000005</c:v>
                </c:pt>
                <c:pt idx="2">
                  <c:v>27.3566802</c:v>
                </c:pt>
                <c:pt idx="3">
                  <c:v>123.412039437</c:v>
                </c:pt>
                <c:pt idx="4">
                  <c:v>8.0622118399999998</c:v>
                </c:pt>
                <c:pt idx="5">
                  <c:v>16.244811180479999</c:v>
                </c:pt>
                <c:pt idx="6">
                  <c:v>25.144673400000006</c:v>
                </c:pt>
                <c:pt idx="7">
                  <c:v>12.4197486</c:v>
                </c:pt>
                <c:pt idx="8">
                  <c:v>12.252930161999997</c:v>
                </c:pt>
                <c:pt idx="9">
                  <c:v>9.8013500000000011</c:v>
                </c:pt>
                <c:pt idx="10">
                  <c:v>62.921424000000002</c:v>
                </c:pt>
                <c:pt idx="11">
                  <c:v>120.3719895</c:v>
                </c:pt>
                <c:pt idx="12">
                  <c:v>11.277053499999999</c:v>
                </c:pt>
                <c:pt idx="13">
                  <c:v>33.706375020000003</c:v>
                </c:pt>
                <c:pt idx="14">
                  <c:v>50.778013999999999</c:v>
                </c:pt>
                <c:pt idx="15">
                  <c:v>2.4829425600000001</c:v>
                </c:pt>
                <c:pt idx="16">
                  <c:v>5.6025006599999987</c:v>
                </c:pt>
                <c:pt idx="17">
                  <c:v>87.705178550000014</c:v>
                </c:pt>
                <c:pt idx="18">
                  <c:v>12.68586</c:v>
                </c:pt>
                <c:pt idx="19">
                  <c:v>4.50846795</c:v>
                </c:pt>
                <c:pt idx="20">
                  <c:v>25.421619740000001</c:v>
                </c:pt>
                <c:pt idx="21">
                  <c:v>7.0134443400000013</c:v>
                </c:pt>
              </c:numCache>
            </c:numRef>
          </c:val>
          <c:extLst>
            <c:ext xmlns:c16="http://schemas.microsoft.com/office/drawing/2014/chart" uri="{C3380CC4-5D6E-409C-BE32-E72D297353CC}">
              <c16:uniqueId val="{00000001-87E9-4D6C-BC77-02B85EA59570}"/>
            </c:ext>
          </c:extLst>
        </c:ser>
        <c:ser>
          <c:idx val="3"/>
          <c:order val="2"/>
          <c:tx>
            <c:strRef>
              <c:f>'2.3.2.5-график'!$B$7</c:f>
              <c:strCache>
                <c:ptCount val="1"/>
                <c:pt idx="0">
                  <c:v>Еуродағы банкаралық салымдар</c:v>
                </c:pt>
              </c:strCache>
            </c:strRef>
          </c:tx>
          <c:spPr>
            <a:solidFill>
              <a:srgbClr val="339966"/>
            </a:solidFill>
            <a:ln w="12700">
              <a:solidFill>
                <a:srgbClr val="000000"/>
              </a:solidFill>
              <a:prstDash val="solid"/>
            </a:ln>
          </c:spPr>
          <c:invertIfNegative val="0"/>
          <c:cat>
            <c:strRef>
              <c:f>'2.3.2.5-график'!$C$4:$X$4</c:f>
              <c:strCache>
                <c:ptCount val="22"/>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pt idx="21">
                  <c:v>қаз.10</c:v>
                </c:pt>
              </c:strCache>
            </c:strRef>
          </c:cat>
          <c:val>
            <c:numRef>
              <c:f>'2.3.2.5-график'!$C$7:$X$7</c:f>
              <c:numCache>
                <c:formatCode>#\ ##0.0</c:formatCode>
                <c:ptCount val="22"/>
                <c:pt idx="0">
                  <c:v>6.5474955000000001</c:v>
                </c:pt>
                <c:pt idx="1">
                  <c:v>0.17529531212499999</c:v>
                </c:pt>
                <c:pt idx="2">
                  <c:v>0</c:v>
                </c:pt>
                <c:pt idx="3">
                  <c:v>6.4102472000000009E-3</c:v>
                </c:pt>
                <c:pt idx="4">
                  <c:v>113.7851208</c:v>
                </c:pt>
                <c:pt idx="5">
                  <c:v>0</c:v>
                </c:pt>
                <c:pt idx="6">
                  <c:v>4.2435599999999987</c:v>
                </c:pt>
                <c:pt idx="7">
                  <c:v>0.75188750000000004</c:v>
                </c:pt>
                <c:pt idx="8">
                  <c:v>0</c:v>
                </c:pt>
                <c:pt idx="9">
                  <c:v>0.44669999999999999</c:v>
                </c:pt>
                <c:pt idx="10">
                  <c:v>13.414200000000001</c:v>
                </c:pt>
                <c:pt idx="11">
                  <c:v>30.482200000000002</c:v>
                </c:pt>
                <c:pt idx="12">
                  <c:v>12.7104</c:v>
                </c:pt>
                <c:pt idx="13">
                  <c:v>0</c:v>
                </c:pt>
                <c:pt idx="14">
                  <c:v>0.26616007000000003</c:v>
                </c:pt>
                <c:pt idx="15">
                  <c:v>0</c:v>
                </c:pt>
                <c:pt idx="16">
                  <c:v>0</c:v>
                </c:pt>
                <c:pt idx="17">
                  <c:v>1.53693122</c:v>
                </c:pt>
                <c:pt idx="18">
                  <c:v>1.9736849999999999</c:v>
                </c:pt>
                <c:pt idx="19">
                  <c:v>0</c:v>
                </c:pt>
                <c:pt idx="20">
                  <c:v>16.885439999999999</c:v>
                </c:pt>
                <c:pt idx="21">
                  <c:v>8.1955999999999989</c:v>
                </c:pt>
              </c:numCache>
            </c:numRef>
          </c:val>
          <c:extLst>
            <c:ext xmlns:c16="http://schemas.microsoft.com/office/drawing/2014/chart" uri="{C3380CC4-5D6E-409C-BE32-E72D297353CC}">
              <c16:uniqueId val="{00000002-87E9-4D6C-BC77-02B85EA59570}"/>
            </c:ext>
          </c:extLst>
        </c:ser>
        <c:ser>
          <c:idx val="4"/>
          <c:order val="3"/>
          <c:tx>
            <c:strRef>
              <c:f>'2.3.2.5-график'!$B$8</c:f>
              <c:strCache>
                <c:ptCount val="1"/>
                <c:pt idx="0">
                  <c:v>Рубльдегі банкаралық салымдар</c:v>
                </c:pt>
              </c:strCache>
            </c:strRef>
          </c:tx>
          <c:spPr>
            <a:solidFill>
              <a:srgbClr val="00FFFF"/>
            </a:solidFill>
            <a:ln w="12700">
              <a:solidFill>
                <a:srgbClr val="003366"/>
              </a:solidFill>
              <a:prstDash val="solid"/>
            </a:ln>
          </c:spPr>
          <c:invertIfNegative val="0"/>
          <c:cat>
            <c:strRef>
              <c:f>'2.3.2.5-график'!$C$4:$X$4</c:f>
              <c:strCache>
                <c:ptCount val="22"/>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pt idx="21">
                  <c:v>қаз.10</c:v>
                </c:pt>
              </c:strCache>
            </c:strRef>
          </c:cat>
          <c:val>
            <c:numRef>
              <c:f>'2.3.2.5-график'!$C$8:$X$8</c:f>
              <c:numCache>
                <c:formatCode>#\ ##0.0</c:formatCode>
                <c:ptCount val="22"/>
                <c:pt idx="0">
                  <c:v>0.42075000000000001</c:v>
                </c:pt>
                <c:pt idx="1">
                  <c:v>0</c:v>
                </c:pt>
                <c:pt idx="2">
                  <c:v>4.3295E-2</c:v>
                </c:pt>
                <c:pt idx="3">
                  <c:v>0</c:v>
                </c:pt>
                <c:pt idx="4">
                  <c:v>0.46523999999999999</c:v>
                </c:pt>
                <c:pt idx="5">
                  <c:v>3.4015718399999999</c:v>
                </c:pt>
                <c:pt idx="6">
                  <c:v>2.8715999999999995</c:v>
                </c:pt>
                <c:pt idx="7">
                  <c:v>3.3355000000000001</c:v>
                </c:pt>
                <c:pt idx="8">
                  <c:v>2.94</c:v>
                </c:pt>
                <c:pt idx="9">
                  <c:v>0</c:v>
                </c:pt>
                <c:pt idx="10">
                  <c:v>0.51900000000000013</c:v>
                </c:pt>
                <c:pt idx="11">
                  <c:v>3.2305000000000001</c:v>
                </c:pt>
                <c:pt idx="12">
                  <c:v>2.7334999999999998</c:v>
                </c:pt>
                <c:pt idx="13">
                  <c:v>4.41</c:v>
                </c:pt>
                <c:pt idx="14">
                  <c:v>7.1071</c:v>
                </c:pt>
                <c:pt idx="15">
                  <c:v>6.1768400000000003</c:v>
                </c:pt>
                <c:pt idx="16">
                  <c:v>6.1696</c:v>
                </c:pt>
                <c:pt idx="17">
                  <c:v>0.47099999999999997</c:v>
                </c:pt>
                <c:pt idx="18">
                  <c:v>4.0884999999999998</c:v>
                </c:pt>
                <c:pt idx="19">
                  <c:v>0.72899999999999998</c:v>
                </c:pt>
                <c:pt idx="20">
                  <c:v>0</c:v>
                </c:pt>
                <c:pt idx="21">
                  <c:v>0</c:v>
                </c:pt>
              </c:numCache>
            </c:numRef>
          </c:val>
          <c:extLst>
            <c:ext xmlns:c16="http://schemas.microsoft.com/office/drawing/2014/chart" uri="{C3380CC4-5D6E-409C-BE32-E72D297353CC}">
              <c16:uniqueId val="{00000003-87E9-4D6C-BC77-02B85EA59570}"/>
            </c:ext>
          </c:extLst>
        </c:ser>
        <c:dLbls>
          <c:showLegendKey val="0"/>
          <c:showVal val="0"/>
          <c:showCatName val="0"/>
          <c:showSerName val="0"/>
          <c:showPercent val="0"/>
          <c:showBubbleSize val="0"/>
        </c:dLbls>
        <c:gapWidth val="150"/>
        <c:overlap val="100"/>
        <c:axId val="459396792"/>
        <c:axId val="1"/>
      </c:barChart>
      <c:lineChart>
        <c:grouping val="standard"/>
        <c:varyColors val="0"/>
        <c:ser>
          <c:idx val="0"/>
          <c:order val="4"/>
          <c:tx>
            <c:strRef>
              <c:f>'2.3.2.5-график'!$B$11</c:f>
              <c:strCache>
                <c:ptCount val="1"/>
                <c:pt idx="0">
                  <c:v>Резидент банктердегі салымдар үлесі</c:v>
                </c:pt>
              </c:strCache>
            </c:strRef>
          </c:tx>
          <c:spPr>
            <a:ln w="38100">
              <a:pattFill prst="pct50">
                <a:fgClr>
                  <a:srgbClr val="000080"/>
                </a:fgClr>
                <a:bgClr>
                  <a:srgbClr val="FFFFFF"/>
                </a:bgClr>
              </a:pattFill>
              <a:prstDash val="solid"/>
            </a:ln>
          </c:spPr>
          <c:marker>
            <c:symbol val="none"/>
          </c:marker>
          <c:cat>
            <c:strRef>
              <c:f>'2.3.2.5-график'!$C$4:$X$4</c:f>
              <c:strCache>
                <c:ptCount val="22"/>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pt idx="21">
                  <c:v>қаз.10</c:v>
                </c:pt>
              </c:strCache>
            </c:strRef>
          </c:cat>
          <c:val>
            <c:numRef>
              <c:f>'2.3.2.5-график'!$C$11:$X$11</c:f>
              <c:numCache>
                <c:formatCode>0.0%</c:formatCode>
                <c:ptCount val="22"/>
                <c:pt idx="0">
                  <c:v>0.67546993493823804</c:v>
                </c:pt>
                <c:pt idx="1">
                  <c:v>0.9173886304824852</c:v>
                </c:pt>
                <c:pt idx="2">
                  <c:v>0.94294613380453607</c:v>
                </c:pt>
                <c:pt idx="3">
                  <c:v>0.26983061206735764</c:v>
                </c:pt>
                <c:pt idx="4">
                  <c:v>0.10941921234409833</c:v>
                </c:pt>
                <c:pt idx="5">
                  <c:v>0.39243605463048009</c:v>
                </c:pt>
                <c:pt idx="6">
                  <c:v>0.58257885786776442</c:v>
                </c:pt>
                <c:pt idx="7">
                  <c:v>2.7298474281990302E-2</c:v>
                </c:pt>
                <c:pt idx="8">
                  <c:v>0.47279592682080429</c:v>
                </c:pt>
                <c:pt idx="9">
                  <c:v>0.1179199607507284</c:v>
                </c:pt>
                <c:pt idx="10">
                  <c:v>0.41269089432188683</c:v>
                </c:pt>
                <c:pt idx="11">
                  <c:v>2.9691493823733199E-2</c:v>
                </c:pt>
                <c:pt idx="12">
                  <c:v>0.10545361399327276</c:v>
                </c:pt>
                <c:pt idx="13">
                  <c:v>0.29501952723557173</c:v>
                </c:pt>
                <c:pt idx="14">
                  <c:v>0.23607066775412944</c:v>
                </c:pt>
                <c:pt idx="15">
                  <c:v>0.83921616188567105</c:v>
                </c:pt>
                <c:pt idx="16">
                  <c:v>0.55530160559611597</c:v>
                </c:pt>
                <c:pt idx="17">
                  <c:v>0.14812970611227633</c:v>
                </c:pt>
                <c:pt idx="18">
                  <c:v>0.55092400135144048</c:v>
                </c:pt>
                <c:pt idx="19">
                  <c:v>0.37556030243906924</c:v>
                </c:pt>
                <c:pt idx="20">
                  <c:v>0.48093993483563735</c:v>
                </c:pt>
                <c:pt idx="21">
                  <c:v>0.59774057753928411</c:v>
                </c:pt>
              </c:numCache>
            </c:numRef>
          </c:val>
          <c:smooth val="0"/>
          <c:extLst>
            <c:ext xmlns:c16="http://schemas.microsoft.com/office/drawing/2014/chart" uri="{C3380CC4-5D6E-409C-BE32-E72D297353CC}">
              <c16:uniqueId val="{00000004-87E9-4D6C-BC77-02B85EA59570}"/>
            </c:ext>
          </c:extLst>
        </c:ser>
        <c:dLbls>
          <c:showLegendKey val="0"/>
          <c:showVal val="0"/>
          <c:showCatName val="0"/>
          <c:showSerName val="0"/>
          <c:showPercent val="0"/>
          <c:showBubbleSize val="0"/>
        </c:dLbls>
        <c:marker val="1"/>
        <c:smooth val="0"/>
        <c:axId val="3"/>
        <c:axId val="4"/>
      </c:lineChart>
      <c:catAx>
        <c:axId val="459396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 кезеңде</a:t>
                </a:r>
              </a:p>
            </c:rich>
          </c:tx>
          <c:layout>
            <c:manualLayout>
              <c:xMode val="edge"/>
              <c:yMode val="edge"/>
              <c:x val="1.1023622047244094E-2"/>
              <c:y val="0.164222873900293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967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x val="0.15275590551181104"/>
          <c:y val="0.81231671554252194"/>
          <c:w val="0.71023622047244095"/>
          <c:h val="0.1700879765395894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178807947019867"/>
          <c:y val="0.13875598086124402"/>
          <c:w val="0.72185430463576161"/>
          <c:h val="0.41148325358851673"/>
        </c:manualLayout>
      </c:layout>
      <c:barChart>
        <c:barDir val="col"/>
        <c:grouping val="clustered"/>
        <c:varyColors val="0"/>
        <c:ser>
          <c:idx val="0"/>
          <c:order val="0"/>
          <c:tx>
            <c:strRef>
              <c:f>'2.1.3-график'!$E$4</c:f>
              <c:strCache>
                <c:ptCount val="1"/>
                <c:pt idx="0">
                  <c:v>Тұтынушылық кредиттер, кезең аяғындағы</c:v>
                </c:pt>
              </c:strCache>
            </c:strRef>
          </c:tx>
          <c:spPr>
            <a:solidFill>
              <a:srgbClr val="9999FF"/>
            </a:solidFill>
            <a:ln w="12700">
              <a:solidFill>
                <a:srgbClr val="000000"/>
              </a:solidFill>
              <a:prstDash val="solid"/>
            </a:ln>
          </c:spPr>
          <c:invertIfNegative val="0"/>
          <c:cat>
            <c:strRef>
              <c:f>'2.1.3-график'!$B$6:$B$20</c:f>
              <c:strCache>
                <c:ptCount val="15"/>
                <c:pt idx="0">
                  <c:v>1тоқ2007</c:v>
                </c:pt>
                <c:pt idx="1">
                  <c:v>2тоқ2007</c:v>
                </c:pt>
                <c:pt idx="2">
                  <c:v>3тоқ2007</c:v>
                </c:pt>
                <c:pt idx="3">
                  <c:v>4тоқ2007</c:v>
                </c:pt>
                <c:pt idx="4">
                  <c:v>1тоқ2008</c:v>
                </c:pt>
                <c:pt idx="5">
                  <c:v>2тоқ2008</c:v>
                </c:pt>
                <c:pt idx="6">
                  <c:v>3тоқ2008</c:v>
                </c:pt>
                <c:pt idx="7">
                  <c:v>4тоқ2008</c:v>
                </c:pt>
                <c:pt idx="8">
                  <c:v>1тоқ2009</c:v>
                </c:pt>
                <c:pt idx="9">
                  <c:v>2тоқ2009</c:v>
                </c:pt>
                <c:pt idx="10">
                  <c:v>3тоқ2009</c:v>
                </c:pt>
                <c:pt idx="11">
                  <c:v>4тоқ2009</c:v>
                </c:pt>
                <c:pt idx="12">
                  <c:v>1тоқ2010</c:v>
                </c:pt>
                <c:pt idx="13">
                  <c:v>2тоқ2010</c:v>
                </c:pt>
                <c:pt idx="14">
                  <c:v>3тоқ2010</c:v>
                </c:pt>
              </c:strCache>
            </c:strRef>
          </c:cat>
          <c:val>
            <c:numRef>
              <c:f>'2.1.3-график'!$E$6:$E$20</c:f>
              <c:numCache>
                <c:formatCode>0.00</c:formatCode>
                <c:ptCount val="15"/>
                <c:pt idx="0">
                  <c:v>2414.8745699999999</c:v>
                </c:pt>
                <c:pt idx="1">
                  <c:v>2448.7629900000002</c:v>
                </c:pt>
                <c:pt idx="2">
                  <c:v>2490.8206800000003</c:v>
                </c:pt>
                <c:pt idx="3">
                  <c:v>2522.1870400000003</c:v>
                </c:pt>
                <c:pt idx="4">
                  <c:v>2553.35475</c:v>
                </c:pt>
                <c:pt idx="5">
                  <c:v>2576.1534200000001</c:v>
                </c:pt>
                <c:pt idx="6">
                  <c:v>2576.1683499999999</c:v>
                </c:pt>
                <c:pt idx="7">
                  <c:v>2561.1068</c:v>
                </c:pt>
                <c:pt idx="8">
                  <c:v>2537.7530000000002</c:v>
                </c:pt>
                <c:pt idx="9">
                  <c:v>2507.5386899999999</c:v>
                </c:pt>
                <c:pt idx="10">
                  <c:v>2483.6922000000004</c:v>
                </c:pt>
                <c:pt idx="11">
                  <c:v>2449.3751600000001</c:v>
                </c:pt>
                <c:pt idx="12">
                  <c:v>2425.2924400000002</c:v>
                </c:pt>
                <c:pt idx="13">
                  <c:v>2405.1193800000001</c:v>
                </c:pt>
                <c:pt idx="14">
                  <c:v>2395.8691699999999</c:v>
                </c:pt>
              </c:numCache>
            </c:numRef>
          </c:val>
          <c:extLst>
            <c:ext xmlns:c16="http://schemas.microsoft.com/office/drawing/2014/chart" uri="{C3380CC4-5D6E-409C-BE32-E72D297353CC}">
              <c16:uniqueId val="{00000000-36C0-4315-BC3F-B7E0BCD1CB3C}"/>
            </c:ext>
          </c:extLst>
        </c:ser>
        <c:dLbls>
          <c:showLegendKey val="0"/>
          <c:showVal val="0"/>
          <c:showCatName val="0"/>
          <c:showSerName val="0"/>
          <c:showPercent val="0"/>
          <c:showBubbleSize val="0"/>
        </c:dLbls>
        <c:gapWidth val="150"/>
        <c:axId val="470317256"/>
        <c:axId val="1"/>
      </c:barChart>
      <c:catAx>
        <c:axId val="470317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АҚШ долл.</a:t>
                </a:r>
              </a:p>
            </c:rich>
          </c:tx>
          <c:layout>
            <c:manualLayout>
              <c:xMode val="edge"/>
              <c:yMode val="edge"/>
              <c:x val="5.9602649006622516E-2"/>
              <c:y val="0.1148325358851674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317256"/>
        <c:crosses val="autoZero"/>
        <c:crossBetween val="between"/>
      </c:valAx>
      <c:spPr>
        <a:solidFill>
          <a:srgbClr val="FFFFFF"/>
        </a:solidFill>
        <a:ln w="25400">
          <a:noFill/>
        </a:ln>
      </c:spPr>
    </c:plotArea>
    <c:legend>
      <c:legendPos val="b"/>
      <c:layout>
        <c:manualLayout>
          <c:xMode val="edge"/>
          <c:yMode val="edge"/>
          <c:x val="0.11589403973509933"/>
          <c:y val="0.84210526315789469"/>
          <c:w val="0.84768211920529801"/>
          <c:h val="0.1196172248803827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62132831132842E-2"/>
          <c:y val="4.1666787768519134E-2"/>
          <c:w val="0.8327593217599355"/>
          <c:h val="0.56250163487500837"/>
        </c:manualLayout>
      </c:layout>
      <c:barChart>
        <c:barDir val="col"/>
        <c:grouping val="clustered"/>
        <c:varyColors val="0"/>
        <c:ser>
          <c:idx val="2"/>
          <c:order val="2"/>
          <c:tx>
            <c:strRef>
              <c:f>'2.3.3.1-график'!$B$9</c:f>
              <c:strCache>
                <c:ptCount val="1"/>
                <c:pt idx="0">
                  <c:v>Қаржы министрлігінің МБҚ, сауда-саттықтардың жиынтық көлемі</c:v>
                </c:pt>
              </c:strCache>
            </c:strRef>
          </c:tx>
          <c:spPr>
            <a:solidFill>
              <a:srgbClr val="008080"/>
            </a:solidFill>
            <a:ln w="12700">
              <a:solidFill>
                <a:srgbClr val="000000"/>
              </a:solidFill>
              <a:prstDash val="solid"/>
            </a:ln>
          </c:spPr>
          <c:invertIfNegative val="0"/>
          <c:cat>
            <c:strRef>
              <c:f>'2.3.3.1-график'!$C$4:$W$4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'2.3.3.1-график'!$C$9:$W$9</c:f>
              <c:numCache>
                <c:formatCode>#,##0.00</c:formatCode>
                <c:ptCount val="21"/>
                <c:pt idx="0">
                  <c:v>26.163301617700021</c:v>
                </c:pt>
                <c:pt idx="1">
                  <c:v>26.270792477789996</c:v>
                </c:pt>
                <c:pt idx="2">
                  <c:v>18.396712455600003</c:v>
                </c:pt>
                <c:pt idx="3">
                  <c:v>57.779696686140014</c:v>
                </c:pt>
                <c:pt idx="4">
                  <c:v>34.374928863709997</c:v>
                </c:pt>
                <c:pt idx="5">
                  <c:v>53.905148647970002</c:v>
                </c:pt>
                <c:pt idx="6">
                  <c:v>86.549581081319985</c:v>
                </c:pt>
                <c:pt idx="7">
                  <c:v>69.215777943299997</c:v>
                </c:pt>
                <c:pt idx="8">
                  <c:v>59.811354279980002</c:v>
                </c:pt>
                <c:pt idx="9">
                  <c:v>33.348633271600001</c:v>
                </c:pt>
                <c:pt idx="10">
                  <c:v>53.328334374939992</c:v>
                </c:pt>
                <c:pt idx="11">
                  <c:v>79.818775205229997</c:v>
                </c:pt>
                <c:pt idx="12">
                  <c:v>99.744410924429985</c:v>
                </c:pt>
                <c:pt idx="13">
                  <c:v>166.31950009506994</c:v>
                </c:pt>
                <c:pt idx="14">
                  <c:v>121.28614906626001</c:v>
                </c:pt>
                <c:pt idx="15">
                  <c:v>137.00310153160001</c:v>
                </c:pt>
                <c:pt idx="16">
                  <c:v>119.52113135757</c:v>
                </c:pt>
                <c:pt idx="17">
                  <c:v>72.669589378569995</c:v>
                </c:pt>
                <c:pt idx="18">
                  <c:v>96.329207428719997</c:v>
                </c:pt>
                <c:pt idx="19">
                  <c:v>134.13054952008002</c:v>
                </c:pt>
                <c:pt idx="20">
                  <c:v>127.87224070838001</c:v>
                </c:pt>
              </c:numCache>
            </c:numRef>
          </c:val>
          <c:extLst>
            <c:ext xmlns:c16="http://schemas.microsoft.com/office/drawing/2014/chart" uri="{C3380CC4-5D6E-409C-BE32-E72D297353CC}">
              <c16:uniqueId val="{00000000-B46A-40EA-9FB4-67EF11743143}"/>
            </c:ext>
          </c:extLst>
        </c:ser>
        <c:ser>
          <c:idx val="3"/>
          <c:order val="3"/>
          <c:tx>
            <c:strRef>
              <c:f>'2.3.3.1-график'!$B$12</c:f>
              <c:strCache>
                <c:ptCount val="1"/>
                <c:pt idx="0">
                  <c:v>Ұлттық Банктің ноталары, сауда-саттықтардың жиынтық көлемі</c:v>
                </c:pt>
              </c:strCache>
            </c:strRef>
          </c:tx>
          <c:spPr>
            <a:solidFill>
              <a:srgbClr val="993366"/>
            </a:solidFill>
            <a:ln w="12700">
              <a:solidFill>
                <a:srgbClr val="000000"/>
              </a:solidFill>
              <a:prstDash val="solid"/>
            </a:ln>
          </c:spPr>
          <c:invertIfNegative val="0"/>
          <c:cat>
            <c:strRef>
              <c:f>'2.3.3.1-график'!$C$4:$W$4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'2.3.3.1-график'!$C$12:$W$12</c:f>
              <c:numCache>
                <c:formatCode>#,##0.00</c:formatCode>
                <c:ptCount val="21"/>
                <c:pt idx="0">
                  <c:v>6.7029764536999998</c:v>
                </c:pt>
                <c:pt idx="1">
                  <c:v>1.7963573500000001</c:v>
                </c:pt>
                <c:pt idx="2">
                  <c:v>3.1627567140599999</c:v>
                </c:pt>
                <c:pt idx="3">
                  <c:v>7.7157176622399994</c:v>
                </c:pt>
                <c:pt idx="4">
                  <c:v>10.348442005500001</c:v>
                </c:pt>
                <c:pt idx="5">
                  <c:v>2.73424308401</c:v>
                </c:pt>
                <c:pt idx="6">
                  <c:v>5.4420353931300012</c:v>
                </c:pt>
                <c:pt idx="7">
                  <c:v>19.936173964999998</c:v>
                </c:pt>
                <c:pt idx="8">
                  <c:v>5.6153803079999998</c:v>
                </c:pt>
                <c:pt idx="9">
                  <c:v>3.3775089773999998</c:v>
                </c:pt>
                <c:pt idx="10">
                  <c:v>6.8531820739300002</c:v>
                </c:pt>
                <c:pt idx="11">
                  <c:v>37.349248492380006</c:v>
                </c:pt>
                <c:pt idx="12">
                  <c:v>2.3727381921699999</c:v>
                </c:pt>
                <c:pt idx="13">
                  <c:v>15.870543875600001</c:v>
                </c:pt>
                <c:pt idx="14">
                  <c:v>3.8721708389999998</c:v>
                </c:pt>
                <c:pt idx="15">
                  <c:v>4.2547684749999997</c:v>
                </c:pt>
                <c:pt idx="16">
                  <c:v>6.7588411483999993</c:v>
                </c:pt>
                <c:pt idx="17">
                  <c:v>1.6073289675</c:v>
                </c:pt>
                <c:pt idx="18">
                  <c:v>1.8816386641999998</c:v>
                </c:pt>
                <c:pt idx="19">
                  <c:v>1.256490761</c:v>
                </c:pt>
                <c:pt idx="20">
                  <c:v>23.482823693949996</c:v>
                </c:pt>
              </c:numCache>
            </c:numRef>
          </c:val>
          <c:extLst>
            <c:ext xmlns:c16="http://schemas.microsoft.com/office/drawing/2014/chart" uri="{C3380CC4-5D6E-409C-BE32-E72D297353CC}">
              <c16:uniqueId val="{00000001-B46A-40EA-9FB4-67EF11743143}"/>
            </c:ext>
          </c:extLst>
        </c:ser>
        <c:dLbls>
          <c:showLegendKey val="0"/>
          <c:showVal val="0"/>
          <c:showCatName val="0"/>
          <c:showSerName val="0"/>
          <c:showPercent val="0"/>
          <c:showBubbleSize val="0"/>
        </c:dLbls>
        <c:gapWidth val="150"/>
        <c:axId val="459401056"/>
        <c:axId val="1"/>
      </c:barChart>
      <c:lineChart>
        <c:grouping val="standard"/>
        <c:varyColors val="0"/>
        <c:ser>
          <c:idx val="0"/>
          <c:order val="0"/>
          <c:tx>
            <c:strRef>
              <c:f>'2.3.3.1-график'!$B$5</c:f>
              <c:strCache>
                <c:ptCount val="1"/>
                <c:pt idx="0">
                  <c:v>Қаржы министрлігінің МБҚ, мәмілелер саны</c:v>
                </c:pt>
              </c:strCache>
            </c:strRef>
          </c:tx>
          <c:spPr>
            <a:ln w="38100">
              <a:pattFill prst="pct75">
                <a:fgClr>
                  <a:srgbClr val="008080"/>
                </a:fgClr>
                <a:bgClr>
                  <a:srgbClr val="FFFFFF"/>
                </a:bgClr>
              </a:pattFill>
              <a:prstDash val="solid"/>
            </a:ln>
          </c:spPr>
          <c:marker>
            <c:symbol val="none"/>
          </c:marker>
          <c:cat>
            <c:strRef>
              <c:f>'2.3.3.1-график'!$C$4:$W$4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'2.3.3.1-график'!$C$5:$W$5</c:f>
              <c:numCache>
                <c:formatCode>#,##0</c:formatCode>
                <c:ptCount val="21"/>
                <c:pt idx="0">
                  <c:v>128</c:v>
                </c:pt>
                <c:pt idx="1">
                  <c:v>117</c:v>
                </c:pt>
                <c:pt idx="2">
                  <c:v>108</c:v>
                </c:pt>
                <c:pt idx="3">
                  <c:v>334</c:v>
                </c:pt>
                <c:pt idx="4">
                  <c:v>144</c:v>
                </c:pt>
                <c:pt idx="5">
                  <c:v>172</c:v>
                </c:pt>
                <c:pt idx="6">
                  <c:v>341</c:v>
                </c:pt>
                <c:pt idx="7">
                  <c:v>246</c:v>
                </c:pt>
                <c:pt idx="8">
                  <c:v>174</c:v>
                </c:pt>
                <c:pt idx="9">
                  <c:v>134</c:v>
                </c:pt>
                <c:pt idx="10">
                  <c:v>246</c:v>
                </c:pt>
                <c:pt idx="11">
                  <c:v>268</c:v>
                </c:pt>
                <c:pt idx="12">
                  <c:v>230</c:v>
                </c:pt>
                <c:pt idx="13">
                  <c:v>399</c:v>
                </c:pt>
                <c:pt idx="14">
                  <c:v>376</c:v>
                </c:pt>
                <c:pt idx="15">
                  <c:v>408</c:v>
                </c:pt>
                <c:pt idx="16">
                  <c:v>253</c:v>
                </c:pt>
                <c:pt idx="17">
                  <c:v>184</c:v>
                </c:pt>
                <c:pt idx="18">
                  <c:v>197</c:v>
                </c:pt>
                <c:pt idx="19">
                  <c:v>376</c:v>
                </c:pt>
                <c:pt idx="20">
                  <c:v>352</c:v>
                </c:pt>
              </c:numCache>
            </c:numRef>
          </c:val>
          <c:smooth val="0"/>
          <c:extLst>
            <c:ext xmlns:c16="http://schemas.microsoft.com/office/drawing/2014/chart" uri="{C3380CC4-5D6E-409C-BE32-E72D297353CC}">
              <c16:uniqueId val="{00000002-B46A-40EA-9FB4-67EF11743143}"/>
            </c:ext>
          </c:extLst>
        </c:ser>
        <c:ser>
          <c:idx val="1"/>
          <c:order val="1"/>
          <c:tx>
            <c:strRef>
              <c:f>'2.3.3.1-график'!$B$8</c:f>
              <c:strCache>
                <c:ptCount val="1"/>
                <c:pt idx="0">
                  <c:v>Ұлттық Банктің ноталары, мәмілелер саны</c:v>
                </c:pt>
              </c:strCache>
            </c:strRef>
          </c:tx>
          <c:spPr>
            <a:ln w="38100">
              <a:pattFill prst="pct75">
                <a:fgClr>
                  <a:srgbClr val="800080"/>
                </a:fgClr>
                <a:bgClr>
                  <a:srgbClr val="FFFFFF"/>
                </a:bgClr>
              </a:pattFill>
              <a:prstDash val="solid"/>
            </a:ln>
          </c:spPr>
          <c:marker>
            <c:symbol val="none"/>
          </c:marker>
          <c:cat>
            <c:strRef>
              <c:f>'2.3.3.1-график'!$C$4:$W$4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'2.3.3.1-график'!$C$8:$W$8</c:f>
              <c:numCache>
                <c:formatCode>#,##0</c:formatCode>
                <c:ptCount val="21"/>
                <c:pt idx="0">
                  <c:v>12</c:v>
                </c:pt>
                <c:pt idx="1">
                  <c:v>6</c:v>
                </c:pt>
                <c:pt idx="2">
                  <c:v>21</c:v>
                </c:pt>
                <c:pt idx="3">
                  <c:v>16</c:v>
                </c:pt>
                <c:pt idx="4">
                  <c:v>10</c:v>
                </c:pt>
                <c:pt idx="5">
                  <c:v>15</c:v>
                </c:pt>
                <c:pt idx="6">
                  <c:v>24</c:v>
                </c:pt>
                <c:pt idx="7">
                  <c:v>28</c:v>
                </c:pt>
                <c:pt idx="8">
                  <c:v>8</c:v>
                </c:pt>
                <c:pt idx="9">
                  <c:v>10</c:v>
                </c:pt>
                <c:pt idx="10">
                  <c:v>15</c:v>
                </c:pt>
                <c:pt idx="11">
                  <c:v>37</c:v>
                </c:pt>
                <c:pt idx="12">
                  <c:v>17</c:v>
                </c:pt>
                <c:pt idx="13">
                  <c:v>18</c:v>
                </c:pt>
                <c:pt idx="14">
                  <c:v>7</c:v>
                </c:pt>
                <c:pt idx="15">
                  <c:v>8</c:v>
                </c:pt>
                <c:pt idx="16">
                  <c:v>10</c:v>
                </c:pt>
                <c:pt idx="17">
                  <c:v>4</c:v>
                </c:pt>
                <c:pt idx="18">
                  <c:v>5</c:v>
                </c:pt>
                <c:pt idx="19">
                  <c:v>3</c:v>
                </c:pt>
                <c:pt idx="20">
                  <c:v>20</c:v>
                </c:pt>
              </c:numCache>
            </c:numRef>
          </c:val>
          <c:smooth val="0"/>
          <c:extLst>
            <c:ext xmlns:c16="http://schemas.microsoft.com/office/drawing/2014/chart" uri="{C3380CC4-5D6E-409C-BE32-E72D297353CC}">
              <c16:uniqueId val="{00000003-B46A-40EA-9FB4-67EF11743143}"/>
            </c:ext>
          </c:extLst>
        </c:ser>
        <c:dLbls>
          <c:showLegendKey val="0"/>
          <c:showVal val="0"/>
          <c:showCatName val="0"/>
          <c:showSerName val="0"/>
          <c:showPercent val="0"/>
          <c:showBubbleSize val="0"/>
        </c:dLbls>
        <c:marker val="1"/>
        <c:smooth val="0"/>
        <c:axId val="3"/>
        <c:axId val="4"/>
      </c:lineChart>
      <c:catAx>
        <c:axId val="459401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8.0385852090032149E-3"/>
              <c:y val="0.2130684800763540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401056"/>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Мәмілелер саны, бірлік</a:t>
                </a:r>
              </a:p>
            </c:rich>
          </c:tx>
          <c:layout>
            <c:manualLayout>
              <c:xMode val="edge"/>
              <c:yMode val="edge"/>
              <c:x val="0.95980774911174682"/>
              <c:y val="0.122159389167263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0"/>
        <c:minorUnit val="50"/>
      </c:valAx>
      <c:spPr>
        <a:noFill/>
        <a:ln w="12700">
          <a:solidFill>
            <a:srgbClr val="808080"/>
          </a:solidFill>
          <a:prstDash val="solid"/>
        </a:ln>
      </c:spPr>
    </c:plotArea>
    <c:legend>
      <c:legendPos val="b"/>
      <c:layout>
        <c:manualLayout>
          <c:xMode val="edge"/>
          <c:yMode val="edge"/>
          <c:x val="9.6551805421441789E-2"/>
          <c:y val="0.77083557371760403"/>
          <c:w val="0.80172481287447206"/>
          <c:h val="0.2202387353478868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73460810858693"/>
          <c:y val="4.8701298701298704E-2"/>
          <c:w val="0.77699182193015581"/>
          <c:h val="0.57792207792207795"/>
        </c:manualLayout>
      </c:layout>
      <c:barChart>
        <c:barDir val="col"/>
        <c:grouping val="clustered"/>
        <c:varyColors val="0"/>
        <c:ser>
          <c:idx val="2"/>
          <c:order val="2"/>
          <c:tx>
            <c:strRef>
              <c:f>'2.3.3.2-график'!$B$7</c:f>
              <c:strCache>
                <c:ptCount val="1"/>
                <c:pt idx="0">
                  <c:v>Үлестік БҚ нарығы, сауда-саттық көлемі</c:v>
                </c:pt>
              </c:strCache>
            </c:strRef>
          </c:tx>
          <c:spPr>
            <a:solidFill>
              <a:srgbClr val="008080"/>
            </a:solidFill>
            <a:ln w="12700">
              <a:solidFill>
                <a:srgbClr val="000000"/>
              </a:solidFill>
              <a:prstDash val="solid"/>
            </a:ln>
          </c:spPr>
          <c:invertIfNegative val="0"/>
          <c:cat>
            <c:strRef>
              <c:f>'2.3.3.2-график'!$C$4:$W$4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'2.3.3.2-график'!$C$7:$W$7</c:f>
              <c:numCache>
                <c:formatCode>#\ ##0.0;;\–</c:formatCode>
                <c:ptCount val="21"/>
                <c:pt idx="0" formatCode="#,##0.00">
                  <c:v>19.376072800169997</c:v>
                </c:pt>
                <c:pt idx="1">
                  <c:v>58.414828392820013</c:v>
                </c:pt>
                <c:pt idx="2">
                  <c:v>25.274919685500002</c:v>
                </c:pt>
                <c:pt idx="3">
                  <c:v>26.16993794271</c:v>
                </c:pt>
                <c:pt idx="4">
                  <c:v>5.9493219191399991</c:v>
                </c:pt>
                <c:pt idx="5">
                  <c:v>7.6826481625200014</c:v>
                </c:pt>
                <c:pt idx="6">
                  <c:v>6.0975941831899991</c:v>
                </c:pt>
                <c:pt idx="7">
                  <c:v>26.764268980219985</c:v>
                </c:pt>
                <c:pt idx="8">
                  <c:v>13.712461580500012</c:v>
                </c:pt>
                <c:pt idx="9">
                  <c:v>25.955270556689992</c:v>
                </c:pt>
                <c:pt idx="10">
                  <c:v>392.52582311937999</c:v>
                </c:pt>
                <c:pt idx="11">
                  <c:v>29.66461258396</c:v>
                </c:pt>
                <c:pt idx="12">
                  <c:v>2.0140360529400003</c:v>
                </c:pt>
                <c:pt idx="13">
                  <c:v>2.1275819327500001</c:v>
                </c:pt>
                <c:pt idx="14">
                  <c:v>6.9994441502800013</c:v>
                </c:pt>
                <c:pt idx="15">
                  <c:v>6.8524848515800034</c:v>
                </c:pt>
                <c:pt idx="16">
                  <c:v>7.2970843307000015</c:v>
                </c:pt>
                <c:pt idx="17">
                  <c:v>7.0409877680400088</c:v>
                </c:pt>
                <c:pt idx="18">
                  <c:v>11.242052054629992</c:v>
                </c:pt>
                <c:pt idx="19">
                  <c:v>7.8626180211100003</c:v>
                </c:pt>
                <c:pt idx="20">
                  <c:v>10.048115117630006</c:v>
                </c:pt>
              </c:numCache>
            </c:numRef>
          </c:val>
          <c:extLst>
            <c:ext xmlns:c16="http://schemas.microsoft.com/office/drawing/2014/chart" uri="{C3380CC4-5D6E-409C-BE32-E72D297353CC}">
              <c16:uniqueId val="{00000000-99E7-4900-B8AF-0923B48CD15E}"/>
            </c:ext>
          </c:extLst>
        </c:ser>
        <c:ser>
          <c:idx val="3"/>
          <c:order val="3"/>
          <c:tx>
            <c:strRef>
              <c:f>'2.3.3.2-график'!$B$8</c:f>
              <c:strCache>
                <c:ptCount val="1"/>
                <c:pt idx="0">
                  <c:v>Борыштық МЕБҚ нарығы, сауда-саттық көлемі</c:v>
                </c:pt>
              </c:strCache>
            </c:strRef>
          </c:tx>
          <c:spPr>
            <a:solidFill>
              <a:srgbClr val="800080"/>
            </a:solidFill>
            <a:ln w="12700">
              <a:solidFill>
                <a:srgbClr val="000000"/>
              </a:solidFill>
              <a:prstDash val="solid"/>
            </a:ln>
          </c:spPr>
          <c:invertIfNegative val="0"/>
          <c:cat>
            <c:strRef>
              <c:f>'2.3.3.2-график'!$C$4:$W$4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'2.3.3.2-график'!$C$8:$W$8</c:f>
              <c:numCache>
                <c:formatCode>#\ ##0.0;;\–</c:formatCode>
                <c:ptCount val="21"/>
                <c:pt idx="0" formatCode="#,##0.00">
                  <c:v>38.452817648590006</c:v>
                </c:pt>
                <c:pt idx="1">
                  <c:v>52.155903550530056</c:v>
                </c:pt>
                <c:pt idx="2">
                  <c:v>28.353343804619978</c:v>
                </c:pt>
                <c:pt idx="3">
                  <c:v>17.514339552180004</c:v>
                </c:pt>
                <c:pt idx="4">
                  <c:v>32.428772461969977</c:v>
                </c:pt>
                <c:pt idx="5">
                  <c:v>57.661693618859964</c:v>
                </c:pt>
                <c:pt idx="6">
                  <c:v>44.75206060990002</c:v>
                </c:pt>
                <c:pt idx="7">
                  <c:v>13.01416735635001</c:v>
                </c:pt>
                <c:pt idx="8">
                  <c:v>17.29759519183002</c:v>
                </c:pt>
                <c:pt idx="9">
                  <c:v>32.92491577338</c:v>
                </c:pt>
                <c:pt idx="10">
                  <c:v>25.685085790470016</c:v>
                </c:pt>
                <c:pt idx="11">
                  <c:v>25.815028358010025</c:v>
                </c:pt>
                <c:pt idx="12">
                  <c:v>14.927473831780013</c:v>
                </c:pt>
                <c:pt idx="13">
                  <c:v>17.737426788029993</c:v>
                </c:pt>
                <c:pt idx="14">
                  <c:v>11.649382223789994</c:v>
                </c:pt>
                <c:pt idx="15">
                  <c:v>12.475145995570006</c:v>
                </c:pt>
                <c:pt idx="16">
                  <c:v>13.859477672470009</c:v>
                </c:pt>
                <c:pt idx="17">
                  <c:v>20.202739079420006</c:v>
                </c:pt>
                <c:pt idx="18">
                  <c:v>5.8730790598300002</c:v>
                </c:pt>
                <c:pt idx="19">
                  <c:v>10.467738182930004</c:v>
                </c:pt>
                <c:pt idx="20">
                  <c:v>83.610701726049996</c:v>
                </c:pt>
              </c:numCache>
            </c:numRef>
          </c:val>
          <c:extLst>
            <c:ext xmlns:c16="http://schemas.microsoft.com/office/drawing/2014/chart" uri="{C3380CC4-5D6E-409C-BE32-E72D297353CC}">
              <c16:uniqueId val="{00000001-99E7-4900-B8AF-0923B48CD15E}"/>
            </c:ext>
          </c:extLst>
        </c:ser>
        <c:dLbls>
          <c:showLegendKey val="0"/>
          <c:showVal val="0"/>
          <c:showCatName val="0"/>
          <c:showSerName val="0"/>
          <c:showPercent val="0"/>
          <c:showBubbleSize val="0"/>
        </c:dLbls>
        <c:gapWidth val="150"/>
        <c:axId val="459346608"/>
        <c:axId val="1"/>
      </c:barChart>
      <c:lineChart>
        <c:grouping val="standard"/>
        <c:varyColors val="0"/>
        <c:ser>
          <c:idx val="0"/>
          <c:order val="0"/>
          <c:tx>
            <c:strRef>
              <c:f>'2.3.3.2-график'!$B$5</c:f>
              <c:strCache>
                <c:ptCount val="1"/>
                <c:pt idx="0">
                  <c:v>Үлестік БҚ нарығы, мәмілелер саны</c:v>
                </c:pt>
              </c:strCache>
            </c:strRef>
          </c:tx>
          <c:spPr>
            <a:ln w="38100">
              <a:pattFill prst="pct75">
                <a:fgClr>
                  <a:srgbClr val="008080"/>
                </a:fgClr>
                <a:bgClr>
                  <a:srgbClr val="FFFFFF"/>
                </a:bgClr>
              </a:pattFill>
              <a:prstDash val="solid"/>
            </a:ln>
          </c:spPr>
          <c:marker>
            <c:symbol val="none"/>
          </c:marker>
          <c:cat>
            <c:strRef>
              <c:f>'2.3.3.2-график'!$C$4:$W$4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'2.3.3.2-график'!$C$5:$W$5</c:f>
              <c:numCache>
                <c:formatCode>#,##0</c:formatCode>
                <c:ptCount val="21"/>
                <c:pt idx="0" formatCode="#,##0.00">
                  <c:v>1071</c:v>
                </c:pt>
                <c:pt idx="1">
                  <c:v>1499</c:v>
                </c:pt>
                <c:pt idx="2">
                  <c:v>849</c:v>
                </c:pt>
                <c:pt idx="3">
                  <c:v>1489</c:v>
                </c:pt>
                <c:pt idx="4">
                  <c:v>1857</c:v>
                </c:pt>
                <c:pt idx="5">
                  <c:v>1225</c:v>
                </c:pt>
                <c:pt idx="6">
                  <c:v>935</c:v>
                </c:pt>
                <c:pt idx="7">
                  <c:v>1127</c:v>
                </c:pt>
                <c:pt idx="8">
                  <c:v>1483</c:v>
                </c:pt>
                <c:pt idx="9">
                  <c:v>1626</c:v>
                </c:pt>
                <c:pt idx="10">
                  <c:v>2033</c:v>
                </c:pt>
                <c:pt idx="11">
                  <c:v>1322</c:v>
                </c:pt>
                <c:pt idx="12">
                  <c:v>991</c:v>
                </c:pt>
                <c:pt idx="13">
                  <c:v>938</c:v>
                </c:pt>
                <c:pt idx="14">
                  <c:v>1014</c:v>
                </c:pt>
                <c:pt idx="15">
                  <c:v>1307</c:v>
                </c:pt>
                <c:pt idx="16">
                  <c:v>1282</c:v>
                </c:pt>
                <c:pt idx="17">
                  <c:v>1215</c:v>
                </c:pt>
                <c:pt idx="18">
                  <c:v>1393</c:v>
                </c:pt>
                <c:pt idx="19">
                  <c:v>865</c:v>
                </c:pt>
                <c:pt idx="20">
                  <c:v>1377</c:v>
                </c:pt>
              </c:numCache>
            </c:numRef>
          </c:val>
          <c:smooth val="0"/>
          <c:extLst>
            <c:ext xmlns:c16="http://schemas.microsoft.com/office/drawing/2014/chart" uri="{C3380CC4-5D6E-409C-BE32-E72D297353CC}">
              <c16:uniqueId val="{00000002-99E7-4900-B8AF-0923B48CD15E}"/>
            </c:ext>
          </c:extLst>
        </c:ser>
        <c:ser>
          <c:idx val="1"/>
          <c:order val="1"/>
          <c:tx>
            <c:strRef>
              <c:f>'2.3.3.2-график'!$B$6</c:f>
              <c:strCache>
                <c:ptCount val="1"/>
                <c:pt idx="0">
                  <c:v>Борыштық МЕБҚ нарығы, мәмілелер саны</c:v>
                </c:pt>
              </c:strCache>
            </c:strRef>
          </c:tx>
          <c:spPr>
            <a:ln w="38100">
              <a:pattFill prst="pct75">
                <a:fgClr>
                  <a:srgbClr val="800080"/>
                </a:fgClr>
                <a:bgClr>
                  <a:srgbClr val="FFFFFF"/>
                </a:bgClr>
              </a:pattFill>
              <a:prstDash val="solid"/>
            </a:ln>
          </c:spPr>
          <c:marker>
            <c:symbol val="none"/>
          </c:marker>
          <c:cat>
            <c:strRef>
              <c:f>'2.3.3.2-график'!$C$4:$W$4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'2.3.3.2-график'!$C$6:$W$6</c:f>
              <c:numCache>
                <c:formatCode>#,##0</c:formatCode>
                <c:ptCount val="21"/>
                <c:pt idx="0" formatCode="#,##0.00">
                  <c:v>908</c:v>
                </c:pt>
                <c:pt idx="1">
                  <c:v>915</c:v>
                </c:pt>
                <c:pt idx="2">
                  <c:v>910</c:v>
                </c:pt>
                <c:pt idx="3">
                  <c:v>638</c:v>
                </c:pt>
                <c:pt idx="4">
                  <c:v>657</c:v>
                </c:pt>
                <c:pt idx="5">
                  <c:v>858</c:v>
                </c:pt>
                <c:pt idx="6">
                  <c:v>643</c:v>
                </c:pt>
                <c:pt idx="7">
                  <c:v>509</c:v>
                </c:pt>
                <c:pt idx="8">
                  <c:v>684</c:v>
                </c:pt>
                <c:pt idx="9">
                  <c:v>614</c:v>
                </c:pt>
                <c:pt idx="10">
                  <c:v>541</c:v>
                </c:pt>
                <c:pt idx="11">
                  <c:v>422</c:v>
                </c:pt>
                <c:pt idx="12">
                  <c:v>292</c:v>
                </c:pt>
                <c:pt idx="13">
                  <c:v>311</c:v>
                </c:pt>
                <c:pt idx="14">
                  <c:v>361</c:v>
                </c:pt>
                <c:pt idx="15">
                  <c:v>412</c:v>
                </c:pt>
                <c:pt idx="16">
                  <c:v>273</c:v>
                </c:pt>
                <c:pt idx="17">
                  <c:v>307</c:v>
                </c:pt>
                <c:pt idx="18">
                  <c:v>310</c:v>
                </c:pt>
                <c:pt idx="19">
                  <c:v>252</c:v>
                </c:pt>
                <c:pt idx="20">
                  <c:v>359</c:v>
                </c:pt>
              </c:numCache>
            </c:numRef>
          </c:val>
          <c:smooth val="0"/>
          <c:extLst>
            <c:ext xmlns:c16="http://schemas.microsoft.com/office/drawing/2014/chart" uri="{C3380CC4-5D6E-409C-BE32-E72D297353CC}">
              <c16:uniqueId val="{00000003-99E7-4900-B8AF-0923B48CD15E}"/>
            </c:ext>
          </c:extLst>
        </c:ser>
        <c:dLbls>
          <c:showLegendKey val="0"/>
          <c:showVal val="0"/>
          <c:showCatName val="0"/>
          <c:showSerName val="0"/>
          <c:showPercent val="0"/>
          <c:showBubbleSize val="0"/>
        </c:dLbls>
        <c:marker val="1"/>
        <c:smooth val="0"/>
        <c:axId val="3"/>
        <c:axId val="4"/>
      </c:lineChart>
      <c:catAx>
        <c:axId val="459346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2.3633677991137372E-2"/>
              <c:y val="0.2077922077922078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466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Мәмілелер саны, бірлік</a:t>
                </a:r>
              </a:p>
            </c:rich>
          </c:tx>
          <c:layout>
            <c:manualLayout>
              <c:xMode val="edge"/>
              <c:yMode val="edge"/>
              <c:x val="0.96011816838995567"/>
              <c:y val="0.10389610389610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x val="8.8495651700473323E-3"/>
          <c:y val="0.83116883116883122"/>
          <c:w val="0.96991234263718773"/>
          <c:h val="0.1590909090909090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08203677510608"/>
          <c:y val="3.9215793548104727E-2"/>
          <c:w val="0.82461103253182466"/>
          <c:h val="0.56862900644751846"/>
        </c:manualLayout>
      </c:layout>
      <c:areaChart>
        <c:grouping val="stacked"/>
        <c:varyColors val="0"/>
        <c:ser>
          <c:idx val="0"/>
          <c:order val="0"/>
          <c:tx>
            <c:strRef>
              <c:f>'2.3.3.3-график'!$B$5</c:f>
              <c:strCache>
                <c:ptCount val="1"/>
                <c:pt idx="0">
                  <c:v>1-ші санат</c:v>
                </c:pt>
              </c:strCache>
            </c:strRef>
          </c:tx>
          <c:spPr>
            <a:solidFill>
              <a:srgbClr val="9999FF"/>
            </a:solidFill>
            <a:ln w="12700">
              <a:solidFill>
                <a:srgbClr val="000000"/>
              </a:solidFill>
              <a:prstDash val="solid"/>
            </a:ln>
          </c:spPr>
          <c:cat>
            <c:strRef>
              <c:f>'2.3.3.3-график'!$C$4:$W$4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'2.3.3.3-график'!$C$5:$W$5</c:f>
              <c:numCache>
                <c:formatCode>#,##0.00</c:formatCode>
                <c:ptCount val="21"/>
                <c:pt idx="0">
                  <c:v>2563.642861993972</c:v>
                </c:pt>
                <c:pt idx="1">
                  <c:v>2872.4643089119922</c:v>
                </c:pt>
                <c:pt idx="2" formatCode="#\ ##0.000">
                  <c:v>3249.0080113835347</c:v>
                </c:pt>
                <c:pt idx="3" formatCode="#\ ##0.000">
                  <c:v>4340.0698621655265</c:v>
                </c:pt>
                <c:pt idx="4" formatCode="#\ ##0.000">
                  <c:v>5317.9395881332293</c:v>
                </c:pt>
                <c:pt idx="5" formatCode="#\ ##0.000">
                  <c:v>5359.429052296895</c:v>
                </c:pt>
                <c:pt idx="6" formatCode="#\ ##0.000">
                  <c:v>6227.2760884459731</c:v>
                </c:pt>
                <c:pt idx="7" formatCode="#\ ##0.000">
                  <c:v>6610.1754130260497</c:v>
                </c:pt>
                <c:pt idx="8" formatCode="#\ ##0.000">
                  <c:v>6874.5705535085553</c:v>
                </c:pt>
                <c:pt idx="9" formatCode="#\ ##0.000">
                  <c:v>7558.6702450964385</c:v>
                </c:pt>
                <c:pt idx="10" formatCode="#\ ##0.000">
                  <c:v>7498.6474447001856</c:v>
                </c:pt>
                <c:pt idx="11" formatCode="#\ ##0.000">
                  <c:v>7379.349147607375</c:v>
                </c:pt>
                <c:pt idx="12" formatCode="#\ ##0.000">
                  <c:v>7724.1628375410046</c:v>
                </c:pt>
                <c:pt idx="13" formatCode="#\ ##0.000">
                  <c:v>7503.3194940111644</c:v>
                </c:pt>
                <c:pt idx="14" formatCode="#\ ##0.000">
                  <c:v>8230.0341174984824</c:v>
                </c:pt>
                <c:pt idx="15" formatCode="#\ ##0.000">
                  <c:v>8361.3383720555685</c:v>
                </c:pt>
                <c:pt idx="16" formatCode="#\ ##0.000">
                  <c:v>6741.980507503964</c:v>
                </c:pt>
                <c:pt idx="17" formatCode="#\ ##0.000">
                  <c:v>6263.6966594124142</c:v>
                </c:pt>
                <c:pt idx="18" formatCode="#\ ##0.000">
                  <c:v>6656.7555735020342</c:v>
                </c:pt>
                <c:pt idx="19" formatCode="#\ ##0.000">
                  <c:v>6230.6241108493368</c:v>
                </c:pt>
                <c:pt idx="20" formatCode="#\ ##0.000">
                  <c:v>6899.2310964656199</c:v>
                </c:pt>
              </c:numCache>
            </c:numRef>
          </c:val>
          <c:extLst>
            <c:ext xmlns:c16="http://schemas.microsoft.com/office/drawing/2014/chart" uri="{C3380CC4-5D6E-409C-BE32-E72D297353CC}">
              <c16:uniqueId val="{00000000-4E1C-4FE5-A4EE-D4AF3A54DF29}"/>
            </c:ext>
          </c:extLst>
        </c:ser>
        <c:ser>
          <c:idx val="1"/>
          <c:order val="1"/>
          <c:tx>
            <c:strRef>
              <c:f>'2.3.3.3-график'!$B$6</c:f>
              <c:strCache>
                <c:ptCount val="1"/>
                <c:pt idx="0">
                  <c:v>А листингі (2008 жылғы қыркүйекке дейін)</c:v>
                </c:pt>
              </c:strCache>
            </c:strRef>
          </c:tx>
          <c:spPr>
            <a:solidFill>
              <a:srgbClr val="993366"/>
            </a:solidFill>
            <a:ln w="12700">
              <a:solidFill>
                <a:srgbClr val="000000"/>
              </a:solidFill>
              <a:prstDash val="solid"/>
            </a:ln>
          </c:spPr>
          <c:cat>
            <c:strRef>
              <c:f>'2.3.3.3-график'!$C$4:$W$4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'2.3.3.3-график'!$C$6:$W$6</c:f>
              <c:numCache>
                <c:formatCode>#,##0.00</c:formatCode>
                <c:ptCount val="21"/>
              </c:numCache>
            </c:numRef>
          </c:val>
          <c:extLst>
            <c:ext xmlns:c16="http://schemas.microsoft.com/office/drawing/2014/chart" uri="{C3380CC4-5D6E-409C-BE32-E72D297353CC}">
              <c16:uniqueId val="{00000001-4E1C-4FE5-A4EE-D4AF3A54DF29}"/>
            </c:ext>
          </c:extLst>
        </c:ser>
        <c:ser>
          <c:idx val="2"/>
          <c:order val="2"/>
          <c:tx>
            <c:strRef>
              <c:f>'2.3.3.3-график'!$B$7</c:f>
              <c:strCache>
                <c:ptCount val="1"/>
                <c:pt idx="0">
                  <c:v>2-ші санат</c:v>
                </c:pt>
              </c:strCache>
            </c:strRef>
          </c:tx>
          <c:spPr>
            <a:solidFill>
              <a:srgbClr val="FFFFCC"/>
            </a:solidFill>
            <a:ln w="12700">
              <a:solidFill>
                <a:srgbClr val="000000"/>
              </a:solidFill>
              <a:prstDash val="solid"/>
            </a:ln>
          </c:spPr>
          <c:cat>
            <c:strRef>
              <c:f>'2.3.3.3-график'!$C$4:$W$4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'2.3.3.3-график'!$C$7:$W$7</c:f>
              <c:numCache>
                <c:formatCode>#,##0.00</c:formatCode>
                <c:ptCount val="21"/>
                <c:pt idx="0">
                  <c:v>210.07014145757302</c:v>
                </c:pt>
                <c:pt idx="1">
                  <c:v>190.85325236406524</c:v>
                </c:pt>
                <c:pt idx="2" formatCode="#\ ##0.000">
                  <c:v>165.30722567796295</c:v>
                </c:pt>
                <c:pt idx="3" formatCode="#\ ##0.000">
                  <c:v>192.79777630786879</c:v>
                </c:pt>
                <c:pt idx="4" formatCode="#\ ##0.000">
                  <c:v>192.82841777207003</c:v>
                </c:pt>
                <c:pt idx="5" formatCode="#\ ##0.000">
                  <c:v>184.85516630407005</c:v>
                </c:pt>
                <c:pt idx="6" formatCode="#\ ##0.000">
                  <c:v>179.49028895639353</c:v>
                </c:pt>
                <c:pt idx="7" formatCode="#\ ##0.000">
                  <c:v>178.36040226677147</c:v>
                </c:pt>
                <c:pt idx="8" formatCode="#\ ##0.000">
                  <c:v>173.25190797680349</c:v>
                </c:pt>
                <c:pt idx="9" formatCode="#\ ##0.000">
                  <c:v>208.07047007058773</c:v>
                </c:pt>
                <c:pt idx="10" formatCode="#\ ##0.000">
                  <c:v>194.75253082205163</c:v>
                </c:pt>
                <c:pt idx="11" formatCode="#\ ##0.000">
                  <c:v>200.2964070387435</c:v>
                </c:pt>
                <c:pt idx="12" formatCode="#\ ##0.000">
                  <c:v>199.83730992915739</c:v>
                </c:pt>
                <c:pt idx="13" formatCode="#\ ##0.000">
                  <c:v>183.07394631280008</c:v>
                </c:pt>
                <c:pt idx="14" formatCode="#\ ##0.000">
                  <c:v>174.79972083303576</c:v>
                </c:pt>
                <c:pt idx="15" formatCode="#\ ##0.000">
                  <c:v>169.94388581999232</c:v>
                </c:pt>
                <c:pt idx="16" formatCode="#\ ##0.000">
                  <c:v>131.44644615999235</c:v>
                </c:pt>
                <c:pt idx="17" formatCode="#\ ##0.000">
                  <c:v>130.2953279153223</c:v>
                </c:pt>
                <c:pt idx="18" formatCode="#\ ##0.000">
                  <c:v>156.52133951532232</c:v>
                </c:pt>
                <c:pt idx="19" formatCode="#\ ##0.000">
                  <c:v>139.61320368982234</c:v>
                </c:pt>
                <c:pt idx="20" formatCode="#\ ##0.000">
                  <c:v>142.77895620540781</c:v>
                </c:pt>
              </c:numCache>
            </c:numRef>
          </c:val>
          <c:extLst>
            <c:ext xmlns:c16="http://schemas.microsoft.com/office/drawing/2014/chart" uri="{C3380CC4-5D6E-409C-BE32-E72D297353CC}">
              <c16:uniqueId val="{00000002-4E1C-4FE5-A4EE-D4AF3A54DF29}"/>
            </c:ext>
          </c:extLst>
        </c:ser>
        <c:ser>
          <c:idx val="3"/>
          <c:order val="3"/>
          <c:tx>
            <c:strRef>
              <c:f>'2.3.3.3-график'!$B$8</c:f>
              <c:strCache>
                <c:ptCount val="1"/>
                <c:pt idx="0">
                  <c:v>В листингі (2008 жылғы қыркүйекке дейін)</c:v>
                </c:pt>
              </c:strCache>
            </c:strRef>
          </c:tx>
          <c:spPr>
            <a:solidFill>
              <a:srgbClr val="CCFFFF"/>
            </a:solidFill>
            <a:ln w="12700">
              <a:solidFill>
                <a:srgbClr val="000000"/>
              </a:solidFill>
              <a:prstDash val="solid"/>
            </a:ln>
          </c:spPr>
          <c:cat>
            <c:strRef>
              <c:f>'2.3.3.3-график'!$C$4:$W$4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'2.3.3.3-график'!$C$8:$W$8</c:f>
              <c:numCache>
                <c:formatCode>#,##0.00</c:formatCode>
                <c:ptCount val="21"/>
              </c:numCache>
            </c:numRef>
          </c:val>
          <c:extLst>
            <c:ext xmlns:c16="http://schemas.microsoft.com/office/drawing/2014/chart" uri="{C3380CC4-5D6E-409C-BE32-E72D297353CC}">
              <c16:uniqueId val="{00000003-4E1C-4FE5-A4EE-D4AF3A54DF29}"/>
            </c:ext>
          </c:extLst>
        </c:ser>
        <c:ser>
          <c:idx val="4"/>
          <c:order val="4"/>
          <c:tx>
            <c:strRef>
              <c:f>'2.3.3.3-график'!$B$9</c:f>
              <c:strCache>
                <c:ptCount val="1"/>
                <c:pt idx="0">
                  <c:v>3-ші санат</c:v>
                </c:pt>
              </c:strCache>
            </c:strRef>
          </c:tx>
          <c:spPr>
            <a:solidFill>
              <a:srgbClr val="660066"/>
            </a:solidFill>
            <a:ln w="12700">
              <a:solidFill>
                <a:srgbClr val="000000"/>
              </a:solidFill>
              <a:prstDash val="solid"/>
            </a:ln>
          </c:spPr>
          <c:cat>
            <c:strRef>
              <c:f>'2.3.3.3-график'!$C$4:$W$4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'2.3.3.3-график'!$C$9:$W$9</c:f>
              <c:numCache>
                <c:formatCode>#,##0.00</c:formatCode>
                <c:ptCount val="21"/>
                <c:pt idx="0">
                  <c:v>464.91830424633179</c:v>
                </c:pt>
                <c:pt idx="1">
                  <c:v>858.36718374633188</c:v>
                </c:pt>
                <c:pt idx="2" formatCode="#\ ##0.000">
                  <c:v>544.46815617982327</c:v>
                </c:pt>
                <c:pt idx="3" formatCode="#\ ##0.000">
                  <c:v>461.62132441322314</c:v>
                </c:pt>
                <c:pt idx="4" formatCode="#\ ##0.000">
                  <c:v>458.98852147564662</c:v>
                </c:pt>
                <c:pt idx="5" formatCode="#\ ##0.000">
                  <c:v>455.86888689064665</c:v>
                </c:pt>
                <c:pt idx="6" formatCode="#\ ##0.000">
                  <c:v>468.5372710543466</c:v>
                </c:pt>
                <c:pt idx="7" formatCode="#\ ##0.000">
                  <c:v>677.66809133470326</c:v>
                </c:pt>
                <c:pt idx="8" formatCode="#\ ##0.000">
                  <c:v>674.81284522979433</c:v>
                </c:pt>
                <c:pt idx="9" formatCode="#\ ##0.000">
                  <c:v>684.71901199581441</c:v>
                </c:pt>
                <c:pt idx="10" formatCode="#\ ##0.000">
                  <c:v>943.78306705103114</c:v>
                </c:pt>
                <c:pt idx="11" formatCode="#\ ##0.000">
                  <c:v>926.5919927669313</c:v>
                </c:pt>
                <c:pt idx="12" formatCode="#\ ##0.000">
                  <c:v>892.67895493790206</c:v>
                </c:pt>
                <c:pt idx="13" formatCode="#\ ##0.000">
                  <c:v>873.09115308099581</c:v>
                </c:pt>
                <c:pt idx="14" formatCode="#\ ##0.000">
                  <c:v>898.59567648361406</c:v>
                </c:pt>
                <c:pt idx="15" formatCode="#\ ##0.000">
                  <c:v>848.07629878474972</c:v>
                </c:pt>
                <c:pt idx="16" formatCode="#\ ##0.000">
                  <c:v>884.65452468474962</c:v>
                </c:pt>
                <c:pt idx="17" formatCode="#\ ##0.000">
                  <c:v>929.43437277883686</c:v>
                </c:pt>
                <c:pt idx="18" formatCode="#\ ##0.000">
                  <c:v>951.61634842908779</c:v>
                </c:pt>
                <c:pt idx="19" formatCode="#\ ##0.000">
                  <c:v>960.66600847731706</c:v>
                </c:pt>
                <c:pt idx="20" formatCode="#\ ##0.000">
                  <c:v>968.12934275626117</c:v>
                </c:pt>
              </c:numCache>
            </c:numRef>
          </c:val>
          <c:extLst>
            <c:ext xmlns:c16="http://schemas.microsoft.com/office/drawing/2014/chart" uri="{C3380CC4-5D6E-409C-BE32-E72D297353CC}">
              <c16:uniqueId val="{00000004-4E1C-4FE5-A4EE-D4AF3A54DF29}"/>
            </c:ext>
          </c:extLst>
        </c:ser>
        <c:ser>
          <c:idx val="5"/>
          <c:order val="5"/>
          <c:tx>
            <c:strRef>
              <c:f>'2.3.3.3-график'!$B$10</c:f>
              <c:strCache>
                <c:ptCount val="1"/>
                <c:pt idx="0">
                  <c:v>Листингке жатпайтын БҚ (2008 жылғы қыркүйекке дейін)</c:v>
                </c:pt>
              </c:strCache>
            </c:strRef>
          </c:tx>
          <c:spPr>
            <a:solidFill>
              <a:srgbClr val="FF8080"/>
            </a:solidFill>
            <a:ln w="12700">
              <a:solidFill>
                <a:srgbClr val="000000"/>
              </a:solidFill>
              <a:prstDash val="solid"/>
            </a:ln>
          </c:spPr>
          <c:cat>
            <c:strRef>
              <c:f>'2.3.3.3-график'!$C$4:$W$4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'2.3.3.3-график'!$C$10:$L$10</c:f>
              <c:numCache>
                <c:formatCode>#,##0.00</c:formatCode>
                <c:ptCount val="10"/>
              </c:numCache>
            </c:numRef>
          </c:val>
          <c:extLst>
            <c:ext xmlns:c16="http://schemas.microsoft.com/office/drawing/2014/chart" uri="{C3380CC4-5D6E-409C-BE32-E72D297353CC}">
              <c16:uniqueId val="{00000005-4E1C-4FE5-A4EE-D4AF3A54DF29}"/>
            </c:ext>
          </c:extLst>
        </c:ser>
        <c:dLbls>
          <c:showLegendKey val="0"/>
          <c:showVal val="0"/>
          <c:showCatName val="0"/>
          <c:showSerName val="0"/>
          <c:showPercent val="0"/>
          <c:showBubbleSize val="0"/>
        </c:dLbls>
        <c:axId val="459345296"/>
        <c:axId val="1"/>
      </c:areaChart>
      <c:lineChart>
        <c:grouping val="standard"/>
        <c:varyColors val="0"/>
        <c:ser>
          <c:idx val="6"/>
          <c:order val="6"/>
          <c:tx>
            <c:strRef>
              <c:f>'2.3.3.3-график'!$B$13</c:f>
              <c:strCache>
                <c:ptCount val="1"/>
                <c:pt idx="0">
                  <c:v>KASE Shares индексінің ай соңындағы мәні (оң ось)</c:v>
                </c:pt>
              </c:strCache>
            </c:strRef>
          </c:tx>
          <c:spPr>
            <a:ln w="38100">
              <a:pattFill prst="pct75">
                <a:fgClr>
                  <a:srgbClr val="0000FF"/>
                </a:fgClr>
                <a:bgClr>
                  <a:srgbClr val="FFFFFF"/>
                </a:bgClr>
              </a:pattFill>
              <a:prstDash val="solid"/>
            </a:ln>
          </c:spPr>
          <c:marker>
            <c:symbol val="none"/>
          </c:marker>
          <c:cat>
            <c:strRef>
              <c:f>'2.3.3.3-график'!$C$4:$W$4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'2.3.3.3-график'!$C$13:$W$13</c:f>
              <c:numCache>
                <c:formatCode>#,##0.00</c:formatCode>
                <c:ptCount val="21"/>
                <c:pt idx="0">
                  <c:v>622.27</c:v>
                </c:pt>
                <c:pt idx="1">
                  <c:v>626.84</c:v>
                </c:pt>
                <c:pt idx="2">
                  <c:v>683.64</c:v>
                </c:pt>
                <c:pt idx="3">
                  <c:v>899.98</c:v>
                </c:pt>
                <c:pt idx="4">
                  <c:v>1157.26</c:v>
                </c:pt>
                <c:pt idx="5">
                  <c:v>1069.77</c:v>
                </c:pt>
                <c:pt idx="6">
                  <c:v>1191.74</c:v>
                </c:pt>
                <c:pt idx="7">
                  <c:v>1394.47</c:v>
                </c:pt>
                <c:pt idx="8">
                  <c:v>1512.84</c:v>
                </c:pt>
                <c:pt idx="9">
                  <c:v>1681.2</c:v>
                </c:pt>
                <c:pt idx="10">
                  <c:v>1837.76</c:v>
                </c:pt>
                <c:pt idx="11">
                  <c:v>1768.26</c:v>
                </c:pt>
                <c:pt idx="12">
                  <c:v>1838.82</c:v>
                </c:pt>
                <c:pt idx="13">
                  <c:v>1747.64</c:v>
                </c:pt>
                <c:pt idx="14">
                  <c:v>1886.11</c:v>
                </c:pt>
                <c:pt idx="15">
                  <c:v>1804.7</c:v>
                </c:pt>
                <c:pt idx="16">
                  <c:v>1457.44</c:v>
                </c:pt>
                <c:pt idx="17">
                  <c:v>1407.99</c:v>
                </c:pt>
                <c:pt idx="18">
                  <c:v>1467.84</c:v>
                </c:pt>
                <c:pt idx="19">
                  <c:v>1408.43</c:v>
                </c:pt>
                <c:pt idx="20">
                  <c:v>1525.29</c:v>
                </c:pt>
              </c:numCache>
            </c:numRef>
          </c:val>
          <c:smooth val="0"/>
          <c:extLst>
            <c:ext xmlns:c16="http://schemas.microsoft.com/office/drawing/2014/chart" uri="{C3380CC4-5D6E-409C-BE32-E72D297353CC}">
              <c16:uniqueId val="{00000006-4E1C-4FE5-A4EE-D4AF3A54DF29}"/>
            </c:ext>
          </c:extLst>
        </c:ser>
        <c:dLbls>
          <c:showLegendKey val="0"/>
          <c:showVal val="0"/>
          <c:showCatName val="0"/>
          <c:showSerName val="0"/>
          <c:showPercent val="0"/>
          <c:showBubbleSize val="0"/>
        </c:dLbls>
        <c:marker val="1"/>
        <c:smooth val="0"/>
        <c:axId val="3"/>
        <c:axId val="4"/>
      </c:lineChart>
      <c:catAx>
        <c:axId val="45934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9801980198019802E-2"/>
              <c:y val="0.226891344464294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45296"/>
        <c:crosses val="autoZero"/>
        <c:crossBetween val="midCat"/>
        <c:majorUnit val="2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500"/>
      </c:valAx>
      <c:spPr>
        <a:noFill/>
        <a:ln w="12700">
          <a:solidFill>
            <a:srgbClr val="808080"/>
          </a:solidFill>
          <a:prstDash val="solid"/>
        </a:ln>
      </c:spPr>
    </c:plotArea>
    <c:legend>
      <c:legendPos val="b"/>
      <c:layout>
        <c:manualLayout>
          <c:xMode val="edge"/>
          <c:yMode val="edge"/>
          <c:x val="1.3966480446927373E-2"/>
          <c:y val="0.79675007608738802"/>
          <c:w val="0.91759776536312854"/>
          <c:h val="0.1951224676132378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96316725109819"/>
          <c:y val="4.142011834319527E-2"/>
          <c:w val="0.82037185397109003"/>
          <c:h val="0.52366863905325445"/>
        </c:manualLayout>
      </c:layout>
      <c:areaChart>
        <c:grouping val="stacked"/>
        <c:varyColors val="0"/>
        <c:ser>
          <c:idx val="0"/>
          <c:order val="0"/>
          <c:tx>
            <c:strRef>
              <c:f>'2.3.3.4-график'!$B$5</c:f>
              <c:strCache>
                <c:ptCount val="1"/>
                <c:pt idx="0">
                  <c:v>1-ші санат</c:v>
                </c:pt>
              </c:strCache>
            </c:strRef>
          </c:tx>
          <c:spPr>
            <a:solidFill>
              <a:srgbClr val="9999FF"/>
            </a:solidFill>
            <a:ln w="12700">
              <a:solidFill>
                <a:srgbClr val="000000"/>
              </a:solidFill>
              <a:prstDash val="solid"/>
            </a:ln>
          </c:spPr>
          <c:cat>
            <c:strRef>
              <c:f>'2.3.3.4-график'!$C$4:$W$4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'2.3.3.4-график'!$C$5:$W$5</c:f>
              <c:numCache>
                <c:formatCode>#,##0.00</c:formatCode>
                <c:ptCount val="21"/>
                <c:pt idx="0">
                  <c:v>674.1585</c:v>
                </c:pt>
                <c:pt idx="1">
                  <c:v>837.88649999999996</c:v>
                </c:pt>
                <c:pt idx="2">
                  <c:v>843.15062</c:v>
                </c:pt>
                <c:pt idx="3">
                  <c:v>840.70862</c:v>
                </c:pt>
                <c:pt idx="4">
                  <c:v>839.59861999999998</c:v>
                </c:pt>
                <c:pt idx="5">
                  <c:v>842.38372600000002</c:v>
                </c:pt>
                <c:pt idx="6">
                  <c:v>843.937726</c:v>
                </c:pt>
                <c:pt idx="7">
                  <c:v>844.95463600000005</c:v>
                </c:pt>
                <c:pt idx="8">
                  <c:v>845.80272599999989</c:v>
                </c:pt>
                <c:pt idx="9">
                  <c:v>701.64044979999994</c:v>
                </c:pt>
                <c:pt idx="10">
                  <c:v>576.27458044000002</c:v>
                </c:pt>
                <c:pt idx="11">
                  <c:v>676.51568794000002</c:v>
                </c:pt>
                <c:pt idx="12">
                  <c:v>745.82792438963122</c:v>
                </c:pt>
                <c:pt idx="13">
                  <c:v>807.4324434546636</c:v>
                </c:pt>
                <c:pt idx="14">
                  <c:v>805.59030239401613</c:v>
                </c:pt>
                <c:pt idx="15">
                  <c:v>968.77493555532158</c:v>
                </c:pt>
                <c:pt idx="16">
                  <c:v>990.84366876052286</c:v>
                </c:pt>
                <c:pt idx="17">
                  <c:v>1051.4759772315722</c:v>
                </c:pt>
                <c:pt idx="18">
                  <c:v>1070.8064455398642</c:v>
                </c:pt>
                <c:pt idx="19">
                  <c:v>1065.4586253440943</c:v>
                </c:pt>
                <c:pt idx="20">
                  <c:v>1137.7036931104337</c:v>
                </c:pt>
              </c:numCache>
            </c:numRef>
          </c:val>
          <c:extLst>
            <c:ext xmlns:c16="http://schemas.microsoft.com/office/drawing/2014/chart" uri="{C3380CC4-5D6E-409C-BE32-E72D297353CC}">
              <c16:uniqueId val="{00000000-1DA1-4425-B719-ACEF86E852C8}"/>
            </c:ext>
          </c:extLst>
        </c:ser>
        <c:ser>
          <c:idx val="1"/>
          <c:order val="1"/>
          <c:tx>
            <c:strRef>
              <c:f>'2.3.3.4-график'!$B$6</c:f>
              <c:strCache>
                <c:ptCount val="1"/>
                <c:pt idx="0">
                  <c:v>А листингі (2008 жылғы қыркүйекке дейін)</c:v>
                </c:pt>
              </c:strCache>
            </c:strRef>
          </c:tx>
          <c:spPr>
            <a:solidFill>
              <a:srgbClr val="993366"/>
            </a:solidFill>
            <a:ln w="12700">
              <a:solidFill>
                <a:srgbClr val="000000"/>
              </a:solidFill>
              <a:prstDash val="solid"/>
            </a:ln>
          </c:spPr>
          <c:cat>
            <c:strRef>
              <c:f>'2.3.3.4-график'!$C$4:$W$4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'2.3.3.4-график'!$C$6:$L$6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DA1-4425-B719-ACEF86E852C8}"/>
            </c:ext>
          </c:extLst>
        </c:ser>
        <c:ser>
          <c:idx val="2"/>
          <c:order val="2"/>
          <c:tx>
            <c:strRef>
              <c:f>'2.3.3.4-график'!$B$7</c:f>
              <c:strCache>
                <c:ptCount val="1"/>
                <c:pt idx="0">
                  <c:v>2-ші санат</c:v>
                </c:pt>
              </c:strCache>
            </c:strRef>
          </c:tx>
          <c:spPr>
            <a:solidFill>
              <a:srgbClr val="FFFFCC"/>
            </a:solidFill>
            <a:ln w="12700">
              <a:solidFill>
                <a:srgbClr val="000000"/>
              </a:solidFill>
              <a:prstDash val="solid"/>
            </a:ln>
          </c:spPr>
          <c:cat>
            <c:strRef>
              <c:f>'2.3.3.4-график'!$C$4:$W$4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'2.3.3.4-график'!$C$7:$W$7</c:f>
              <c:numCache>
                <c:formatCode>#,##0.00</c:formatCode>
                <c:ptCount val="21"/>
                <c:pt idx="0">
                  <c:v>744.66814397022176</c:v>
                </c:pt>
                <c:pt idx="1">
                  <c:v>745.8497796276248</c:v>
                </c:pt>
                <c:pt idx="2">
                  <c:v>773.91554850718956</c:v>
                </c:pt>
                <c:pt idx="3">
                  <c:v>759.00774608871507</c:v>
                </c:pt>
                <c:pt idx="4">
                  <c:v>779.3234959790426</c:v>
                </c:pt>
                <c:pt idx="5">
                  <c:v>798.98624663783437</c:v>
                </c:pt>
                <c:pt idx="6">
                  <c:v>804.80058241858194</c:v>
                </c:pt>
                <c:pt idx="7">
                  <c:v>908.57650259654156</c:v>
                </c:pt>
                <c:pt idx="8">
                  <c:v>905.36374122647373</c:v>
                </c:pt>
                <c:pt idx="9">
                  <c:v>1240.9815572492851</c:v>
                </c:pt>
                <c:pt idx="10">
                  <c:v>1298.17796785113</c:v>
                </c:pt>
                <c:pt idx="11">
                  <c:v>1340.0929271197999</c:v>
                </c:pt>
                <c:pt idx="12">
                  <c:v>1727.3194724549753</c:v>
                </c:pt>
                <c:pt idx="13">
                  <c:v>1679.3634858709165</c:v>
                </c:pt>
                <c:pt idx="14">
                  <c:v>1673.5474031780311</c:v>
                </c:pt>
                <c:pt idx="15">
                  <c:v>1673.8212845148173</c:v>
                </c:pt>
                <c:pt idx="16">
                  <c:v>1634.5359762616536</c:v>
                </c:pt>
                <c:pt idx="17">
                  <c:v>1571.6314094509562</c:v>
                </c:pt>
                <c:pt idx="18">
                  <c:v>1569.1754264034389</c:v>
                </c:pt>
                <c:pt idx="19">
                  <c:v>1561.9205149913726</c:v>
                </c:pt>
                <c:pt idx="20">
                  <c:v>1560.6443903439863</c:v>
                </c:pt>
              </c:numCache>
            </c:numRef>
          </c:val>
          <c:extLst>
            <c:ext xmlns:c16="http://schemas.microsoft.com/office/drawing/2014/chart" uri="{C3380CC4-5D6E-409C-BE32-E72D297353CC}">
              <c16:uniqueId val="{00000002-1DA1-4425-B719-ACEF86E852C8}"/>
            </c:ext>
          </c:extLst>
        </c:ser>
        <c:ser>
          <c:idx val="3"/>
          <c:order val="3"/>
          <c:tx>
            <c:strRef>
              <c:f>'2.3.3.4-график'!$B$8</c:f>
              <c:strCache>
                <c:ptCount val="1"/>
                <c:pt idx="0">
                  <c:v>В листингі (2008 жылғы қыркүйекке дейін)</c:v>
                </c:pt>
              </c:strCache>
            </c:strRef>
          </c:tx>
          <c:spPr>
            <a:solidFill>
              <a:srgbClr val="CCFFFF"/>
            </a:solidFill>
            <a:ln w="12700">
              <a:solidFill>
                <a:srgbClr val="000000"/>
              </a:solidFill>
              <a:prstDash val="solid"/>
            </a:ln>
          </c:spPr>
          <c:cat>
            <c:strRef>
              <c:f>'2.3.3.4-график'!$C$4:$W$4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'2.3.3.4-график'!$C$8:$L$8</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1DA1-4425-B719-ACEF86E852C8}"/>
            </c:ext>
          </c:extLst>
        </c:ser>
        <c:ser>
          <c:idx val="4"/>
          <c:order val="4"/>
          <c:tx>
            <c:strRef>
              <c:f>'2.3.3.4-график'!$B$9</c:f>
              <c:strCache>
                <c:ptCount val="1"/>
                <c:pt idx="0">
                  <c:v>3-ші санат</c:v>
                </c:pt>
              </c:strCache>
            </c:strRef>
          </c:tx>
          <c:spPr>
            <a:solidFill>
              <a:srgbClr val="660066"/>
            </a:solidFill>
            <a:ln w="12700">
              <a:solidFill>
                <a:srgbClr val="000000"/>
              </a:solidFill>
              <a:prstDash val="solid"/>
            </a:ln>
          </c:spPr>
          <c:cat>
            <c:strRef>
              <c:f>'2.3.3.4-график'!$C$4:$W$4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'2.3.3.4-график'!$C$9:$W$9</c:f>
              <c:numCache>
                <c:formatCode>#,##0.00</c:formatCode>
                <c:ptCount val="21"/>
                <c:pt idx="0">
                  <c:v>118.20029</c:v>
                </c:pt>
                <c:pt idx="1">
                  <c:v>129.25755973580175</c:v>
                </c:pt>
                <c:pt idx="2">
                  <c:v>127.76992187969613</c:v>
                </c:pt>
                <c:pt idx="3">
                  <c:v>127.72507865921376</c:v>
                </c:pt>
                <c:pt idx="4">
                  <c:v>125.91468292263093</c:v>
                </c:pt>
                <c:pt idx="5">
                  <c:v>110.33469543693852</c:v>
                </c:pt>
                <c:pt idx="6">
                  <c:v>110.05618110467508</c:v>
                </c:pt>
                <c:pt idx="7">
                  <c:v>102.95139605127898</c:v>
                </c:pt>
                <c:pt idx="8">
                  <c:v>101.71789594561878</c:v>
                </c:pt>
                <c:pt idx="9">
                  <c:v>65.626783305080082</c:v>
                </c:pt>
                <c:pt idx="10">
                  <c:v>69.914230405026302</c:v>
                </c:pt>
                <c:pt idx="11">
                  <c:v>58.563313914101798</c:v>
                </c:pt>
                <c:pt idx="12">
                  <c:v>57.368049712910263</c:v>
                </c:pt>
                <c:pt idx="13">
                  <c:v>84.792765990929681</c:v>
                </c:pt>
                <c:pt idx="14">
                  <c:v>84.783314288150578</c:v>
                </c:pt>
                <c:pt idx="15">
                  <c:v>78.816634968949103</c:v>
                </c:pt>
                <c:pt idx="16">
                  <c:v>110.45350254166252</c:v>
                </c:pt>
                <c:pt idx="17">
                  <c:v>108.31194978986849</c:v>
                </c:pt>
                <c:pt idx="18">
                  <c:v>102.52180184864312</c:v>
                </c:pt>
                <c:pt idx="19">
                  <c:v>101.25486106718789</c:v>
                </c:pt>
                <c:pt idx="20">
                  <c:v>71.267642857384899</c:v>
                </c:pt>
              </c:numCache>
            </c:numRef>
          </c:val>
          <c:extLst>
            <c:ext xmlns:c16="http://schemas.microsoft.com/office/drawing/2014/chart" uri="{C3380CC4-5D6E-409C-BE32-E72D297353CC}">
              <c16:uniqueId val="{00000004-1DA1-4425-B719-ACEF86E852C8}"/>
            </c:ext>
          </c:extLst>
        </c:ser>
        <c:ser>
          <c:idx val="5"/>
          <c:order val="5"/>
          <c:tx>
            <c:strRef>
              <c:f>'2.3.3.4-график'!$B$10</c:f>
              <c:strCache>
                <c:ptCount val="1"/>
                <c:pt idx="0">
                  <c:v>Листингке жатпайтын БҚ (2008 жылғы қыркүйекке дейін)</c:v>
                </c:pt>
              </c:strCache>
            </c:strRef>
          </c:tx>
          <c:spPr>
            <a:solidFill>
              <a:srgbClr val="FF8080"/>
            </a:solidFill>
            <a:ln w="12700">
              <a:solidFill>
                <a:srgbClr val="000000"/>
              </a:solidFill>
              <a:prstDash val="solid"/>
            </a:ln>
          </c:spPr>
          <c:cat>
            <c:strRef>
              <c:f>'2.3.3.4-график'!$C$4:$W$4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'2.3.3.4-график'!$C$10:$L$10</c:f>
              <c:numCache>
                <c:formatCode>#,##0.00</c:formatCode>
                <c:ptCount val="10"/>
              </c:numCache>
            </c:numRef>
          </c:val>
          <c:extLst>
            <c:ext xmlns:c16="http://schemas.microsoft.com/office/drawing/2014/chart" uri="{C3380CC4-5D6E-409C-BE32-E72D297353CC}">
              <c16:uniqueId val="{00000005-1DA1-4425-B719-ACEF86E852C8}"/>
            </c:ext>
          </c:extLst>
        </c:ser>
        <c:dLbls>
          <c:showLegendKey val="0"/>
          <c:showVal val="0"/>
          <c:showCatName val="0"/>
          <c:showSerName val="0"/>
          <c:showPercent val="0"/>
          <c:showBubbleSize val="0"/>
        </c:dLbls>
        <c:axId val="459350872"/>
        <c:axId val="1"/>
      </c:areaChart>
      <c:lineChart>
        <c:grouping val="standard"/>
        <c:varyColors val="0"/>
        <c:ser>
          <c:idx val="6"/>
          <c:order val="6"/>
          <c:tx>
            <c:strRef>
              <c:f>'2.3.3.4-график'!$B$13</c:f>
              <c:strCache>
                <c:ptCount val="1"/>
                <c:pt idx="0">
                  <c:v>KASE Shares индексінің ай соңындағы мәні (оң ось)</c:v>
                </c:pt>
              </c:strCache>
            </c:strRef>
          </c:tx>
          <c:spPr>
            <a:ln w="38100">
              <a:pattFill prst="pct75">
                <a:fgClr>
                  <a:srgbClr val="0000FF"/>
                </a:fgClr>
                <a:bgClr>
                  <a:srgbClr val="FFFFFF"/>
                </a:bgClr>
              </a:pattFill>
              <a:prstDash val="solid"/>
            </a:ln>
          </c:spPr>
          <c:marker>
            <c:symbol val="none"/>
          </c:marker>
          <c:cat>
            <c:strRef>
              <c:f>'2.3.3.4-график'!$C$4:$W$4</c:f>
              <c:strCache>
                <c:ptCount val="21"/>
                <c:pt idx="0">
                  <c:v>қаң.09</c:v>
                </c:pt>
                <c:pt idx="1">
                  <c:v>ақп.09</c:v>
                </c:pt>
                <c:pt idx="2">
                  <c:v>нау.09</c:v>
                </c:pt>
                <c:pt idx="3">
                  <c:v>сәу.09</c:v>
                </c:pt>
                <c:pt idx="4">
                  <c:v>мам.09</c:v>
                </c:pt>
                <c:pt idx="5">
                  <c:v>мау.09</c:v>
                </c:pt>
                <c:pt idx="6">
                  <c:v>шіл.09</c:v>
                </c:pt>
                <c:pt idx="7">
                  <c:v>там.09</c:v>
                </c:pt>
                <c:pt idx="8">
                  <c:v>қыр.09</c:v>
                </c:pt>
                <c:pt idx="9">
                  <c:v>қаз.09</c:v>
                </c:pt>
                <c:pt idx="10">
                  <c:v>қар.09</c:v>
                </c:pt>
                <c:pt idx="11">
                  <c:v>жел.09</c:v>
                </c:pt>
                <c:pt idx="12">
                  <c:v>қаң.10</c:v>
                </c:pt>
                <c:pt idx="13">
                  <c:v>ақп.10</c:v>
                </c:pt>
                <c:pt idx="14">
                  <c:v>нау.10</c:v>
                </c:pt>
                <c:pt idx="15">
                  <c:v>сәу.10</c:v>
                </c:pt>
                <c:pt idx="16">
                  <c:v>мам.10</c:v>
                </c:pt>
                <c:pt idx="17">
                  <c:v>мау.10</c:v>
                </c:pt>
                <c:pt idx="18">
                  <c:v>шіл.10</c:v>
                </c:pt>
                <c:pt idx="19">
                  <c:v>там.10</c:v>
                </c:pt>
                <c:pt idx="20">
                  <c:v>қыр.10</c:v>
                </c:pt>
              </c:strCache>
            </c:strRef>
          </c:cat>
          <c:val>
            <c:numRef>
              <c:f>'2.3.3.4-график'!$C$13:$W$13</c:f>
              <c:numCache>
                <c:formatCode>0.00%</c:formatCode>
                <c:ptCount val="21"/>
                <c:pt idx="0">
                  <c:v>0.11269999999999999</c:v>
                </c:pt>
                <c:pt idx="1">
                  <c:v>0.13602509187599998</c:v>
                </c:pt>
                <c:pt idx="2">
                  <c:v>0.17901352015200001</c:v>
                </c:pt>
                <c:pt idx="3">
                  <c:v>0.17246788852100003</c:v>
                </c:pt>
                <c:pt idx="4">
                  <c:v>0.17396499467900001</c:v>
                </c:pt>
                <c:pt idx="5">
                  <c:v>0.15246155574799999</c:v>
                </c:pt>
                <c:pt idx="6">
                  <c:v>0.17560570359099997</c:v>
                </c:pt>
                <c:pt idx="7">
                  <c:v>0.17673174192500002</c:v>
                </c:pt>
                <c:pt idx="8">
                  <c:v>0.16499422768200003</c:v>
                </c:pt>
                <c:pt idx="9">
                  <c:v>0.16190362098400002</c:v>
                </c:pt>
                <c:pt idx="10">
                  <c:v>0.16143888299699999</c:v>
                </c:pt>
                <c:pt idx="11">
                  <c:v>0.13109999999999999</c:v>
                </c:pt>
                <c:pt idx="12">
                  <c:v>0.15015204233599999</c:v>
                </c:pt>
                <c:pt idx="13">
                  <c:v>0.14890526006999999</c:v>
                </c:pt>
                <c:pt idx="14">
                  <c:v>0.141727562473</c:v>
                </c:pt>
                <c:pt idx="15">
                  <c:v>0.140229143936</c:v>
                </c:pt>
                <c:pt idx="16">
                  <c:v>0.141009996182</c:v>
                </c:pt>
                <c:pt idx="17">
                  <c:v>0.14150485748399999</c:v>
                </c:pt>
                <c:pt idx="18">
                  <c:v>0.14257181908800001</c:v>
                </c:pt>
                <c:pt idx="19">
                  <c:v>0.14260695498299999</c:v>
                </c:pt>
                <c:pt idx="20">
                  <c:v>0.14112220958400001</c:v>
                </c:pt>
              </c:numCache>
            </c:numRef>
          </c:val>
          <c:smooth val="0"/>
          <c:extLst>
            <c:ext xmlns:c16="http://schemas.microsoft.com/office/drawing/2014/chart" uri="{C3380CC4-5D6E-409C-BE32-E72D297353CC}">
              <c16:uniqueId val="{00000006-1DA1-4425-B719-ACEF86E852C8}"/>
            </c:ext>
          </c:extLst>
        </c:ser>
        <c:dLbls>
          <c:showLegendKey val="0"/>
          <c:showVal val="0"/>
          <c:showCatName val="0"/>
          <c:showSerName val="0"/>
          <c:showPercent val="0"/>
          <c:showBubbleSize val="0"/>
        </c:dLbls>
        <c:marker val="1"/>
        <c:smooth val="0"/>
        <c:axId val="3"/>
        <c:axId val="4"/>
      </c:lineChart>
      <c:catAx>
        <c:axId val="45935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1111111111111112E-2"/>
              <c:y val="0.2011834319526627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50872"/>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05"/>
      </c:valAx>
      <c:spPr>
        <a:noFill/>
        <a:ln w="12700">
          <a:solidFill>
            <a:srgbClr val="808080"/>
          </a:solidFill>
          <a:prstDash val="solid"/>
        </a:ln>
      </c:spPr>
    </c:plotArea>
    <c:legend>
      <c:legendPos val="b"/>
      <c:layout>
        <c:manualLayout>
          <c:xMode val="edge"/>
          <c:yMode val="edge"/>
          <c:wMode val="edge"/>
          <c:hMode val="edge"/>
          <c:x val="9.2592592592592587E-3"/>
          <c:y val="0.74260355029585801"/>
          <c:w val="0.9925943423738699"/>
          <c:h val="0.9911242603550296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6854599193272"/>
          <c:y val="5.893728098552211E-2"/>
          <c:w val="0.83191342900879373"/>
          <c:h val="0.47570805366885704"/>
        </c:manualLayout>
      </c:layout>
      <c:areaChart>
        <c:grouping val="stacked"/>
        <c:varyColors val="0"/>
        <c:ser>
          <c:idx val="0"/>
          <c:order val="0"/>
          <c:tx>
            <c:strRef>
              <c:f>'3.1.1-график'!$B$8</c:f>
              <c:strCache>
                <c:ptCount val="1"/>
                <c:pt idx="0">
                  <c:v>25-ші процентиль </c:v>
                </c:pt>
              </c:strCache>
            </c:strRef>
          </c:tx>
          <c:spPr>
            <a:noFill/>
            <a:ln w="25400">
              <a:noFill/>
            </a:ln>
          </c:spPr>
          <c:cat>
            <c:strRef>
              <c:f>'3.1.1-график'!$C$4:$U$4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'3.1.1-график'!$C$8:$U$8</c:f>
              <c:numCache>
                <c:formatCode>0%</c:formatCode>
                <c:ptCount val="19"/>
                <c:pt idx="0">
                  <c:v>0.12896289242279821</c:v>
                </c:pt>
                <c:pt idx="1">
                  <c:v>0.13508991642859119</c:v>
                </c:pt>
                <c:pt idx="2">
                  <c:v>0.13376647031161304</c:v>
                </c:pt>
                <c:pt idx="3">
                  <c:v>0.13718385464440144</c:v>
                </c:pt>
                <c:pt idx="4">
                  <c:v>0.15964082857244766</c:v>
                </c:pt>
                <c:pt idx="5">
                  <c:v>0.12014608348239926</c:v>
                </c:pt>
                <c:pt idx="6">
                  <c:v>0.11665500707305275</c:v>
                </c:pt>
                <c:pt idx="7">
                  <c:v>0.1025424341962464</c:v>
                </c:pt>
                <c:pt idx="8">
                  <c:v>0.13319371132178676</c:v>
                </c:pt>
                <c:pt idx="9">
                  <c:v>0.13187400765876853</c:v>
                </c:pt>
                <c:pt idx="10">
                  <c:v>0.12181106136238368</c:v>
                </c:pt>
                <c:pt idx="11">
                  <c:v>7.0614043428464862E-2</c:v>
                </c:pt>
                <c:pt idx="12">
                  <c:v>0.12139163063251515</c:v>
                </c:pt>
                <c:pt idx="13">
                  <c:v>0.13304110539109473</c:v>
                </c:pt>
                <c:pt idx="14">
                  <c:v>0.17142185577523156</c:v>
                </c:pt>
                <c:pt idx="15">
                  <c:v>0.14856704338842924</c:v>
                </c:pt>
                <c:pt idx="16">
                  <c:v>0.16506230313599224</c:v>
                </c:pt>
                <c:pt idx="17">
                  <c:v>0.17206401683427619</c:v>
                </c:pt>
                <c:pt idx="18">
                  <c:v>0.15672344605469707</c:v>
                </c:pt>
              </c:numCache>
            </c:numRef>
          </c:val>
          <c:extLst>
            <c:ext xmlns:c16="http://schemas.microsoft.com/office/drawing/2014/chart" uri="{C3380CC4-5D6E-409C-BE32-E72D297353CC}">
              <c16:uniqueId val="{00000000-C71A-42F4-B040-841913578895}"/>
            </c:ext>
          </c:extLst>
        </c:ser>
        <c:ser>
          <c:idx val="1"/>
          <c:order val="1"/>
          <c:tx>
            <c:v>квартиль арасындағы аралық</c:v>
          </c:tx>
          <c:spPr>
            <a:solidFill>
              <a:srgbClr val="3366FF"/>
            </a:solidFill>
            <a:ln w="12700">
              <a:solidFill>
                <a:srgbClr val="000000"/>
              </a:solidFill>
              <a:prstDash val="solid"/>
            </a:ln>
          </c:spPr>
          <c:cat>
            <c:strRef>
              <c:f>'3.1.1-график'!$C$4:$U$4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'3.1.1-график'!$C$7:$U$7</c:f>
              <c:numCache>
                <c:formatCode>0%</c:formatCode>
                <c:ptCount val="19"/>
                <c:pt idx="0">
                  <c:v>0.29957230992913203</c:v>
                </c:pt>
                <c:pt idx="1">
                  <c:v>0.29311437776455773</c:v>
                </c:pt>
                <c:pt idx="2">
                  <c:v>0.33225209068349149</c:v>
                </c:pt>
                <c:pt idx="3">
                  <c:v>0.35339516078422351</c:v>
                </c:pt>
                <c:pt idx="4">
                  <c:v>0.44551033806660323</c:v>
                </c:pt>
                <c:pt idx="5">
                  <c:v>0.39183695854224809</c:v>
                </c:pt>
                <c:pt idx="6">
                  <c:v>0.35262809344760093</c:v>
                </c:pt>
                <c:pt idx="7">
                  <c:v>0.35283634748515535</c:v>
                </c:pt>
                <c:pt idx="8">
                  <c:v>0.29508090094069406</c:v>
                </c:pt>
                <c:pt idx="9">
                  <c:v>0.27271152921037112</c:v>
                </c:pt>
                <c:pt idx="10">
                  <c:v>0.27241274925519765</c:v>
                </c:pt>
                <c:pt idx="11">
                  <c:v>0.30703512734833205</c:v>
                </c:pt>
                <c:pt idx="12">
                  <c:v>0.35871932881254209</c:v>
                </c:pt>
                <c:pt idx="13">
                  <c:v>0.43269473616208076</c:v>
                </c:pt>
                <c:pt idx="14">
                  <c:v>0.4754138577070004</c:v>
                </c:pt>
                <c:pt idx="15">
                  <c:v>0.43607685948047842</c:v>
                </c:pt>
                <c:pt idx="16">
                  <c:v>0.42961305140966743</c:v>
                </c:pt>
                <c:pt idx="17">
                  <c:v>0.33281099960166627</c:v>
                </c:pt>
                <c:pt idx="18">
                  <c:v>0.45482068175404977</c:v>
                </c:pt>
              </c:numCache>
            </c:numRef>
          </c:val>
          <c:extLst>
            <c:ext xmlns:c16="http://schemas.microsoft.com/office/drawing/2014/chart" uri="{C3380CC4-5D6E-409C-BE32-E72D297353CC}">
              <c16:uniqueId val="{00000001-C71A-42F4-B040-841913578895}"/>
            </c:ext>
          </c:extLst>
        </c:ser>
        <c:dLbls>
          <c:showLegendKey val="0"/>
          <c:showVal val="0"/>
          <c:showCatName val="0"/>
          <c:showSerName val="0"/>
          <c:showPercent val="0"/>
          <c:showBubbleSize val="0"/>
        </c:dLbls>
        <c:axId val="460867784"/>
        <c:axId val="1"/>
      </c:areaChart>
      <c:lineChart>
        <c:grouping val="standard"/>
        <c:varyColors val="0"/>
        <c:ser>
          <c:idx val="4"/>
          <c:order val="2"/>
          <c:tx>
            <c:strRef>
              <c:f>'3.1.1-график'!$B$6</c:f>
              <c:strCache>
                <c:ptCount val="1"/>
                <c:pt idx="0">
                  <c:v>медиана</c:v>
                </c:pt>
              </c:strCache>
            </c:strRef>
          </c:tx>
          <c:spPr>
            <a:ln w="25400">
              <a:solidFill>
                <a:srgbClr val="0000FF"/>
              </a:solidFill>
              <a:prstDash val="solid"/>
            </a:ln>
          </c:spPr>
          <c:marker>
            <c:symbol val="plus"/>
            <c:size val="5"/>
            <c:spPr>
              <a:solidFill>
                <a:srgbClr val="FF0000"/>
              </a:solidFill>
              <a:ln>
                <a:solidFill>
                  <a:srgbClr val="0000FF"/>
                </a:solidFill>
                <a:prstDash val="solid"/>
              </a:ln>
            </c:spPr>
          </c:marker>
          <c:cat>
            <c:strRef>
              <c:f>'3.1.1-график'!$C$4:$U$4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'3.1.1-график'!$C$6:$U$6</c:f>
              <c:numCache>
                <c:formatCode>0%</c:formatCode>
                <c:ptCount val="19"/>
                <c:pt idx="0">
                  <c:v>0.19735432130999575</c:v>
                </c:pt>
                <c:pt idx="1">
                  <c:v>0.19405537730119285</c:v>
                </c:pt>
                <c:pt idx="2">
                  <c:v>0.21628839943406211</c:v>
                </c:pt>
                <c:pt idx="3">
                  <c:v>0.21842306626516117</c:v>
                </c:pt>
                <c:pt idx="4">
                  <c:v>0.21189486587756359</c:v>
                </c:pt>
                <c:pt idx="5">
                  <c:v>0.20309133507690855</c:v>
                </c:pt>
                <c:pt idx="6">
                  <c:v>0.18027328981388421</c:v>
                </c:pt>
                <c:pt idx="7">
                  <c:v>0.17416738783202176</c:v>
                </c:pt>
                <c:pt idx="8">
                  <c:v>0.1814416155554244</c:v>
                </c:pt>
                <c:pt idx="9">
                  <c:v>0.18549956296463618</c:v>
                </c:pt>
                <c:pt idx="10">
                  <c:v>0.1823669332080268</c:v>
                </c:pt>
                <c:pt idx="11">
                  <c:v>0.16838470430109126</c:v>
                </c:pt>
                <c:pt idx="12">
                  <c:v>0.16647077306210797</c:v>
                </c:pt>
                <c:pt idx="13">
                  <c:v>0.20787581311364348</c:v>
                </c:pt>
                <c:pt idx="14">
                  <c:v>0.25168671724751007</c:v>
                </c:pt>
                <c:pt idx="15">
                  <c:v>0.24883675913615338</c:v>
                </c:pt>
                <c:pt idx="16">
                  <c:v>0.20883847674826372</c:v>
                </c:pt>
                <c:pt idx="17">
                  <c:v>0.25525311287775826</c:v>
                </c:pt>
                <c:pt idx="18">
                  <c:v>0.2494096831165688</c:v>
                </c:pt>
              </c:numCache>
            </c:numRef>
          </c:val>
          <c:smooth val="1"/>
          <c:extLst>
            <c:ext xmlns:c16="http://schemas.microsoft.com/office/drawing/2014/chart" uri="{C3380CC4-5D6E-409C-BE32-E72D297353CC}">
              <c16:uniqueId val="{00000002-C71A-42F4-B040-841913578895}"/>
            </c:ext>
          </c:extLst>
        </c:ser>
        <c:ser>
          <c:idx val="5"/>
          <c:order val="3"/>
          <c:tx>
            <c:strRef>
              <c:f>'3.1.1-график'!$B$5</c:f>
              <c:strCache>
                <c:ptCount val="1"/>
                <c:pt idx="0">
                  <c:v>орташа мән</c:v>
                </c:pt>
              </c:strCache>
            </c:strRef>
          </c:tx>
          <c:spPr>
            <a:ln w="12700">
              <a:solidFill>
                <a:srgbClr val="00FF00"/>
              </a:solidFill>
              <a:prstDash val="solid"/>
            </a:ln>
          </c:spPr>
          <c:marker>
            <c:symbol val="circle"/>
            <c:size val="3"/>
            <c:spPr>
              <a:solidFill>
                <a:srgbClr val="00FF00"/>
              </a:solidFill>
              <a:ln>
                <a:solidFill>
                  <a:srgbClr val="00FF00"/>
                </a:solidFill>
                <a:prstDash val="solid"/>
              </a:ln>
            </c:spPr>
          </c:marker>
          <c:cat>
            <c:strRef>
              <c:f>'3.1.1-график'!$C$4:$U$4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'3.1.1-график'!$C$5:$U$5</c:f>
              <c:numCache>
                <c:formatCode>0%</c:formatCode>
                <c:ptCount val="19"/>
                <c:pt idx="0">
                  <c:v>0.22291460349198358</c:v>
                </c:pt>
                <c:pt idx="1">
                  <c:v>0.2332630926985447</c:v>
                </c:pt>
                <c:pt idx="2">
                  <c:v>0.26014588262017291</c:v>
                </c:pt>
                <c:pt idx="3">
                  <c:v>0.28225186660503121</c:v>
                </c:pt>
                <c:pt idx="4">
                  <c:v>0.28836556107262512</c:v>
                </c:pt>
                <c:pt idx="5">
                  <c:v>0.29618195826014126</c:v>
                </c:pt>
                <c:pt idx="6">
                  <c:v>0.26408546306216563</c:v>
                </c:pt>
                <c:pt idx="7">
                  <c:v>0.22726040296284727</c:v>
                </c:pt>
                <c:pt idx="8">
                  <c:v>0.23905996534310597</c:v>
                </c:pt>
                <c:pt idx="9">
                  <c:v>0.23859992620479806</c:v>
                </c:pt>
                <c:pt idx="10">
                  <c:v>0.22144433510794645</c:v>
                </c:pt>
                <c:pt idx="11">
                  <c:v>0.21517420374164292</c:v>
                </c:pt>
                <c:pt idx="12">
                  <c:v>0.26367454544803126</c:v>
                </c:pt>
                <c:pt idx="13">
                  <c:v>0.29751114673070128</c:v>
                </c:pt>
                <c:pt idx="14">
                  <c:v>0.33508365373086296</c:v>
                </c:pt>
                <c:pt idx="15">
                  <c:v>0.31976013296885786</c:v>
                </c:pt>
                <c:pt idx="16">
                  <c:v>0.33824195560626275</c:v>
                </c:pt>
                <c:pt idx="17">
                  <c:v>0.33149109759658291</c:v>
                </c:pt>
                <c:pt idx="18">
                  <c:v>0.33094674828293524</c:v>
                </c:pt>
              </c:numCache>
            </c:numRef>
          </c:val>
          <c:smooth val="0"/>
          <c:extLst>
            <c:ext xmlns:c16="http://schemas.microsoft.com/office/drawing/2014/chart" uri="{C3380CC4-5D6E-409C-BE32-E72D297353CC}">
              <c16:uniqueId val="{00000003-C71A-42F4-B040-841913578895}"/>
            </c:ext>
          </c:extLst>
        </c:ser>
        <c:dLbls>
          <c:showLegendKey val="0"/>
          <c:showVal val="0"/>
          <c:showCatName val="0"/>
          <c:showSerName val="0"/>
          <c:showPercent val="0"/>
          <c:showBubbleSize val="0"/>
        </c:dLbls>
        <c:marker val="1"/>
        <c:smooth val="0"/>
        <c:axId val="460867784"/>
        <c:axId val="1"/>
      </c:lineChart>
      <c:catAx>
        <c:axId val="460867784"/>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5"/>
        <c:auto val="1"/>
        <c:lblAlgn val="ctr"/>
        <c:lblOffset val="100"/>
        <c:tickLblSkip val="2"/>
        <c:tickMarkSkip val="1"/>
        <c:noMultiLvlLbl val="0"/>
      </c:catAx>
      <c:valAx>
        <c:axId val="1"/>
        <c:scaling>
          <c:orientation val="minMax"/>
          <c:max val="1"/>
          <c:min val="0"/>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67784"/>
        <c:crosses val="autoZero"/>
        <c:crossBetween val="between"/>
        <c:majorUnit val="0.2"/>
        <c:minorUnit val="0.04"/>
      </c:valAx>
    </c:plotArea>
    <c:legend>
      <c:legendPos val="b"/>
      <c:legendEntry>
        <c:idx val="1"/>
        <c:delete val="1"/>
      </c:legendEntry>
      <c:layout>
        <c:manualLayout>
          <c:xMode val="edge"/>
          <c:yMode val="edge"/>
          <c:x val="8.0519582639486914E-2"/>
          <c:y val="0.80000156250305177"/>
          <c:w val="0.87272837957637428"/>
          <c:h val="0.1840003593757019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paperSize="9" orientation="landscape" verticalDpi="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'3.1.1-график'!#REF!</c:f>
              <c:strCache>
                <c:ptCount val="1"/>
                <c:pt idx="0">
                  <c:v>#ССЫЛКА!</c:v>
                </c:pt>
              </c:strCache>
            </c:strRef>
          </c:tx>
          <c:spPr>
            <a:ln w="25400">
              <a:solidFill>
                <a:srgbClr val="008000"/>
              </a:solidFill>
              <a:prstDash val="solid"/>
            </a:ln>
          </c:spPr>
          <c:marker>
            <c:symbol val="none"/>
          </c:marker>
          <c:cat>
            <c:numRef>
              <c:f>'3.1.1-график'!#REF!</c:f>
              <c:numCache>
                <c:formatCode>General</c:formatCode>
                <c:ptCount val="1"/>
                <c:pt idx="0">
                  <c:v>1</c:v>
                </c:pt>
              </c:numCache>
            </c:numRef>
          </c:cat>
          <c:val>
            <c:numRef>
              <c:f>'3.1.1-график'!#REF!</c:f>
              <c:numCache>
                <c:formatCode>General</c:formatCode>
                <c:ptCount val="1"/>
                <c:pt idx="0">
                  <c:v>1</c:v>
                </c:pt>
              </c:numCache>
            </c:numRef>
          </c:val>
          <c:smooth val="1"/>
          <c:extLst>
            <c:ext xmlns:c16="http://schemas.microsoft.com/office/drawing/2014/chart" uri="{C3380CC4-5D6E-409C-BE32-E72D297353CC}">
              <c16:uniqueId val="{00000000-BC30-456F-8BFB-149B607EDC36}"/>
            </c:ext>
          </c:extLst>
        </c:ser>
        <c:ser>
          <c:idx val="1"/>
          <c:order val="1"/>
          <c:tx>
            <c:strRef>
              <c:f>'3.1.1-график'!#REF!</c:f>
              <c:strCache>
                <c:ptCount val="1"/>
                <c:pt idx="0">
                  <c:v>#ССЫЛКА!</c:v>
                </c:pt>
              </c:strCache>
            </c:strRef>
          </c:tx>
          <c:spPr>
            <a:ln w="25400">
              <a:solidFill>
                <a:srgbClr val="FF0000"/>
              </a:solidFill>
              <a:prstDash val="solid"/>
            </a:ln>
          </c:spPr>
          <c:marker>
            <c:symbol val="none"/>
          </c:marker>
          <c:cat>
            <c:numRef>
              <c:f>'3.1.1-график'!#REF!</c:f>
              <c:numCache>
                <c:formatCode>General</c:formatCode>
                <c:ptCount val="1"/>
                <c:pt idx="0">
                  <c:v>1</c:v>
                </c:pt>
              </c:numCache>
            </c:numRef>
          </c:cat>
          <c:val>
            <c:numRef>
              <c:f>'3.1.1-график'!#REF!</c:f>
              <c:numCache>
                <c:formatCode>General</c:formatCode>
                <c:ptCount val="1"/>
                <c:pt idx="0">
                  <c:v>1</c:v>
                </c:pt>
              </c:numCache>
            </c:numRef>
          </c:val>
          <c:smooth val="0"/>
          <c:extLst>
            <c:ext xmlns:c16="http://schemas.microsoft.com/office/drawing/2014/chart" uri="{C3380CC4-5D6E-409C-BE32-E72D297353CC}">
              <c16:uniqueId val="{00000001-BC30-456F-8BFB-149B607EDC36}"/>
            </c:ext>
          </c:extLst>
        </c:ser>
        <c:ser>
          <c:idx val="2"/>
          <c:order val="2"/>
          <c:tx>
            <c:strRef>
              <c:f>'3.1.1-график'!#REF!</c:f>
              <c:strCache>
                <c:ptCount val="1"/>
                <c:pt idx="0">
                  <c:v>#ССЫЛКА!</c:v>
                </c:pt>
              </c:strCache>
            </c:strRef>
          </c:tx>
          <c:spPr>
            <a:ln w="25400">
              <a:solidFill>
                <a:srgbClr val="FF6600"/>
              </a:solidFill>
              <a:prstDash val="solid"/>
            </a:ln>
          </c:spPr>
          <c:marker>
            <c:symbol val="none"/>
          </c:marker>
          <c:cat>
            <c:numRef>
              <c:f>'3.1.1-график'!#REF!</c:f>
              <c:numCache>
                <c:formatCode>General</c:formatCode>
                <c:ptCount val="1"/>
                <c:pt idx="0">
                  <c:v>1</c:v>
                </c:pt>
              </c:numCache>
            </c:numRef>
          </c:cat>
          <c:val>
            <c:numRef>
              <c:f>'3.1.1-график'!#REF!</c:f>
              <c:numCache>
                <c:formatCode>General</c:formatCode>
                <c:ptCount val="1"/>
                <c:pt idx="0">
                  <c:v>1</c:v>
                </c:pt>
              </c:numCache>
            </c:numRef>
          </c:val>
          <c:smooth val="1"/>
          <c:extLst>
            <c:ext xmlns:c16="http://schemas.microsoft.com/office/drawing/2014/chart" uri="{C3380CC4-5D6E-409C-BE32-E72D297353CC}">
              <c16:uniqueId val="{00000002-BC30-456F-8BFB-149B607EDC36}"/>
            </c:ext>
          </c:extLst>
        </c:ser>
        <c:ser>
          <c:idx val="3"/>
          <c:order val="3"/>
          <c:tx>
            <c:strRef>
              <c:f>'3.1.1-график'!#REF!</c:f>
              <c:strCache>
                <c:ptCount val="1"/>
                <c:pt idx="0">
                  <c:v>#ССЫЛКА!</c:v>
                </c:pt>
              </c:strCache>
            </c:strRef>
          </c:tx>
          <c:spPr>
            <a:ln w="25400">
              <a:solidFill>
                <a:srgbClr val="000080"/>
              </a:solidFill>
              <a:prstDash val="solid"/>
            </a:ln>
          </c:spPr>
          <c:marker>
            <c:symbol val="none"/>
          </c:marker>
          <c:cat>
            <c:numRef>
              <c:f>'3.1.1-график'!#REF!</c:f>
              <c:numCache>
                <c:formatCode>General</c:formatCode>
                <c:ptCount val="1"/>
                <c:pt idx="0">
                  <c:v>1</c:v>
                </c:pt>
              </c:numCache>
            </c:numRef>
          </c:cat>
          <c:val>
            <c:numRef>
              <c:f>'3.1.1-график'!#REF!</c:f>
              <c:numCache>
                <c:formatCode>General</c:formatCode>
                <c:ptCount val="1"/>
                <c:pt idx="0">
                  <c:v>1</c:v>
                </c:pt>
              </c:numCache>
            </c:numRef>
          </c:val>
          <c:smooth val="1"/>
          <c:extLst>
            <c:ext xmlns:c16="http://schemas.microsoft.com/office/drawing/2014/chart" uri="{C3380CC4-5D6E-409C-BE32-E72D297353CC}">
              <c16:uniqueId val="{00000003-BC30-456F-8BFB-149B607EDC36}"/>
            </c:ext>
          </c:extLst>
        </c:ser>
        <c:dLbls>
          <c:showLegendKey val="0"/>
          <c:showVal val="0"/>
          <c:showCatName val="0"/>
          <c:showSerName val="0"/>
          <c:showPercent val="0"/>
          <c:showBubbleSize val="0"/>
        </c:dLbls>
        <c:smooth val="0"/>
        <c:axId val="460869752"/>
        <c:axId val="1"/>
      </c:lineChart>
      <c:catAx>
        <c:axId val="46086975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46086975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'3.1.1-график'!#REF!</c:f>
              <c:strCache>
                <c:ptCount val="1"/>
                <c:pt idx="0">
                  <c:v>#ССЫЛКА!</c:v>
                </c:pt>
              </c:strCache>
            </c:strRef>
          </c:tx>
          <c:spPr>
            <a:ln w="25400">
              <a:solidFill>
                <a:srgbClr val="000080"/>
              </a:solidFill>
              <a:prstDash val="solid"/>
            </a:ln>
          </c:spPr>
          <c:marker>
            <c:symbol val="none"/>
          </c:marker>
          <c:cat>
            <c:numRef>
              <c:f>'3.1.1-график'!#REF!</c:f>
              <c:numCache>
                <c:formatCode>General</c:formatCode>
                <c:ptCount val="1"/>
                <c:pt idx="0">
                  <c:v>1</c:v>
                </c:pt>
              </c:numCache>
            </c:numRef>
          </c:cat>
          <c:val>
            <c:numRef>
              <c:f>'3.1.1-график'!#REF!</c:f>
              <c:numCache>
                <c:formatCode>General</c:formatCode>
                <c:ptCount val="1"/>
                <c:pt idx="0">
                  <c:v>1</c:v>
                </c:pt>
              </c:numCache>
            </c:numRef>
          </c:val>
          <c:smooth val="0"/>
          <c:extLst>
            <c:ext xmlns:c16="http://schemas.microsoft.com/office/drawing/2014/chart" uri="{C3380CC4-5D6E-409C-BE32-E72D297353CC}">
              <c16:uniqueId val="{00000000-3B09-492E-9C02-60922D7E0AF2}"/>
            </c:ext>
          </c:extLst>
        </c:ser>
        <c:dLbls>
          <c:showLegendKey val="0"/>
          <c:showVal val="0"/>
          <c:showCatName val="0"/>
          <c:showSerName val="0"/>
          <c:showPercent val="0"/>
          <c:showBubbleSize val="0"/>
        </c:dLbls>
        <c:marker val="1"/>
        <c:smooth val="0"/>
        <c:axId val="270519048"/>
        <c:axId val="1"/>
      </c:lineChart>
      <c:scatterChart>
        <c:scatterStyle val="lineMarker"/>
        <c:varyColors val="0"/>
        <c:ser>
          <c:idx val="1"/>
          <c:order val="1"/>
          <c:tx>
            <c:v>максимум-минимум</c:v>
          </c:tx>
          <c:spPr>
            <a:ln w="28575">
              <a:noFill/>
            </a:ln>
          </c:spPr>
          <c:marker>
            <c:symbol val="diamond"/>
            <c:size val="3"/>
            <c:spPr>
              <a:solidFill>
                <a:srgbClr val="3366FF"/>
              </a:solidFill>
              <a:ln>
                <a:solidFill>
                  <a:srgbClr val="3366FF"/>
                </a:solidFill>
                <a:prstDash val="solid"/>
              </a:ln>
            </c:spPr>
          </c:marker>
          <c:xVal>
            <c:numRef>
              <c:f>'3.1.1-график'!#REF!</c:f>
              <c:numCache>
                <c:formatCode>General</c:formatCode>
                <c:ptCount val="1"/>
                <c:pt idx="0">
                  <c:v>1</c:v>
                </c:pt>
              </c:numCache>
            </c:numRef>
          </c:xVal>
          <c:yVal>
            <c:numRef>
              <c:f>'3.1.1-график'!#REF!</c:f>
              <c:numCache>
                <c:formatCode>General</c:formatCode>
                <c:ptCount val="1"/>
                <c:pt idx="0">
                  <c:v>1</c:v>
                </c:pt>
              </c:numCache>
            </c:numRef>
          </c:yVal>
          <c:smooth val="0"/>
          <c:extLst>
            <c:ext xmlns:c16="http://schemas.microsoft.com/office/drawing/2014/chart" uri="{C3380CC4-5D6E-409C-BE32-E72D297353CC}">
              <c16:uniqueId val="{00000001-3B09-492E-9C02-60922D7E0AF2}"/>
            </c:ext>
          </c:extLst>
        </c:ser>
        <c:ser>
          <c:idx val="2"/>
          <c:order val="2"/>
          <c:tx>
            <c:strRef>
              <c:f>'3.1.1-график'!#REF!</c:f>
              <c:strCache>
                <c:ptCount val="1"/>
                <c:pt idx="0">
                  <c:v>#ССЫЛКА!</c:v>
                </c:pt>
              </c:strCache>
            </c:strRef>
          </c:tx>
          <c:spPr>
            <a:ln w="28575">
              <a:noFill/>
            </a:ln>
          </c:spPr>
          <c:marker>
            <c:symbol val="triangle"/>
            <c:size val="3"/>
            <c:spPr>
              <a:solidFill>
                <a:srgbClr val="3366FF"/>
              </a:solidFill>
              <a:ln>
                <a:solidFill>
                  <a:srgbClr val="3366FF"/>
                </a:solidFill>
                <a:prstDash val="solid"/>
              </a:ln>
            </c:spPr>
          </c:marker>
          <c:xVal>
            <c:numRef>
              <c:f>'3.1.1-график'!#REF!</c:f>
              <c:numCache>
                <c:formatCode>General</c:formatCode>
                <c:ptCount val="1"/>
                <c:pt idx="0">
                  <c:v>1</c:v>
                </c:pt>
              </c:numCache>
            </c:numRef>
          </c:xVal>
          <c:yVal>
            <c:numRef>
              <c:f>'3.1.1-график'!$A$71:$I$71</c:f>
              <c:numCache>
                <c:formatCode>#,##0.00</c:formatCode>
                <c:ptCount val="9"/>
              </c:numCache>
            </c:numRef>
          </c:yVal>
          <c:smooth val="0"/>
          <c:extLst>
            <c:ext xmlns:c16="http://schemas.microsoft.com/office/drawing/2014/chart" uri="{C3380CC4-5D6E-409C-BE32-E72D297353CC}">
              <c16:uniqueId val="{00000002-3B09-492E-9C02-60922D7E0AF2}"/>
            </c:ext>
          </c:extLst>
        </c:ser>
        <c:dLbls>
          <c:showLegendKey val="0"/>
          <c:showVal val="0"/>
          <c:showCatName val="0"/>
          <c:showSerName val="0"/>
          <c:showPercent val="0"/>
          <c:showBubbleSize val="0"/>
        </c:dLbls>
        <c:axId val="270519048"/>
        <c:axId val="1"/>
      </c:scatterChart>
      <c:catAx>
        <c:axId val="270519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3"/>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70519048"/>
        <c:crosses val="autoZero"/>
        <c:crossBetween val="between"/>
      </c:valAx>
      <c:spPr>
        <a:solidFill>
          <a:srgbClr val="FFFFFF"/>
        </a:solidFill>
        <a:ln w="12700">
          <a:solidFill>
            <a:srgbClr val="808080"/>
          </a:solidFill>
          <a:prstDash val="solid"/>
        </a:ln>
      </c:spPr>
    </c:plotArea>
    <c:legend>
      <c:legendPos val="r"/>
      <c:legendEntry>
        <c:idx val="2"/>
        <c:delete val="1"/>
      </c:legendEntry>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93919852919264"/>
          <c:y val="6.3758493731802077E-2"/>
          <c:w val="0.86854659199537854"/>
          <c:h val="0.59396070476468243"/>
        </c:manualLayout>
      </c:layout>
      <c:lineChart>
        <c:grouping val="standard"/>
        <c:varyColors val="0"/>
        <c:ser>
          <c:idx val="1"/>
          <c:order val="0"/>
          <c:tx>
            <c:strRef>
              <c:f>'3.1.2-график'!$B$5</c:f>
              <c:strCache>
                <c:ptCount val="1"/>
                <c:pt idx="0">
                  <c:v>Банк жүйесі бойынша барлығы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cat>
            <c:strRef>
              <c:f>'3.1.2-график'!$C$4:$U$4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'3.1.2-график'!$C$5:$U$5</c:f>
              <c:numCache>
                <c:formatCode>#\ ##0.00_ ;\-#\ ##0.00\ </c:formatCode>
                <c:ptCount val="19"/>
                <c:pt idx="0">
                  <c:v>27.008309595124768</c:v>
                </c:pt>
                <c:pt idx="1">
                  <c:v>31.557128776577947</c:v>
                </c:pt>
                <c:pt idx="2">
                  <c:v>38.026772157771184</c:v>
                </c:pt>
                <c:pt idx="3">
                  <c:v>30.78318671624692</c:v>
                </c:pt>
                <c:pt idx="4">
                  <c:v>38.640147779489524</c:v>
                </c:pt>
                <c:pt idx="5">
                  <c:v>29.89915344651779</c:v>
                </c:pt>
                <c:pt idx="6">
                  <c:v>33.916503623837208</c:v>
                </c:pt>
                <c:pt idx="7">
                  <c:v>28.643555066416798</c:v>
                </c:pt>
                <c:pt idx="8">
                  <c:v>34.259065507279971</c:v>
                </c:pt>
                <c:pt idx="9">
                  <c:v>32.716490724223483</c:v>
                </c:pt>
                <c:pt idx="10">
                  <c:v>35.143614220287894</c:v>
                </c:pt>
                <c:pt idx="11">
                  <c:v>24.857895834435688</c:v>
                </c:pt>
                <c:pt idx="12">
                  <c:v>44.297129631988383</c:v>
                </c:pt>
                <c:pt idx="13">
                  <c:v>36.56045568009538</c:v>
                </c:pt>
                <c:pt idx="14">
                  <c:v>37.794331000713775</c:v>
                </c:pt>
                <c:pt idx="15">
                  <c:v>34.445153505524615</c:v>
                </c:pt>
                <c:pt idx="16">
                  <c:v>38.78042686975774</c:v>
                </c:pt>
                <c:pt idx="17">
                  <c:v>42.173512904141383</c:v>
                </c:pt>
                <c:pt idx="18">
                  <c:v>41.212551292785278</c:v>
                </c:pt>
              </c:numCache>
            </c:numRef>
          </c:val>
          <c:smooth val="0"/>
          <c:extLst>
            <c:ext xmlns:c16="http://schemas.microsoft.com/office/drawing/2014/chart" uri="{C3380CC4-5D6E-409C-BE32-E72D297353CC}">
              <c16:uniqueId val="{00000000-3DCB-44F5-8A3B-090DEA16CD62}"/>
            </c:ext>
          </c:extLst>
        </c:ser>
        <c:ser>
          <c:idx val="5"/>
          <c:order val="1"/>
          <c:tx>
            <c:strRef>
              <c:f>'3.1.2-график'!$B$6</c:f>
              <c:strCache>
                <c:ptCount val="1"/>
                <c:pt idx="0">
                  <c:v>1-топ</c:v>
                </c:pt>
              </c:strCache>
            </c:strRef>
          </c:tx>
          <c:spPr>
            <a:ln w="25400">
              <a:solidFill>
                <a:srgbClr val="3366FF"/>
              </a:solidFill>
              <a:prstDash val="lgDash"/>
            </a:ln>
          </c:spPr>
          <c:marker>
            <c:symbol val="none"/>
          </c:marker>
          <c:cat>
            <c:strRef>
              <c:f>'3.1.2-график'!$C$4:$U$4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'3.1.2-график'!$C$6:$U$6</c:f>
              <c:numCache>
                <c:formatCode>0.00</c:formatCode>
                <c:ptCount val="19"/>
                <c:pt idx="0">
                  <c:v>18.100546513040175</c:v>
                </c:pt>
                <c:pt idx="1">
                  <c:v>30.56362060715368</c:v>
                </c:pt>
                <c:pt idx="2">
                  <c:v>44.539302227680579</c:v>
                </c:pt>
                <c:pt idx="3">
                  <c:v>34.046751305695928</c:v>
                </c:pt>
                <c:pt idx="4">
                  <c:v>41.266837654093749</c:v>
                </c:pt>
                <c:pt idx="5">
                  <c:v>36.940250005738164</c:v>
                </c:pt>
                <c:pt idx="6">
                  <c:v>39.255516494131555</c:v>
                </c:pt>
                <c:pt idx="7">
                  <c:v>35.476648256725824</c:v>
                </c:pt>
                <c:pt idx="8">
                  <c:v>35.077965741739717</c:v>
                </c:pt>
                <c:pt idx="9">
                  <c:v>34.920927956778051</c:v>
                </c:pt>
                <c:pt idx="10">
                  <c:v>29.977589635860589</c:v>
                </c:pt>
                <c:pt idx="11">
                  <c:v>22.623893897720933</c:v>
                </c:pt>
                <c:pt idx="12">
                  <c:v>56.304557137985512</c:v>
                </c:pt>
                <c:pt idx="13">
                  <c:v>25.736938930900472</c:v>
                </c:pt>
                <c:pt idx="14">
                  <c:v>21.189085210260732</c:v>
                </c:pt>
                <c:pt idx="15">
                  <c:v>22.435948922964155</c:v>
                </c:pt>
                <c:pt idx="16">
                  <c:v>22.218216113341104</c:v>
                </c:pt>
                <c:pt idx="17">
                  <c:v>30.753375974028362</c:v>
                </c:pt>
                <c:pt idx="18">
                  <c:v>40.747909404017534</c:v>
                </c:pt>
              </c:numCache>
            </c:numRef>
          </c:val>
          <c:smooth val="0"/>
          <c:extLst>
            <c:ext xmlns:c16="http://schemas.microsoft.com/office/drawing/2014/chart" uri="{C3380CC4-5D6E-409C-BE32-E72D297353CC}">
              <c16:uniqueId val="{00000001-3DCB-44F5-8A3B-090DEA16CD62}"/>
            </c:ext>
          </c:extLst>
        </c:ser>
        <c:ser>
          <c:idx val="9"/>
          <c:order val="2"/>
          <c:tx>
            <c:strRef>
              <c:f>'3.1.2-график'!$B$7</c:f>
              <c:strCache>
                <c:ptCount val="1"/>
                <c:pt idx="0">
                  <c:v>2-топ</c:v>
                </c:pt>
              </c:strCache>
            </c:strRef>
          </c:tx>
          <c:spPr>
            <a:ln w="25400">
              <a:solidFill>
                <a:srgbClr val="3366FF"/>
              </a:solidFill>
              <a:prstDash val="sysDash"/>
            </a:ln>
          </c:spPr>
          <c:marker>
            <c:symbol val="none"/>
          </c:marker>
          <c:cat>
            <c:strRef>
              <c:f>'3.1.2-график'!$C$4:$U$4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'3.1.2-график'!$C$7:$U$7</c:f>
              <c:numCache>
                <c:formatCode>0.00</c:formatCode>
                <c:ptCount val="19"/>
                <c:pt idx="0">
                  <c:v>29.580003918421056</c:v>
                </c:pt>
                <c:pt idx="1">
                  <c:v>30.753646547290913</c:v>
                </c:pt>
                <c:pt idx="2">
                  <c:v>34.805314922813416</c:v>
                </c:pt>
                <c:pt idx="3">
                  <c:v>28.161626744071267</c:v>
                </c:pt>
                <c:pt idx="4">
                  <c:v>35.333809012466816</c:v>
                </c:pt>
                <c:pt idx="5">
                  <c:v>23.925837748769645</c:v>
                </c:pt>
                <c:pt idx="6">
                  <c:v>30.144416462748481</c:v>
                </c:pt>
                <c:pt idx="7">
                  <c:v>24.018811262098534</c:v>
                </c:pt>
                <c:pt idx="8">
                  <c:v>31.758271709391373</c:v>
                </c:pt>
                <c:pt idx="9">
                  <c:v>30.995250592905421</c:v>
                </c:pt>
                <c:pt idx="10">
                  <c:v>36.393485022674987</c:v>
                </c:pt>
                <c:pt idx="11">
                  <c:v>22.181187150524433</c:v>
                </c:pt>
                <c:pt idx="12">
                  <c:v>37.074732636361624</c:v>
                </c:pt>
                <c:pt idx="13">
                  <c:v>38.639667645269974</c:v>
                </c:pt>
                <c:pt idx="14">
                  <c:v>42.516414378194618</c:v>
                </c:pt>
                <c:pt idx="15">
                  <c:v>37.489716489312066</c:v>
                </c:pt>
                <c:pt idx="16">
                  <c:v>43.859540162529662</c:v>
                </c:pt>
                <c:pt idx="17">
                  <c:v>44.749785006702481</c:v>
                </c:pt>
                <c:pt idx="18">
                  <c:v>40.508506567641071</c:v>
                </c:pt>
              </c:numCache>
            </c:numRef>
          </c:val>
          <c:smooth val="0"/>
          <c:extLst>
            <c:ext xmlns:c16="http://schemas.microsoft.com/office/drawing/2014/chart" uri="{C3380CC4-5D6E-409C-BE32-E72D297353CC}">
              <c16:uniqueId val="{00000002-3DCB-44F5-8A3B-090DEA16CD62}"/>
            </c:ext>
          </c:extLst>
        </c:ser>
        <c:ser>
          <c:idx val="13"/>
          <c:order val="3"/>
          <c:tx>
            <c:strRef>
              <c:f>'3.1.2-график'!$B$8</c:f>
              <c:strCache>
                <c:ptCount val="1"/>
                <c:pt idx="0">
                  <c:v>3-топ</c:v>
                </c:pt>
              </c:strCache>
            </c:strRef>
          </c:tx>
          <c:spPr>
            <a:ln w="25400">
              <a:pattFill prst="pct75">
                <a:fgClr>
                  <a:srgbClr val="3366FF"/>
                </a:fgClr>
                <a:bgClr>
                  <a:srgbClr val="FFFFFF"/>
                </a:bgClr>
              </a:pattFill>
              <a:prstDash val="solid"/>
            </a:ln>
          </c:spPr>
          <c:marker>
            <c:symbol val="none"/>
          </c:marker>
          <c:cat>
            <c:strRef>
              <c:f>'3.1.2-график'!$C$4:$U$4</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'3.1.2-график'!$C$8:$U$8</c:f>
              <c:numCache>
                <c:formatCode>0.00</c:formatCode>
                <c:ptCount val="19"/>
                <c:pt idx="0">
                  <c:v>41.7995498168669</c:v>
                </c:pt>
                <c:pt idx="1">
                  <c:v>42.951933338005517</c:v>
                </c:pt>
                <c:pt idx="2">
                  <c:v>42.697134990146637</c:v>
                </c:pt>
                <c:pt idx="3">
                  <c:v>46.533153773000471</c:v>
                </c:pt>
                <c:pt idx="4">
                  <c:v>57.399277468946067</c:v>
                </c:pt>
                <c:pt idx="5">
                  <c:v>66.120554631435553</c:v>
                </c:pt>
                <c:pt idx="6">
                  <c:v>49.722605341708274</c:v>
                </c:pt>
                <c:pt idx="7">
                  <c:v>47.850635372461937</c:v>
                </c:pt>
                <c:pt idx="8">
                  <c:v>51.009391985893039</c:v>
                </c:pt>
                <c:pt idx="9">
                  <c:v>35.975110169945822</c:v>
                </c:pt>
                <c:pt idx="10">
                  <c:v>42.870620093592784</c:v>
                </c:pt>
                <c:pt idx="11">
                  <c:v>51.885361857182119</c:v>
                </c:pt>
                <c:pt idx="12">
                  <c:v>58.312407911614081</c:v>
                </c:pt>
                <c:pt idx="13">
                  <c:v>58.652290834145681</c:v>
                </c:pt>
                <c:pt idx="14">
                  <c:v>56.32934598189582</c:v>
                </c:pt>
                <c:pt idx="15">
                  <c:v>52.007922729418588</c:v>
                </c:pt>
                <c:pt idx="16">
                  <c:v>51.065298677769334</c:v>
                </c:pt>
                <c:pt idx="17">
                  <c:v>53.688494097486881</c:v>
                </c:pt>
                <c:pt idx="18">
                  <c:v>45.601014483841965</c:v>
                </c:pt>
              </c:numCache>
            </c:numRef>
          </c:val>
          <c:smooth val="0"/>
          <c:extLst>
            <c:ext xmlns:c16="http://schemas.microsoft.com/office/drawing/2014/chart" uri="{C3380CC4-5D6E-409C-BE32-E72D297353CC}">
              <c16:uniqueId val="{00000003-3DCB-44F5-8A3B-090DEA16CD62}"/>
            </c:ext>
          </c:extLst>
        </c:ser>
        <c:dLbls>
          <c:showLegendKey val="0"/>
          <c:showVal val="0"/>
          <c:showCatName val="0"/>
          <c:showSerName val="0"/>
          <c:showPercent val="0"/>
          <c:showBubbleSize val="0"/>
        </c:dLbls>
        <c:marker val="1"/>
        <c:smooth val="0"/>
        <c:axId val="492462232"/>
        <c:axId val="1"/>
      </c:lineChart>
      <c:catAx>
        <c:axId val="492462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7035722647345135E-2"/>
              <c:y val="0.31818175412637179"/>
            </c:manualLayout>
          </c:layout>
          <c:overlay val="0"/>
          <c:spPr>
            <a:noFill/>
            <a:ln w="25400">
              <a:noFill/>
            </a:ln>
          </c:spPr>
        </c:title>
        <c:numFmt formatCode="#,##0_ ;\-#,##0\ "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62232"/>
        <c:crosses val="autoZero"/>
        <c:crossBetween val="between"/>
        <c:majorUnit val="20"/>
      </c:valAx>
      <c:spPr>
        <a:solidFill>
          <a:srgbClr val="FFFFFF"/>
        </a:solidFill>
        <a:ln w="25400">
          <a:noFill/>
        </a:ln>
      </c:spPr>
    </c:plotArea>
    <c:legend>
      <c:legendPos val="b"/>
      <c:layout>
        <c:manualLayout>
          <c:xMode val="edge"/>
          <c:yMode val="edge"/>
          <c:x val="5.1643310875400882E-2"/>
          <c:y val="0.8686897250161939"/>
          <c:w val="0.93662186542204329"/>
          <c:h val="0.1212125197697014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3800539083558"/>
          <c:y val="6.060631682188862E-2"/>
          <c:w val="0.85983827493261455"/>
          <c:h val="0.71861775660239369"/>
        </c:manualLayout>
      </c:layout>
      <c:lineChart>
        <c:grouping val="standard"/>
        <c:varyColors val="0"/>
        <c:ser>
          <c:idx val="1"/>
          <c:order val="0"/>
          <c:tx>
            <c:strRef>
              <c:f>'3.1.3-график'!$C$4</c:f>
              <c:strCache>
                <c:ptCount val="1"/>
                <c:pt idx="0">
                  <c:v>01.10.08</c:v>
                </c:pt>
              </c:strCache>
            </c:strRef>
          </c:tx>
          <c:spPr>
            <a:ln w="25400">
              <a:solidFill>
                <a:srgbClr val="3366FF"/>
              </a:solidFill>
              <a:prstDash val="solid"/>
            </a:ln>
          </c:spPr>
          <c:marker>
            <c:symbol val="none"/>
          </c:marker>
          <c:cat>
            <c:strRef>
              <c:f>'3.1.3-график'!$B$5:$B$10</c:f>
              <c:strCache>
                <c:ptCount val="6"/>
                <c:pt idx="0">
                  <c:v>талап ету бойынша</c:v>
                </c:pt>
                <c:pt idx="1">
                  <c:v>1 айға дейін</c:v>
                </c:pt>
                <c:pt idx="2">
                  <c:v>3 айға дейін</c:v>
                </c:pt>
                <c:pt idx="3">
                  <c:v>6 айға дейін</c:v>
                </c:pt>
                <c:pt idx="4">
                  <c:v>1 жылға дейін</c:v>
                </c:pt>
                <c:pt idx="5">
                  <c:v>Барлығы</c:v>
                </c:pt>
              </c:strCache>
            </c:strRef>
          </c:cat>
          <c:val>
            <c:numRef>
              <c:f>'3.1.3-график'!$C$5:$C$10</c:f>
              <c:numCache>
                <c:formatCode>0.0%</c:formatCode>
                <c:ptCount val="6"/>
                <c:pt idx="0">
                  <c:v>-8.3551431189782324E-3</c:v>
                </c:pt>
                <c:pt idx="1">
                  <c:v>5.193893810424114E-2</c:v>
                </c:pt>
                <c:pt idx="2">
                  <c:v>5.0114346573317883E-3</c:v>
                </c:pt>
                <c:pt idx="3">
                  <c:v>-1.2070374743029827E-2</c:v>
                </c:pt>
                <c:pt idx="4">
                  <c:v>-1.216119151606221E-2</c:v>
                </c:pt>
                <c:pt idx="5">
                  <c:v>0.10721332859985308</c:v>
                </c:pt>
              </c:numCache>
            </c:numRef>
          </c:val>
          <c:smooth val="1"/>
          <c:extLst>
            <c:ext xmlns:c16="http://schemas.microsoft.com/office/drawing/2014/chart" uri="{C3380CC4-5D6E-409C-BE32-E72D297353CC}">
              <c16:uniqueId val="{00000000-07D3-4A04-8C6B-E4ED6EEA46CD}"/>
            </c:ext>
          </c:extLst>
        </c:ser>
        <c:ser>
          <c:idx val="2"/>
          <c:order val="1"/>
          <c:tx>
            <c:strRef>
              <c:f>'3.1.3-график'!$D$4</c:f>
              <c:strCache>
                <c:ptCount val="1"/>
                <c:pt idx="0">
                  <c:v>01.10.09</c:v>
                </c:pt>
              </c:strCache>
            </c:strRef>
          </c:tx>
          <c:spPr>
            <a:ln w="25400">
              <a:solidFill>
                <a:srgbClr val="008000"/>
              </a:solidFill>
              <a:prstDash val="solid"/>
            </a:ln>
          </c:spPr>
          <c:marker>
            <c:symbol val="none"/>
          </c:marker>
          <c:cat>
            <c:strRef>
              <c:f>'3.1.3-график'!$B$5:$B$10</c:f>
              <c:strCache>
                <c:ptCount val="6"/>
                <c:pt idx="0">
                  <c:v>талап ету бойынша</c:v>
                </c:pt>
                <c:pt idx="1">
                  <c:v>1 айға дейін</c:v>
                </c:pt>
                <c:pt idx="2">
                  <c:v>3 айға дейін</c:v>
                </c:pt>
                <c:pt idx="3">
                  <c:v>6 айға дейін</c:v>
                </c:pt>
                <c:pt idx="4">
                  <c:v>1 жылға дейін</c:v>
                </c:pt>
                <c:pt idx="5">
                  <c:v>Барлығы</c:v>
                </c:pt>
              </c:strCache>
            </c:strRef>
          </c:cat>
          <c:val>
            <c:numRef>
              <c:f>'3.1.3-график'!$D$5:$D$10</c:f>
              <c:numCache>
                <c:formatCode>0.0%</c:formatCode>
                <c:ptCount val="6"/>
                <c:pt idx="0">
                  <c:v>5.9961181798576665E-2</c:v>
                </c:pt>
                <c:pt idx="1">
                  <c:v>6.6387750700884193E-2</c:v>
                </c:pt>
                <c:pt idx="2">
                  <c:v>1.4233340521889152E-2</c:v>
                </c:pt>
                <c:pt idx="3">
                  <c:v>1.4854431744662496E-2</c:v>
                </c:pt>
                <c:pt idx="4">
                  <c:v>-4.7470347207246064E-2</c:v>
                </c:pt>
                <c:pt idx="5">
                  <c:v>-0.10101358637049816</c:v>
                </c:pt>
              </c:numCache>
            </c:numRef>
          </c:val>
          <c:smooth val="1"/>
          <c:extLst>
            <c:ext xmlns:c16="http://schemas.microsoft.com/office/drawing/2014/chart" uri="{C3380CC4-5D6E-409C-BE32-E72D297353CC}">
              <c16:uniqueId val="{00000001-07D3-4A04-8C6B-E4ED6EEA46CD}"/>
            </c:ext>
          </c:extLst>
        </c:ser>
        <c:ser>
          <c:idx val="3"/>
          <c:order val="2"/>
          <c:tx>
            <c:strRef>
              <c:f>'3.1.3-график'!$E$4</c:f>
              <c:strCache>
                <c:ptCount val="1"/>
                <c:pt idx="0">
                  <c:v>01.10.10</c:v>
                </c:pt>
              </c:strCache>
            </c:strRef>
          </c:tx>
          <c:spPr>
            <a:ln w="25400">
              <a:solidFill>
                <a:srgbClr val="FF0000"/>
              </a:solidFill>
              <a:prstDash val="solid"/>
            </a:ln>
          </c:spPr>
          <c:marker>
            <c:symbol val="none"/>
          </c:marker>
          <c:cat>
            <c:strRef>
              <c:f>'3.1.3-график'!$B$5:$B$10</c:f>
              <c:strCache>
                <c:ptCount val="6"/>
                <c:pt idx="0">
                  <c:v>талап ету бойынша</c:v>
                </c:pt>
                <c:pt idx="1">
                  <c:v>1 айға дейін</c:v>
                </c:pt>
                <c:pt idx="2">
                  <c:v>3 айға дейін</c:v>
                </c:pt>
                <c:pt idx="3">
                  <c:v>6 айға дейін</c:v>
                </c:pt>
                <c:pt idx="4">
                  <c:v>1 жылға дейін</c:v>
                </c:pt>
                <c:pt idx="5">
                  <c:v>Барлығы</c:v>
                </c:pt>
              </c:strCache>
            </c:strRef>
          </c:cat>
          <c:val>
            <c:numRef>
              <c:f>'3.1.3-график'!$E$5:$E$10</c:f>
              <c:numCache>
                <c:formatCode>0.0%</c:formatCode>
                <c:ptCount val="6"/>
                <c:pt idx="0">
                  <c:v>-5.0679095682507412E-2</c:v>
                </c:pt>
                <c:pt idx="1">
                  <c:v>7.9789327369467688E-4</c:v>
                </c:pt>
                <c:pt idx="2">
                  <c:v>6.2100879384688031E-3</c:v>
                </c:pt>
                <c:pt idx="3">
                  <c:v>-1.0487183694007921E-2</c:v>
                </c:pt>
                <c:pt idx="4">
                  <c:v>-3.3540828839407844E-2</c:v>
                </c:pt>
                <c:pt idx="5">
                  <c:v>7.0947813921836592E-2</c:v>
                </c:pt>
              </c:numCache>
            </c:numRef>
          </c:val>
          <c:smooth val="0"/>
          <c:extLst>
            <c:ext xmlns:c16="http://schemas.microsoft.com/office/drawing/2014/chart" uri="{C3380CC4-5D6E-409C-BE32-E72D297353CC}">
              <c16:uniqueId val="{00000002-07D3-4A04-8C6B-E4ED6EEA46CD}"/>
            </c:ext>
          </c:extLst>
        </c:ser>
        <c:dLbls>
          <c:showLegendKey val="0"/>
          <c:showVal val="0"/>
          <c:showCatName val="0"/>
          <c:showSerName val="0"/>
          <c:showPercent val="0"/>
          <c:showBubbleSize val="0"/>
        </c:dLbls>
        <c:smooth val="0"/>
        <c:axId val="492454032"/>
        <c:axId val="1"/>
      </c:lineChart>
      <c:catAx>
        <c:axId val="492454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54032"/>
        <c:crosses val="autoZero"/>
        <c:crossBetween val="between"/>
      </c:valAx>
      <c:spPr>
        <a:noFill/>
        <a:ln w="25400">
          <a:noFill/>
        </a:ln>
      </c:spPr>
    </c:plotArea>
    <c:legend>
      <c:legendPos val="b"/>
      <c:layout>
        <c:manualLayout>
          <c:xMode val="edge"/>
          <c:yMode val="edge"/>
          <c:x val="0.22371967654986524"/>
          <c:y val="0.83117234498590109"/>
          <c:w val="0.58221024258760112"/>
          <c:h val="0.1558448146848564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'3.1.4-график'!#REF!</c:f>
              <c:strCache>
                <c:ptCount val="1"/>
                <c:pt idx="0">
                  <c:v>#ССЫЛКА!</c:v>
                </c:pt>
              </c:strCache>
            </c:strRef>
          </c:tx>
          <c:spPr>
            <a:solidFill>
              <a:srgbClr val="9999FF"/>
            </a:solidFill>
            <a:ln w="12700">
              <a:solidFill>
                <a:srgbClr val="000000"/>
              </a:solidFill>
              <a:prstDash val="solid"/>
            </a:ln>
          </c:spPr>
          <c:cat>
            <c:numRef>
              <c:f>'3.1.4-график'!#REF!</c:f>
              <c:numCache>
                <c:formatCode>General</c:formatCode>
                <c:ptCount val="1"/>
                <c:pt idx="0">
                  <c:v>1</c:v>
                </c:pt>
              </c:numCache>
            </c:numRef>
          </c:cat>
          <c:val>
            <c:numRef>
              <c:f>'3.1.4-график'!#REF!</c:f>
              <c:numCache>
                <c:formatCode>General</c:formatCode>
                <c:ptCount val="1"/>
                <c:pt idx="0">
                  <c:v>1</c:v>
                </c:pt>
              </c:numCache>
            </c:numRef>
          </c:val>
          <c:extLst>
            <c:ext xmlns:c16="http://schemas.microsoft.com/office/drawing/2014/chart" uri="{C3380CC4-5D6E-409C-BE32-E72D297353CC}">
              <c16:uniqueId val="{00000000-3163-4D06-BC8E-C1EB02DA5980}"/>
            </c:ext>
          </c:extLst>
        </c:ser>
        <c:dLbls>
          <c:showLegendKey val="0"/>
          <c:showVal val="0"/>
          <c:showCatName val="0"/>
          <c:showSerName val="0"/>
          <c:showPercent val="0"/>
          <c:showBubbleSize val="0"/>
        </c:dLbls>
        <c:axId val="492464200"/>
        <c:axId val="1"/>
      </c:areaChart>
      <c:barChart>
        <c:barDir val="col"/>
        <c:grouping val="stacked"/>
        <c:varyColors val="0"/>
        <c:ser>
          <c:idx val="1"/>
          <c:order val="1"/>
          <c:tx>
            <c:strRef>
              <c:f>'3.1.4-график'!#REF!</c:f>
              <c:strCache>
                <c:ptCount val="1"/>
                <c:pt idx="0">
                  <c:v>#ССЫЛКА!</c:v>
                </c:pt>
              </c:strCache>
            </c:strRef>
          </c:tx>
          <c:spPr>
            <a:solidFill>
              <a:srgbClr val="993366"/>
            </a:solidFill>
            <a:ln w="12700">
              <a:solidFill>
                <a:srgbClr val="000000"/>
              </a:solidFill>
              <a:prstDash val="solid"/>
            </a:ln>
          </c:spPr>
          <c:invertIfNegative val="0"/>
          <c:val>
            <c:numRef>
              <c:f>'3.1.4-график'!#REF!</c:f>
              <c:numCache>
                <c:formatCode>General</c:formatCode>
                <c:ptCount val="1"/>
                <c:pt idx="0">
                  <c:v>1</c:v>
                </c:pt>
              </c:numCache>
            </c:numRef>
          </c:val>
          <c:extLst>
            <c:ext xmlns:c16="http://schemas.microsoft.com/office/drawing/2014/chart" uri="{C3380CC4-5D6E-409C-BE32-E72D297353CC}">
              <c16:uniqueId val="{00000001-3163-4D06-BC8E-C1EB02DA5980}"/>
            </c:ext>
          </c:extLst>
        </c:ser>
        <c:ser>
          <c:idx val="2"/>
          <c:order val="2"/>
          <c:tx>
            <c:strRef>
              <c:f>'3.1.4-график'!#REF!</c:f>
              <c:strCache>
                <c:ptCount val="1"/>
                <c:pt idx="0">
                  <c:v>#ССЫЛКА!</c:v>
                </c:pt>
              </c:strCache>
            </c:strRef>
          </c:tx>
          <c:spPr>
            <a:solidFill>
              <a:srgbClr val="FFFFCC"/>
            </a:solidFill>
            <a:ln w="12700">
              <a:solidFill>
                <a:srgbClr val="000000"/>
              </a:solidFill>
              <a:prstDash val="solid"/>
            </a:ln>
          </c:spPr>
          <c:invertIfNegative val="0"/>
          <c:val>
            <c:numRef>
              <c:f>'3.1.4-график'!#REF!</c:f>
              <c:numCache>
                <c:formatCode>General</c:formatCode>
                <c:ptCount val="1"/>
                <c:pt idx="0">
                  <c:v>1</c:v>
                </c:pt>
              </c:numCache>
            </c:numRef>
          </c:val>
          <c:extLst>
            <c:ext xmlns:c16="http://schemas.microsoft.com/office/drawing/2014/chart" uri="{C3380CC4-5D6E-409C-BE32-E72D297353CC}">
              <c16:uniqueId val="{00000002-3163-4D06-BC8E-C1EB02DA5980}"/>
            </c:ext>
          </c:extLst>
        </c:ser>
        <c:ser>
          <c:idx val="3"/>
          <c:order val="3"/>
          <c:tx>
            <c:strRef>
              <c:f>'3.1.4-график'!#REF!</c:f>
              <c:strCache>
                <c:ptCount val="1"/>
                <c:pt idx="0">
                  <c:v>#ССЫЛКА!</c:v>
                </c:pt>
              </c:strCache>
            </c:strRef>
          </c:tx>
          <c:spPr>
            <a:solidFill>
              <a:srgbClr val="CCFFFF"/>
            </a:solidFill>
            <a:ln w="12700">
              <a:solidFill>
                <a:srgbClr val="000000"/>
              </a:solidFill>
              <a:prstDash val="solid"/>
            </a:ln>
          </c:spPr>
          <c:invertIfNegative val="0"/>
          <c:val>
            <c:numRef>
              <c:f>'3.1.4-график'!#REF!</c:f>
              <c:numCache>
                <c:formatCode>General</c:formatCode>
                <c:ptCount val="1"/>
                <c:pt idx="0">
                  <c:v>1</c:v>
                </c:pt>
              </c:numCache>
            </c:numRef>
          </c:val>
          <c:extLst>
            <c:ext xmlns:c16="http://schemas.microsoft.com/office/drawing/2014/chart" uri="{C3380CC4-5D6E-409C-BE32-E72D297353CC}">
              <c16:uniqueId val="{00000003-3163-4D06-BC8E-C1EB02DA5980}"/>
            </c:ext>
          </c:extLst>
        </c:ser>
        <c:dLbls>
          <c:showLegendKey val="0"/>
          <c:showVal val="0"/>
          <c:showCatName val="0"/>
          <c:showSerName val="0"/>
          <c:showPercent val="0"/>
          <c:showBubbleSize val="0"/>
        </c:dLbls>
        <c:gapWidth val="0"/>
        <c:overlap val="100"/>
        <c:axId val="492464200"/>
        <c:axId val="1"/>
      </c:barChart>
      <c:catAx>
        <c:axId val="49246420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92464200"/>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39447835612563"/>
          <c:y val="5.9040696784004525E-2"/>
          <c:w val="0.77197239178062804"/>
          <c:h val="0.58671692429104494"/>
        </c:manualLayout>
      </c:layout>
      <c:lineChart>
        <c:grouping val="standard"/>
        <c:varyColors val="0"/>
        <c:ser>
          <c:idx val="0"/>
          <c:order val="0"/>
          <c:tx>
            <c:strRef>
              <c:f>'2.1.4-график'!$C$5</c:f>
              <c:strCache>
                <c:ptCount val="1"/>
                <c:pt idx="0">
                  <c:v>АҚШ-ғы жұмыссыздық</c:v>
                </c:pt>
              </c:strCache>
            </c:strRef>
          </c:tx>
          <c:spPr>
            <a:ln w="25400">
              <a:solidFill>
                <a:srgbClr val="3366FF"/>
              </a:solidFill>
              <a:prstDash val="solid"/>
            </a:ln>
          </c:spPr>
          <c:marker>
            <c:symbol val="none"/>
          </c:marker>
          <c:cat>
            <c:strRef>
              <c:f>'2.1.4-график'!$B$6:$B$20</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'2.1.4-график'!$C$6:$C$20</c:f>
              <c:numCache>
                <c:formatCode>0.00</c:formatCode>
                <c:ptCount val="15"/>
                <c:pt idx="0">
                  <c:v>4.5100629999999997</c:v>
                </c:pt>
                <c:pt idx="1">
                  <c:v>4.4897039999999997</c:v>
                </c:pt>
                <c:pt idx="2">
                  <c:v>4.6621069999999998</c:v>
                </c:pt>
                <c:pt idx="3">
                  <c:v>4.8292729999999997</c:v>
                </c:pt>
                <c:pt idx="4">
                  <c:v>4.9511060000000002</c:v>
                </c:pt>
                <c:pt idx="5">
                  <c:v>5.3137889999999999</c:v>
                </c:pt>
                <c:pt idx="6">
                  <c:v>6.032616</c:v>
                </c:pt>
                <c:pt idx="7">
                  <c:v>6.9376670000000003</c:v>
                </c:pt>
                <c:pt idx="8">
                  <c:v>8.2002570000000006</c:v>
                </c:pt>
                <c:pt idx="9">
                  <c:v>9.2704439999999995</c:v>
                </c:pt>
                <c:pt idx="10">
                  <c:v>9.6575780000000009</c:v>
                </c:pt>
                <c:pt idx="11">
                  <c:v>10.033580000000001</c:v>
                </c:pt>
                <c:pt idx="12">
                  <c:v>9.7077240000000007</c:v>
                </c:pt>
                <c:pt idx="13">
                  <c:v>9.6910659999999993</c:v>
                </c:pt>
              </c:numCache>
            </c:numRef>
          </c:val>
          <c:smooth val="0"/>
          <c:extLst>
            <c:ext xmlns:c16="http://schemas.microsoft.com/office/drawing/2014/chart" uri="{C3380CC4-5D6E-409C-BE32-E72D297353CC}">
              <c16:uniqueId val="{00000000-B182-44E4-BB21-8E6A8F69BBE2}"/>
            </c:ext>
          </c:extLst>
        </c:ser>
        <c:ser>
          <c:idx val="1"/>
          <c:order val="1"/>
          <c:tx>
            <c:strRef>
              <c:f>'2.1.4-график'!$D$5</c:f>
              <c:strCache>
                <c:ptCount val="1"/>
                <c:pt idx="0">
                  <c:v>Еуропадағы жұмыссыздық</c:v>
                </c:pt>
              </c:strCache>
            </c:strRef>
          </c:tx>
          <c:spPr>
            <a:ln w="25400">
              <a:solidFill>
                <a:srgbClr val="008000"/>
              </a:solidFill>
              <a:prstDash val="solid"/>
            </a:ln>
          </c:spPr>
          <c:marker>
            <c:symbol val="none"/>
          </c:marker>
          <c:cat>
            <c:strRef>
              <c:f>'2.1.4-график'!$B$6:$B$20</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'2.1.4-график'!$D$6:$D$20</c:f>
              <c:numCache>
                <c:formatCode>0.00</c:formatCode>
                <c:ptCount val="15"/>
                <c:pt idx="0">
                  <c:v>7.6298250000000003</c:v>
                </c:pt>
                <c:pt idx="1">
                  <c:v>7.4020859999999997</c:v>
                </c:pt>
                <c:pt idx="2">
                  <c:v>7.3737719999999998</c:v>
                </c:pt>
                <c:pt idx="3">
                  <c:v>7.2398899999999999</c:v>
                </c:pt>
                <c:pt idx="4">
                  <c:v>7.1433850000000003</c:v>
                </c:pt>
                <c:pt idx="5">
                  <c:v>7.2596930000000004</c:v>
                </c:pt>
                <c:pt idx="6">
                  <c:v>7.4512169999999998</c:v>
                </c:pt>
                <c:pt idx="7">
                  <c:v>7.9058289999999998</c:v>
                </c:pt>
                <c:pt idx="8">
                  <c:v>8.7554890000000007</c:v>
                </c:pt>
                <c:pt idx="9">
                  <c:v>9.2662279999999999</c:v>
                </c:pt>
                <c:pt idx="10">
                  <c:v>9.5413730000000001</c:v>
                </c:pt>
                <c:pt idx="11">
                  <c:v>9.7538239999999998</c:v>
                </c:pt>
                <c:pt idx="12">
                  <c:v>9.8556229999999996</c:v>
                </c:pt>
                <c:pt idx="13">
                  <c:v>9.8938210000000009</c:v>
                </c:pt>
              </c:numCache>
            </c:numRef>
          </c:val>
          <c:smooth val="0"/>
          <c:extLst>
            <c:ext xmlns:c16="http://schemas.microsoft.com/office/drawing/2014/chart" uri="{C3380CC4-5D6E-409C-BE32-E72D297353CC}">
              <c16:uniqueId val="{00000001-B182-44E4-BB21-8E6A8F69BBE2}"/>
            </c:ext>
          </c:extLst>
        </c:ser>
        <c:ser>
          <c:idx val="2"/>
          <c:order val="2"/>
          <c:tx>
            <c:strRef>
              <c:f>'2.1.4-график'!$E$5</c:f>
              <c:strCache>
                <c:ptCount val="1"/>
                <c:pt idx="0">
                  <c:v>Жапониядағы жұмыссыздық</c:v>
                </c:pt>
              </c:strCache>
            </c:strRef>
          </c:tx>
          <c:spPr>
            <a:ln w="25400">
              <a:solidFill>
                <a:srgbClr val="993366"/>
              </a:solidFill>
              <a:prstDash val="solid"/>
            </a:ln>
          </c:spPr>
          <c:marker>
            <c:symbol val="none"/>
          </c:marker>
          <c:cat>
            <c:strRef>
              <c:f>'2.1.4-график'!$B$6:$B$20</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'2.1.4-график'!$E$6:$E$20</c:f>
              <c:numCache>
                <c:formatCode>0.00</c:formatCode>
                <c:ptCount val="15"/>
                <c:pt idx="0">
                  <c:v>3.9919959999999999</c:v>
                </c:pt>
                <c:pt idx="1">
                  <c:v>3.754181</c:v>
                </c:pt>
                <c:pt idx="2">
                  <c:v>3.7595109999999998</c:v>
                </c:pt>
                <c:pt idx="3">
                  <c:v>3.8841739999999998</c:v>
                </c:pt>
                <c:pt idx="4">
                  <c:v>3.8744559999999999</c:v>
                </c:pt>
                <c:pt idx="5">
                  <c:v>3.9659909999999998</c:v>
                </c:pt>
                <c:pt idx="6">
                  <c:v>3.9979909999999999</c:v>
                </c:pt>
                <c:pt idx="7">
                  <c:v>4.0869609999999996</c:v>
                </c:pt>
                <c:pt idx="8">
                  <c:v>4.5060399999999996</c:v>
                </c:pt>
                <c:pt idx="9">
                  <c:v>5.1437220000000003</c:v>
                </c:pt>
                <c:pt idx="10">
                  <c:v>5.4245999999999999</c:v>
                </c:pt>
                <c:pt idx="11">
                  <c:v>5.194477</c:v>
                </c:pt>
                <c:pt idx="12">
                  <c:v>4.9649679999999998</c:v>
                </c:pt>
                <c:pt idx="13">
                  <c:v>5.2036309999999997</c:v>
                </c:pt>
              </c:numCache>
            </c:numRef>
          </c:val>
          <c:smooth val="0"/>
          <c:extLst>
            <c:ext xmlns:c16="http://schemas.microsoft.com/office/drawing/2014/chart" uri="{C3380CC4-5D6E-409C-BE32-E72D297353CC}">
              <c16:uniqueId val="{00000002-B182-44E4-BB21-8E6A8F69BBE2}"/>
            </c:ext>
          </c:extLst>
        </c:ser>
        <c:ser>
          <c:idx val="3"/>
          <c:order val="3"/>
          <c:tx>
            <c:strRef>
              <c:f>'2.1.4-график'!$F$5</c:f>
              <c:strCache>
                <c:ptCount val="1"/>
                <c:pt idx="0">
                  <c:v>АҚШ-ғы инфляция</c:v>
                </c:pt>
              </c:strCache>
            </c:strRef>
          </c:tx>
          <c:spPr>
            <a:ln w="25400">
              <a:solidFill>
                <a:srgbClr val="3366FF"/>
              </a:solidFill>
              <a:prstDash val="lgDash"/>
            </a:ln>
          </c:spPr>
          <c:marker>
            <c:symbol val="none"/>
          </c:marker>
          <c:cat>
            <c:strRef>
              <c:f>'2.1.4-график'!$B$6:$B$20</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'2.1.4-график'!$F$6:$F$20</c:f>
              <c:numCache>
                <c:formatCode>0.00</c:formatCode>
                <c:ptCount val="15"/>
                <c:pt idx="0">
                  <c:v>2.4627479999999999</c:v>
                </c:pt>
                <c:pt idx="1">
                  <c:v>2.5774059999999999</c:v>
                </c:pt>
                <c:pt idx="2">
                  <c:v>2.4165899999999998</c:v>
                </c:pt>
                <c:pt idx="3">
                  <c:v>3.505722</c:v>
                </c:pt>
                <c:pt idx="4">
                  <c:v>3.4977290000000001</c:v>
                </c:pt>
                <c:pt idx="5">
                  <c:v>3.7831980000000001</c:v>
                </c:pt>
                <c:pt idx="6">
                  <c:v>4.3102660000000004</c:v>
                </c:pt>
                <c:pt idx="7">
                  <c:v>1.7037549999999999</c:v>
                </c:pt>
                <c:pt idx="8">
                  <c:v>0.31188559999999999</c:v>
                </c:pt>
                <c:pt idx="9">
                  <c:v>-0.34638069999999999</c:v>
                </c:pt>
                <c:pt idx="10">
                  <c:v>-0.70124779999999998</c:v>
                </c:pt>
                <c:pt idx="11">
                  <c:v>1.464656</c:v>
                </c:pt>
                <c:pt idx="12">
                  <c:v>2.4082479999999999</c:v>
                </c:pt>
                <c:pt idx="13">
                  <c:v>1.9084970000000001</c:v>
                </c:pt>
                <c:pt idx="14">
                  <c:v>1.431041</c:v>
                </c:pt>
              </c:numCache>
            </c:numRef>
          </c:val>
          <c:smooth val="0"/>
          <c:extLst>
            <c:ext xmlns:c16="http://schemas.microsoft.com/office/drawing/2014/chart" uri="{C3380CC4-5D6E-409C-BE32-E72D297353CC}">
              <c16:uniqueId val="{00000003-B182-44E4-BB21-8E6A8F69BBE2}"/>
            </c:ext>
          </c:extLst>
        </c:ser>
        <c:ser>
          <c:idx val="4"/>
          <c:order val="4"/>
          <c:tx>
            <c:strRef>
              <c:f>'2.1.4-график'!$G$5</c:f>
              <c:strCache>
                <c:ptCount val="1"/>
                <c:pt idx="0">
                  <c:v>Еуропадағы инфляция </c:v>
                </c:pt>
              </c:strCache>
            </c:strRef>
          </c:tx>
          <c:spPr>
            <a:ln w="25400">
              <a:solidFill>
                <a:srgbClr val="008000"/>
              </a:solidFill>
              <a:prstDash val="lgDash"/>
            </a:ln>
          </c:spPr>
          <c:marker>
            <c:symbol val="none"/>
          </c:marker>
          <c:cat>
            <c:strRef>
              <c:f>'2.1.4-график'!$B$6:$B$20</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'2.1.4-график'!$G$6:$G$20</c:f>
              <c:numCache>
                <c:formatCode>0.00</c:formatCode>
                <c:ptCount val="15"/>
                <c:pt idx="0">
                  <c:v>1.913197</c:v>
                </c:pt>
                <c:pt idx="1">
                  <c:v>1.857461</c:v>
                </c:pt>
                <c:pt idx="2">
                  <c:v>1.868614</c:v>
                </c:pt>
                <c:pt idx="3">
                  <c:v>2.9009670000000001</c:v>
                </c:pt>
                <c:pt idx="4">
                  <c:v>3.3779560000000002</c:v>
                </c:pt>
                <c:pt idx="5">
                  <c:v>3.6133850000000001</c:v>
                </c:pt>
                <c:pt idx="6">
                  <c:v>3.8540070000000002</c:v>
                </c:pt>
                <c:pt idx="7">
                  <c:v>2.266508</c:v>
                </c:pt>
                <c:pt idx="8">
                  <c:v>0.9665068</c:v>
                </c:pt>
                <c:pt idx="9">
                  <c:v>0.17463699999999999</c:v>
                </c:pt>
                <c:pt idx="10">
                  <c:v>-0.38599080000000002</c:v>
                </c:pt>
                <c:pt idx="11">
                  <c:v>0.41841</c:v>
                </c:pt>
                <c:pt idx="12">
                  <c:v>1.116805</c:v>
                </c:pt>
                <c:pt idx="13">
                  <c:v>1.5117259999999999</c:v>
                </c:pt>
                <c:pt idx="14">
                  <c:v>1.7058089999999999</c:v>
                </c:pt>
              </c:numCache>
            </c:numRef>
          </c:val>
          <c:smooth val="0"/>
          <c:extLst>
            <c:ext xmlns:c16="http://schemas.microsoft.com/office/drawing/2014/chart" uri="{C3380CC4-5D6E-409C-BE32-E72D297353CC}">
              <c16:uniqueId val="{00000004-B182-44E4-BB21-8E6A8F69BBE2}"/>
            </c:ext>
          </c:extLst>
        </c:ser>
        <c:ser>
          <c:idx val="5"/>
          <c:order val="5"/>
          <c:tx>
            <c:strRef>
              <c:f>'2.1.4-график'!$H$5</c:f>
              <c:strCache>
                <c:ptCount val="1"/>
                <c:pt idx="0">
                  <c:v>Жапониядағы инфляция </c:v>
                </c:pt>
              </c:strCache>
            </c:strRef>
          </c:tx>
          <c:spPr>
            <a:ln w="25400">
              <a:solidFill>
                <a:srgbClr val="993366"/>
              </a:solidFill>
              <a:prstDash val="lgDash"/>
            </a:ln>
          </c:spPr>
          <c:marker>
            <c:symbol val="none"/>
          </c:marker>
          <c:cat>
            <c:strRef>
              <c:f>'2.1.4-график'!$B$6:$B$20</c:f>
              <c:strCache>
                <c:ptCount val="15"/>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strCache>
            </c:strRef>
          </c:cat>
          <c:val>
            <c:numRef>
              <c:f>'2.1.4-график'!$H$6:$H$20</c:f>
              <c:numCache>
                <c:formatCode>0.00</c:formatCode>
                <c:ptCount val="15"/>
                <c:pt idx="0">
                  <c:v>-3.3300030000000001E-2</c:v>
                </c:pt>
                <c:pt idx="1">
                  <c:v>-3.3266799999999999E-2</c:v>
                </c:pt>
                <c:pt idx="2">
                  <c:v>-0.1658375</c:v>
                </c:pt>
                <c:pt idx="3">
                  <c:v>0.53226879999999999</c:v>
                </c:pt>
                <c:pt idx="4">
                  <c:v>0.99933380000000005</c:v>
                </c:pt>
                <c:pt idx="5">
                  <c:v>1.3976710000000001</c:v>
                </c:pt>
                <c:pt idx="6">
                  <c:v>2.0598010000000002</c:v>
                </c:pt>
                <c:pt idx="7">
                  <c:v>1.025811</c:v>
                </c:pt>
                <c:pt idx="8">
                  <c:v>-6.5963060000000004E-2</c:v>
                </c:pt>
                <c:pt idx="9">
                  <c:v>-0.98457499999999998</c:v>
                </c:pt>
                <c:pt idx="10">
                  <c:v>-2.3111980000000001</c:v>
                </c:pt>
                <c:pt idx="11">
                  <c:v>-2.030789</c:v>
                </c:pt>
                <c:pt idx="12">
                  <c:v>-1.122112</c:v>
                </c:pt>
                <c:pt idx="13">
                  <c:v>-0.92807419999999996</c:v>
                </c:pt>
                <c:pt idx="14">
                  <c:v>-0.83346050000000005</c:v>
                </c:pt>
              </c:numCache>
            </c:numRef>
          </c:val>
          <c:smooth val="0"/>
          <c:extLst>
            <c:ext xmlns:c16="http://schemas.microsoft.com/office/drawing/2014/chart" uri="{C3380CC4-5D6E-409C-BE32-E72D297353CC}">
              <c16:uniqueId val="{00000005-B182-44E4-BB21-8E6A8F69BBE2}"/>
            </c:ext>
          </c:extLst>
        </c:ser>
        <c:dLbls>
          <c:showLegendKey val="0"/>
          <c:showVal val="0"/>
          <c:showCatName val="0"/>
          <c:showSerName val="0"/>
          <c:showPercent val="0"/>
          <c:showBubbleSize val="0"/>
        </c:dLbls>
        <c:smooth val="0"/>
        <c:axId val="470315944"/>
        <c:axId val="1"/>
      </c:lineChart>
      <c:catAx>
        <c:axId val="4703159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75" b="1" i="0" u="none" strike="noStrike" baseline="0">
                    <a:solidFill>
                      <a:srgbClr val="000000"/>
                    </a:solidFill>
                    <a:latin typeface="Times New Roman"/>
                    <a:ea typeface="Times New Roman"/>
                    <a:cs typeface="Times New Roman"/>
                  </a:defRPr>
                </a:pPr>
                <a:r>
                  <a:rPr lang="ru-RU"/>
                  <a:t>%</a:t>
                </a:r>
              </a:p>
            </c:rich>
          </c:tx>
          <c:layout>
            <c:manualLayout>
              <c:xMode val="edge"/>
              <c:yMode val="edge"/>
              <c:x val="1.379303528481534E-2"/>
              <c:y val="0.2775665399239543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Times New Roman"/>
                <a:ea typeface="Times New Roman"/>
                <a:cs typeface="Times New Roman"/>
              </a:defRPr>
            </a:pPr>
            <a:endParaRPr lang="ru-RU"/>
          </a:p>
        </c:txPr>
        <c:crossAx val="470315944"/>
        <c:crosses val="autoZero"/>
        <c:crossBetween val="between"/>
      </c:valAx>
      <c:spPr>
        <a:solidFill>
          <a:srgbClr val="FFFFFF"/>
        </a:solidFill>
        <a:ln w="25400">
          <a:noFill/>
        </a:ln>
      </c:spPr>
    </c:plotArea>
    <c:legend>
      <c:legendPos val="b"/>
      <c:layout>
        <c:manualLayout>
          <c:xMode val="edge"/>
          <c:yMode val="edge"/>
          <c:x val="2.612829633719049E-2"/>
          <c:y val="0.80073945013306136"/>
          <c:w val="0.94061866813885764"/>
          <c:h val="0.1660519597050127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75"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33415233415235"/>
          <c:y val="4.444458223146773E-2"/>
          <c:w val="0.8255528255528255"/>
          <c:h val="0.49206501756267845"/>
        </c:manualLayout>
      </c:layout>
      <c:barChart>
        <c:barDir val="col"/>
        <c:grouping val="stacked"/>
        <c:varyColors val="0"/>
        <c:ser>
          <c:idx val="1"/>
          <c:order val="0"/>
          <c:tx>
            <c:strRef>
              <c:f>'3.1.4-график'!$B$6</c:f>
              <c:strCache>
                <c:ptCount val="1"/>
                <c:pt idx="0">
                  <c:v>1-топ</c:v>
                </c:pt>
              </c:strCache>
            </c:strRef>
          </c:tx>
          <c:spPr>
            <a:solidFill>
              <a:srgbClr val="3366FF"/>
            </a:solidFill>
            <a:ln w="12700">
              <a:solidFill>
                <a:srgbClr val="000000"/>
              </a:solidFill>
              <a:prstDash val="solid"/>
            </a:ln>
          </c:spPr>
          <c:invertIfNegative val="0"/>
          <c:cat>
            <c:multiLvlStrRef>
              <c:f>'3.1.4-график'!$C$4:$V$5</c:f>
              <c:multiLvlStrCache>
                <c:ptCount val="20"/>
                <c:lvl>
                  <c:pt idx="0">
                    <c:v>01.10.2008</c:v>
                  </c:pt>
                  <c:pt idx="1">
                    <c:v>01.10.2009</c:v>
                  </c:pt>
                  <c:pt idx="2">
                    <c:v>01.01.2010</c:v>
                  </c:pt>
                  <c:pt idx="3">
                    <c:v>01.04.2010</c:v>
                  </c:pt>
                  <c:pt idx="4">
                    <c:v>01.07.2010</c:v>
                  </c:pt>
                  <c:pt idx="5">
                    <c:v>01.10.2010</c:v>
                  </c:pt>
                  <c:pt idx="7">
                    <c:v>01.10.2008</c:v>
                  </c:pt>
                  <c:pt idx="8">
                    <c:v>01.10.2009</c:v>
                  </c:pt>
                  <c:pt idx="9">
                    <c:v>01.01.2010</c:v>
                  </c:pt>
                  <c:pt idx="10">
                    <c:v>01.04.2010</c:v>
                  </c:pt>
                  <c:pt idx="11">
                    <c:v>01.07.2010</c:v>
                  </c:pt>
                  <c:pt idx="12">
                    <c:v>01.10.2010</c:v>
                  </c:pt>
                  <c:pt idx="14">
                    <c:v>01.10.2008</c:v>
                  </c:pt>
                  <c:pt idx="15">
                    <c:v>01.10.2009</c:v>
                  </c:pt>
                  <c:pt idx="16">
                    <c:v>01.01.2010</c:v>
                  </c:pt>
                  <c:pt idx="17">
                    <c:v>01.04.2010</c:v>
                  </c:pt>
                  <c:pt idx="18">
                    <c:v>01.07.2010</c:v>
                  </c:pt>
                  <c:pt idx="19">
                    <c:v>01.10.2010</c:v>
                  </c:pt>
                </c:lvl>
                <c:lvl>
                  <c:pt idx="0">
                    <c:v>Қолма-қол ақша және тазартылған қымбат металдар</c:v>
                  </c:pt>
                  <c:pt idx="7">
                    <c:v>ҚРҰБ корр. шоттар және салымдар</c:v>
                  </c:pt>
                  <c:pt idx="14">
                    <c:v>МБҚ</c:v>
                  </c:pt>
                </c:lvl>
              </c:multiLvlStrCache>
            </c:multiLvlStrRef>
          </c:cat>
          <c:val>
            <c:numRef>
              <c:f>'3.1.4-график'!$C$6:$V$6</c:f>
              <c:numCache>
                <c:formatCode>0.00</c:formatCode>
                <c:ptCount val="20"/>
                <c:pt idx="0">
                  <c:v>48.819749000000002</c:v>
                </c:pt>
                <c:pt idx="1">
                  <c:v>46.832517000000003</c:v>
                </c:pt>
                <c:pt idx="2">
                  <c:v>49.901203000000002</c:v>
                </c:pt>
                <c:pt idx="3">
                  <c:v>48.594701000000001</c:v>
                </c:pt>
                <c:pt idx="4">
                  <c:v>60.151381000000001</c:v>
                </c:pt>
                <c:pt idx="5">
                  <c:v>57.445887999999997</c:v>
                </c:pt>
                <c:pt idx="7">
                  <c:v>196.87321399999999</c:v>
                </c:pt>
                <c:pt idx="8">
                  <c:v>23.757995000000001</c:v>
                </c:pt>
                <c:pt idx="9">
                  <c:v>13.665545</c:v>
                </c:pt>
                <c:pt idx="10">
                  <c:v>54.804201999999997</c:v>
                </c:pt>
                <c:pt idx="11">
                  <c:v>111.729871</c:v>
                </c:pt>
                <c:pt idx="12">
                  <c:v>43.582284999999999</c:v>
                </c:pt>
                <c:pt idx="14">
                  <c:v>130.00895499999999</c:v>
                </c:pt>
                <c:pt idx="15">
                  <c:v>1442.876706</c:v>
                </c:pt>
                <c:pt idx="16">
                  <c:v>1436.6040539999999</c:v>
                </c:pt>
                <c:pt idx="17">
                  <c:v>1429.795944</c:v>
                </c:pt>
                <c:pt idx="18">
                  <c:v>1428.608015</c:v>
                </c:pt>
                <c:pt idx="19">
                  <c:v>1424.192507</c:v>
                </c:pt>
              </c:numCache>
            </c:numRef>
          </c:val>
          <c:extLst>
            <c:ext xmlns:c16="http://schemas.microsoft.com/office/drawing/2014/chart" uri="{C3380CC4-5D6E-409C-BE32-E72D297353CC}">
              <c16:uniqueId val="{00000000-4251-414C-8C84-0077200779E4}"/>
            </c:ext>
          </c:extLst>
        </c:ser>
        <c:ser>
          <c:idx val="2"/>
          <c:order val="1"/>
          <c:tx>
            <c:strRef>
              <c:f>'3.1.4-график'!$B$7</c:f>
              <c:strCache>
                <c:ptCount val="1"/>
                <c:pt idx="0">
                  <c:v>2-топ</c:v>
                </c:pt>
              </c:strCache>
            </c:strRef>
          </c:tx>
          <c:spPr>
            <a:solidFill>
              <a:srgbClr val="99CC00"/>
            </a:solidFill>
            <a:ln w="12700">
              <a:solidFill>
                <a:srgbClr val="000000"/>
              </a:solidFill>
              <a:prstDash val="solid"/>
            </a:ln>
          </c:spPr>
          <c:invertIfNegative val="0"/>
          <c:cat>
            <c:multiLvlStrRef>
              <c:f>'3.1.4-график'!$C$4:$V$5</c:f>
              <c:multiLvlStrCache>
                <c:ptCount val="20"/>
                <c:lvl>
                  <c:pt idx="0">
                    <c:v>01.10.2008</c:v>
                  </c:pt>
                  <c:pt idx="1">
                    <c:v>01.10.2009</c:v>
                  </c:pt>
                  <c:pt idx="2">
                    <c:v>01.01.2010</c:v>
                  </c:pt>
                  <c:pt idx="3">
                    <c:v>01.04.2010</c:v>
                  </c:pt>
                  <c:pt idx="4">
                    <c:v>01.07.2010</c:v>
                  </c:pt>
                  <c:pt idx="5">
                    <c:v>01.10.2010</c:v>
                  </c:pt>
                  <c:pt idx="7">
                    <c:v>01.10.2008</c:v>
                  </c:pt>
                  <c:pt idx="8">
                    <c:v>01.10.2009</c:v>
                  </c:pt>
                  <c:pt idx="9">
                    <c:v>01.01.2010</c:v>
                  </c:pt>
                  <c:pt idx="10">
                    <c:v>01.04.2010</c:v>
                  </c:pt>
                  <c:pt idx="11">
                    <c:v>01.07.2010</c:v>
                  </c:pt>
                  <c:pt idx="12">
                    <c:v>01.10.2010</c:v>
                  </c:pt>
                  <c:pt idx="14">
                    <c:v>01.10.2008</c:v>
                  </c:pt>
                  <c:pt idx="15">
                    <c:v>01.10.2009</c:v>
                  </c:pt>
                  <c:pt idx="16">
                    <c:v>01.01.2010</c:v>
                  </c:pt>
                  <c:pt idx="17">
                    <c:v>01.04.2010</c:v>
                  </c:pt>
                  <c:pt idx="18">
                    <c:v>01.07.2010</c:v>
                  </c:pt>
                  <c:pt idx="19">
                    <c:v>01.10.2010</c:v>
                  </c:pt>
                </c:lvl>
                <c:lvl>
                  <c:pt idx="0">
                    <c:v>Қолма-қол ақша және тазартылған қымбат металдар</c:v>
                  </c:pt>
                  <c:pt idx="7">
                    <c:v>ҚРҰБ корр. шоттар және салымдар</c:v>
                  </c:pt>
                  <c:pt idx="14">
                    <c:v>МБҚ</c:v>
                  </c:pt>
                </c:lvl>
              </c:multiLvlStrCache>
            </c:multiLvlStrRef>
          </c:cat>
          <c:val>
            <c:numRef>
              <c:f>'3.1.4-график'!$C$7:$V$7</c:f>
              <c:numCache>
                <c:formatCode>0.00</c:formatCode>
                <c:ptCount val="20"/>
                <c:pt idx="0">
                  <c:v>140.591544</c:v>
                </c:pt>
                <c:pt idx="1">
                  <c:v>168.76333</c:v>
                </c:pt>
                <c:pt idx="2">
                  <c:v>165.58442400000001</c:v>
                </c:pt>
                <c:pt idx="3">
                  <c:v>156.53333900000001</c:v>
                </c:pt>
                <c:pt idx="4">
                  <c:v>151.17916199999999</c:v>
                </c:pt>
                <c:pt idx="5">
                  <c:v>169.47222099999999</c:v>
                </c:pt>
                <c:pt idx="7">
                  <c:v>311.555789</c:v>
                </c:pt>
                <c:pt idx="8">
                  <c:v>890.03015100000005</c:v>
                </c:pt>
                <c:pt idx="9">
                  <c:v>524.50537899999995</c:v>
                </c:pt>
                <c:pt idx="10">
                  <c:v>576.61694799999998</c:v>
                </c:pt>
                <c:pt idx="11">
                  <c:v>562.51927799999999</c:v>
                </c:pt>
                <c:pt idx="12">
                  <c:v>331.13095800000002</c:v>
                </c:pt>
                <c:pt idx="14">
                  <c:v>449.15149908249998</c:v>
                </c:pt>
                <c:pt idx="15">
                  <c:v>269.29831999999999</c:v>
                </c:pt>
                <c:pt idx="16">
                  <c:v>535.60270100000002</c:v>
                </c:pt>
                <c:pt idx="17">
                  <c:v>930.44216200000005</c:v>
                </c:pt>
                <c:pt idx="18">
                  <c:v>1037.4266950000001</c:v>
                </c:pt>
                <c:pt idx="19">
                  <c:v>1090.113595</c:v>
                </c:pt>
              </c:numCache>
            </c:numRef>
          </c:val>
          <c:extLst>
            <c:ext xmlns:c16="http://schemas.microsoft.com/office/drawing/2014/chart" uri="{C3380CC4-5D6E-409C-BE32-E72D297353CC}">
              <c16:uniqueId val="{00000001-4251-414C-8C84-0077200779E4}"/>
            </c:ext>
          </c:extLst>
        </c:ser>
        <c:ser>
          <c:idx val="3"/>
          <c:order val="2"/>
          <c:tx>
            <c:strRef>
              <c:f>'3.1.4-график'!$B$8</c:f>
              <c:strCache>
                <c:ptCount val="1"/>
                <c:pt idx="0">
                  <c:v>3-топ</c:v>
                </c:pt>
              </c:strCache>
            </c:strRef>
          </c:tx>
          <c:spPr>
            <a:solidFill>
              <a:srgbClr val="FF6600"/>
            </a:solidFill>
            <a:ln w="12700">
              <a:solidFill>
                <a:srgbClr val="000000"/>
              </a:solidFill>
              <a:prstDash val="solid"/>
            </a:ln>
          </c:spPr>
          <c:invertIfNegative val="0"/>
          <c:cat>
            <c:multiLvlStrRef>
              <c:f>'3.1.4-график'!$C$4:$V$5</c:f>
              <c:multiLvlStrCache>
                <c:ptCount val="20"/>
                <c:lvl>
                  <c:pt idx="0">
                    <c:v>01.10.2008</c:v>
                  </c:pt>
                  <c:pt idx="1">
                    <c:v>01.10.2009</c:v>
                  </c:pt>
                  <c:pt idx="2">
                    <c:v>01.01.2010</c:v>
                  </c:pt>
                  <c:pt idx="3">
                    <c:v>01.04.2010</c:v>
                  </c:pt>
                  <c:pt idx="4">
                    <c:v>01.07.2010</c:v>
                  </c:pt>
                  <c:pt idx="5">
                    <c:v>01.10.2010</c:v>
                  </c:pt>
                  <c:pt idx="7">
                    <c:v>01.10.2008</c:v>
                  </c:pt>
                  <c:pt idx="8">
                    <c:v>01.10.2009</c:v>
                  </c:pt>
                  <c:pt idx="9">
                    <c:v>01.01.2010</c:v>
                  </c:pt>
                  <c:pt idx="10">
                    <c:v>01.04.2010</c:v>
                  </c:pt>
                  <c:pt idx="11">
                    <c:v>01.07.2010</c:v>
                  </c:pt>
                  <c:pt idx="12">
                    <c:v>01.10.2010</c:v>
                  </c:pt>
                  <c:pt idx="14">
                    <c:v>01.10.2008</c:v>
                  </c:pt>
                  <c:pt idx="15">
                    <c:v>01.10.2009</c:v>
                  </c:pt>
                  <c:pt idx="16">
                    <c:v>01.01.2010</c:v>
                  </c:pt>
                  <c:pt idx="17">
                    <c:v>01.04.2010</c:v>
                  </c:pt>
                  <c:pt idx="18">
                    <c:v>01.07.2010</c:v>
                  </c:pt>
                  <c:pt idx="19">
                    <c:v>01.10.2010</c:v>
                  </c:pt>
                </c:lvl>
                <c:lvl>
                  <c:pt idx="0">
                    <c:v>Қолма-қол ақша және тазартылған қымбат металдар</c:v>
                  </c:pt>
                  <c:pt idx="7">
                    <c:v>ҚРҰБ корр. шоттар және салымдар</c:v>
                  </c:pt>
                  <c:pt idx="14">
                    <c:v>МБҚ</c:v>
                  </c:pt>
                </c:lvl>
              </c:multiLvlStrCache>
            </c:multiLvlStrRef>
          </c:cat>
          <c:val>
            <c:numRef>
              <c:f>'3.1.4-график'!$C$8:$V$8</c:f>
              <c:numCache>
                <c:formatCode>0.00</c:formatCode>
                <c:ptCount val="20"/>
                <c:pt idx="0">
                  <c:v>12.196994</c:v>
                </c:pt>
                <c:pt idx="1">
                  <c:v>16.023983999999999</c:v>
                </c:pt>
                <c:pt idx="2">
                  <c:v>13.949353</c:v>
                </c:pt>
                <c:pt idx="3">
                  <c:v>15.819886</c:v>
                </c:pt>
                <c:pt idx="4">
                  <c:v>17.819099000000001</c:v>
                </c:pt>
                <c:pt idx="5">
                  <c:v>19.498176000000001</c:v>
                </c:pt>
                <c:pt idx="7">
                  <c:v>38.907367999999998</c:v>
                </c:pt>
                <c:pt idx="8">
                  <c:v>206.83847600000001</c:v>
                </c:pt>
                <c:pt idx="9">
                  <c:v>139.31018900000001</c:v>
                </c:pt>
                <c:pt idx="10">
                  <c:v>244.557412</c:v>
                </c:pt>
                <c:pt idx="11">
                  <c:v>143.07713100000001</c:v>
                </c:pt>
                <c:pt idx="12">
                  <c:v>148.90435199999999</c:v>
                </c:pt>
                <c:pt idx="14">
                  <c:v>69.282138000000003</c:v>
                </c:pt>
                <c:pt idx="15">
                  <c:v>57.042065999999998</c:v>
                </c:pt>
                <c:pt idx="16">
                  <c:v>88.246978999999996</c:v>
                </c:pt>
                <c:pt idx="17">
                  <c:v>132.652019</c:v>
                </c:pt>
                <c:pt idx="18">
                  <c:v>126.850966</c:v>
                </c:pt>
                <c:pt idx="19">
                  <c:v>132.27854400000001</c:v>
                </c:pt>
              </c:numCache>
            </c:numRef>
          </c:val>
          <c:extLst>
            <c:ext xmlns:c16="http://schemas.microsoft.com/office/drawing/2014/chart" uri="{C3380CC4-5D6E-409C-BE32-E72D297353CC}">
              <c16:uniqueId val="{00000002-4251-414C-8C84-0077200779E4}"/>
            </c:ext>
          </c:extLst>
        </c:ser>
        <c:dLbls>
          <c:showLegendKey val="0"/>
          <c:showVal val="0"/>
          <c:showCatName val="0"/>
          <c:showSerName val="0"/>
          <c:showPercent val="0"/>
          <c:showBubbleSize val="0"/>
        </c:dLbls>
        <c:gapWidth val="150"/>
        <c:overlap val="100"/>
        <c:axId val="492455344"/>
        <c:axId val="1"/>
      </c:barChart>
      <c:catAx>
        <c:axId val="492455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млрд.тг.</a:t>
                </a:r>
              </a:p>
            </c:rich>
          </c:tx>
          <c:layout>
            <c:manualLayout>
              <c:xMode val="edge"/>
              <c:yMode val="edge"/>
              <c:x val="3.4650828351615753E-3"/>
              <c:y val="0.224832562596342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55344"/>
        <c:crosses val="autoZero"/>
        <c:crossBetween val="between"/>
      </c:valAx>
      <c:spPr>
        <a:solidFill>
          <a:srgbClr val="FFFFFF"/>
        </a:solidFill>
        <a:ln w="25400">
          <a:noFill/>
        </a:ln>
      </c:spPr>
    </c:plotArea>
    <c:legend>
      <c:legendPos val="b"/>
      <c:layout>
        <c:manualLayout>
          <c:xMode val="edge"/>
          <c:yMode val="edge"/>
          <c:x val="5.4054054054054057E-2"/>
          <c:y val="0.92698412698412702"/>
          <c:w val="0.89434889434889431"/>
          <c:h val="6.3492063492063489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51549642040088"/>
          <c:y val="4.72972972972973E-2"/>
          <c:w val="0.69230926825937011"/>
          <c:h val="0.55405405405405406"/>
        </c:manualLayout>
      </c:layout>
      <c:barChart>
        <c:barDir val="col"/>
        <c:grouping val="stacked"/>
        <c:varyColors val="0"/>
        <c:ser>
          <c:idx val="0"/>
          <c:order val="0"/>
          <c:tx>
            <c:strRef>
              <c:f>'3.1.5-график'!$B$6</c:f>
              <c:strCache>
                <c:ptCount val="1"/>
                <c:pt idx="0">
                  <c:v>1-топ</c:v>
                </c:pt>
              </c:strCache>
            </c:strRef>
          </c:tx>
          <c:spPr>
            <a:solidFill>
              <a:srgbClr val="99CCFF"/>
            </a:solidFill>
            <a:ln w="12700">
              <a:solidFill>
                <a:srgbClr val="808080"/>
              </a:solidFill>
              <a:prstDash val="solid"/>
            </a:ln>
          </c:spPr>
          <c:invertIfNegative val="0"/>
          <c:cat>
            <c:strRef>
              <c:f>'3.1.5-график'!$C$4:$N$4</c:f>
              <c:strCache>
                <c:ptCount val="12"/>
                <c:pt idx="0">
                  <c:v>1тоқ.2008</c:v>
                </c:pt>
                <c:pt idx="1">
                  <c:v>2тоқ.2008</c:v>
                </c:pt>
                <c:pt idx="2">
                  <c:v>3тоқ.2008</c:v>
                </c:pt>
                <c:pt idx="3">
                  <c:v>4тоқ.2008</c:v>
                </c:pt>
                <c:pt idx="4">
                  <c:v>1тоқ.2009</c:v>
                </c:pt>
                <c:pt idx="5">
                  <c:v>2тоқ.2009</c:v>
                </c:pt>
                <c:pt idx="6">
                  <c:v>3тоқ.2009</c:v>
                </c:pt>
                <c:pt idx="7">
                  <c:v>4тоқ.2009</c:v>
                </c:pt>
                <c:pt idx="8">
                  <c:v>1тоқ.2010</c:v>
                </c:pt>
                <c:pt idx="9">
                  <c:v>2тоқ.2010</c:v>
                </c:pt>
                <c:pt idx="10">
                  <c:v>3тоқ.2010</c:v>
                </c:pt>
                <c:pt idx="11">
                  <c:v>2тоқ.11*</c:v>
                </c:pt>
              </c:strCache>
            </c:strRef>
          </c:cat>
          <c:val>
            <c:numRef>
              <c:f>'3.1.5-график'!$C$6:$L$6</c:f>
              <c:numCache>
                <c:formatCode>0.00</c:formatCode>
                <c:ptCount val="10"/>
                <c:pt idx="0">
                  <c:v>19.709812762960244</c:v>
                </c:pt>
                <c:pt idx="1">
                  <c:v>19.743393940518853</c:v>
                </c:pt>
                <c:pt idx="2">
                  <c:v>18.728093044395333</c:v>
                </c:pt>
                <c:pt idx="3">
                  <c:v>17.363290564372363</c:v>
                </c:pt>
                <c:pt idx="4">
                  <c:v>14.777895482882352</c:v>
                </c:pt>
                <c:pt idx="5">
                  <c:v>14.695327618430699</c:v>
                </c:pt>
                <c:pt idx="6">
                  <c:v>14.949644741685818</c:v>
                </c:pt>
                <c:pt idx="7">
                  <c:v>14.918240752458372</c:v>
                </c:pt>
                <c:pt idx="8">
                  <c:v>11.577860300550064</c:v>
                </c:pt>
                <c:pt idx="9">
                  <c:v>10.832458942250272</c:v>
                </c:pt>
              </c:numCache>
            </c:numRef>
          </c:val>
          <c:extLst>
            <c:ext xmlns:c16="http://schemas.microsoft.com/office/drawing/2014/chart" uri="{C3380CC4-5D6E-409C-BE32-E72D297353CC}">
              <c16:uniqueId val="{00000000-CF01-41E8-AA79-1E8E7B961BC4}"/>
            </c:ext>
          </c:extLst>
        </c:ser>
        <c:ser>
          <c:idx val="1"/>
          <c:order val="1"/>
          <c:tx>
            <c:strRef>
              <c:f>'3.1.5-график'!$B$7</c:f>
              <c:strCache>
                <c:ptCount val="1"/>
                <c:pt idx="0">
                  <c:v>2-топ</c:v>
                </c:pt>
              </c:strCache>
            </c:strRef>
          </c:tx>
          <c:spPr>
            <a:solidFill>
              <a:srgbClr val="CCFFCC"/>
            </a:solidFill>
            <a:ln w="12700">
              <a:solidFill>
                <a:srgbClr val="808080"/>
              </a:solidFill>
              <a:prstDash val="solid"/>
            </a:ln>
          </c:spPr>
          <c:invertIfNegative val="0"/>
          <c:cat>
            <c:strRef>
              <c:f>'3.1.5-график'!$C$4:$N$4</c:f>
              <c:strCache>
                <c:ptCount val="12"/>
                <c:pt idx="0">
                  <c:v>1тоқ.2008</c:v>
                </c:pt>
                <c:pt idx="1">
                  <c:v>2тоқ.2008</c:v>
                </c:pt>
                <c:pt idx="2">
                  <c:v>3тоқ.2008</c:v>
                </c:pt>
                <c:pt idx="3">
                  <c:v>4тоқ.2008</c:v>
                </c:pt>
                <c:pt idx="4">
                  <c:v>1тоқ.2009</c:v>
                </c:pt>
                <c:pt idx="5">
                  <c:v>2тоқ.2009</c:v>
                </c:pt>
                <c:pt idx="6">
                  <c:v>3тоқ.2009</c:v>
                </c:pt>
                <c:pt idx="7">
                  <c:v>4тоқ.2009</c:v>
                </c:pt>
                <c:pt idx="8">
                  <c:v>1тоқ.2010</c:v>
                </c:pt>
                <c:pt idx="9">
                  <c:v>2тоқ.2010</c:v>
                </c:pt>
                <c:pt idx="10">
                  <c:v>3тоқ.2010</c:v>
                </c:pt>
                <c:pt idx="11">
                  <c:v>2тоқ.11*</c:v>
                </c:pt>
              </c:strCache>
            </c:strRef>
          </c:cat>
          <c:val>
            <c:numRef>
              <c:f>'3.1.5-график'!$C$7:$L$7</c:f>
              <c:numCache>
                <c:formatCode>0.00</c:formatCode>
                <c:ptCount val="10"/>
                <c:pt idx="0">
                  <c:v>23.465573061219533</c:v>
                </c:pt>
                <c:pt idx="1">
                  <c:v>23.183880844495121</c:v>
                </c:pt>
                <c:pt idx="2">
                  <c:v>21.098688205647019</c:v>
                </c:pt>
                <c:pt idx="3">
                  <c:v>19.790077447832289</c:v>
                </c:pt>
                <c:pt idx="4">
                  <c:v>17.470350166432244</c:v>
                </c:pt>
                <c:pt idx="5">
                  <c:v>15.460818443422928</c:v>
                </c:pt>
                <c:pt idx="6">
                  <c:v>14.438914905390693</c:v>
                </c:pt>
                <c:pt idx="7">
                  <c:v>11.456770241363683</c:v>
                </c:pt>
                <c:pt idx="8">
                  <c:v>10.726840461247045</c:v>
                </c:pt>
                <c:pt idx="9">
                  <c:v>10.300993598892633</c:v>
                </c:pt>
              </c:numCache>
            </c:numRef>
          </c:val>
          <c:extLst>
            <c:ext xmlns:c16="http://schemas.microsoft.com/office/drawing/2014/chart" uri="{C3380CC4-5D6E-409C-BE32-E72D297353CC}">
              <c16:uniqueId val="{00000001-CF01-41E8-AA79-1E8E7B961BC4}"/>
            </c:ext>
          </c:extLst>
        </c:ser>
        <c:ser>
          <c:idx val="2"/>
          <c:order val="2"/>
          <c:tx>
            <c:strRef>
              <c:f>'3.1.5-график'!$B$8</c:f>
              <c:strCache>
                <c:ptCount val="1"/>
                <c:pt idx="0">
                  <c:v>3-топ</c:v>
                </c:pt>
              </c:strCache>
            </c:strRef>
          </c:tx>
          <c:spPr>
            <a:solidFill>
              <a:srgbClr val="FFCC99"/>
            </a:solidFill>
            <a:ln w="12700">
              <a:solidFill>
                <a:srgbClr val="808080"/>
              </a:solidFill>
              <a:prstDash val="solid"/>
            </a:ln>
          </c:spPr>
          <c:invertIfNegative val="0"/>
          <c:cat>
            <c:strRef>
              <c:f>'3.1.5-график'!$C$4:$N$4</c:f>
              <c:strCache>
                <c:ptCount val="12"/>
                <c:pt idx="0">
                  <c:v>1тоқ.2008</c:v>
                </c:pt>
                <c:pt idx="1">
                  <c:v>2тоқ.2008</c:v>
                </c:pt>
                <c:pt idx="2">
                  <c:v>3тоқ.2008</c:v>
                </c:pt>
                <c:pt idx="3">
                  <c:v>4тоқ.2008</c:v>
                </c:pt>
                <c:pt idx="4">
                  <c:v>1тоқ.2009</c:v>
                </c:pt>
                <c:pt idx="5">
                  <c:v>2тоқ.2009</c:v>
                </c:pt>
                <c:pt idx="6">
                  <c:v>3тоқ.2009</c:v>
                </c:pt>
                <c:pt idx="7">
                  <c:v>4тоқ.2009</c:v>
                </c:pt>
                <c:pt idx="8">
                  <c:v>1тоқ.2010</c:v>
                </c:pt>
                <c:pt idx="9">
                  <c:v>2тоқ.2010</c:v>
                </c:pt>
                <c:pt idx="10">
                  <c:v>3тоқ.2010</c:v>
                </c:pt>
                <c:pt idx="11">
                  <c:v>2тоқ.11*</c:v>
                </c:pt>
              </c:strCache>
            </c:strRef>
          </c:cat>
          <c:val>
            <c:numRef>
              <c:f>'3.1.5-график'!$C$8:$L$8</c:f>
              <c:numCache>
                <c:formatCode>0.00</c:formatCode>
                <c:ptCount val="10"/>
                <c:pt idx="0">
                  <c:v>1.9350637796999981</c:v>
                </c:pt>
                <c:pt idx="1">
                  <c:v>2.3763667692144486</c:v>
                </c:pt>
                <c:pt idx="2">
                  <c:v>1.9508932675000059</c:v>
                </c:pt>
                <c:pt idx="3">
                  <c:v>2.2341287038296431</c:v>
                </c:pt>
                <c:pt idx="4">
                  <c:v>1.9185404281620009</c:v>
                </c:pt>
                <c:pt idx="5">
                  <c:v>2.1086015032615966</c:v>
                </c:pt>
                <c:pt idx="6">
                  <c:v>2.0043976487367625</c:v>
                </c:pt>
                <c:pt idx="7">
                  <c:v>3.7966016032554988</c:v>
                </c:pt>
                <c:pt idx="8">
                  <c:v>3.9180406175519495</c:v>
                </c:pt>
                <c:pt idx="9">
                  <c:v>3.9468522392588095</c:v>
                </c:pt>
              </c:numCache>
            </c:numRef>
          </c:val>
          <c:extLst>
            <c:ext xmlns:c16="http://schemas.microsoft.com/office/drawing/2014/chart" uri="{C3380CC4-5D6E-409C-BE32-E72D297353CC}">
              <c16:uniqueId val="{00000002-CF01-41E8-AA79-1E8E7B961BC4}"/>
            </c:ext>
          </c:extLst>
        </c:ser>
        <c:ser>
          <c:idx val="4"/>
          <c:order val="6"/>
          <c:tx>
            <c:strRef>
              <c:f>'3.1.5-график'!$B$9</c:f>
              <c:strCache>
                <c:ptCount val="1"/>
                <c:pt idx="0">
                  <c:v>Банктердің 30.06.2010 ж. жағдай бойынша орын алып отырған жалпы сыртқы борышына қызмет көрсету бойынша алдағы 1 жылға арналған төлемдер</c:v>
                </c:pt>
              </c:strCache>
            </c:strRef>
          </c:tx>
          <c:spPr>
            <a:solidFill>
              <a:srgbClr val="3366FF"/>
            </a:solidFill>
            <a:ln w="12700">
              <a:solidFill>
                <a:srgbClr val="000000"/>
              </a:solidFill>
              <a:prstDash val="solid"/>
            </a:ln>
          </c:spPr>
          <c:invertIfNegative val="0"/>
          <c:val>
            <c:numRef>
              <c:f>'3.1.5-график'!$C$9:$N$9</c:f>
              <c:numCache>
                <c:formatCode>0.00</c:formatCode>
                <c:ptCount val="12"/>
                <c:pt idx="11" formatCode="0.0">
                  <c:v>4.3997041520603002</c:v>
                </c:pt>
              </c:numCache>
            </c:numRef>
          </c:val>
          <c:extLst>
            <c:ext xmlns:c16="http://schemas.microsoft.com/office/drawing/2014/chart" uri="{C3380CC4-5D6E-409C-BE32-E72D297353CC}">
              <c16:uniqueId val="{00000003-CF01-41E8-AA79-1E8E7B961BC4}"/>
            </c:ext>
          </c:extLst>
        </c:ser>
        <c:dLbls>
          <c:showLegendKey val="0"/>
          <c:showVal val="0"/>
          <c:showCatName val="0"/>
          <c:showSerName val="0"/>
          <c:showPercent val="0"/>
          <c:showBubbleSize val="0"/>
        </c:dLbls>
        <c:gapWidth val="60"/>
        <c:overlap val="100"/>
        <c:axId val="3"/>
        <c:axId val="4"/>
      </c:barChart>
      <c:lineChart>
        <c:grouping val="standard"/>
        <c:varyColors val="0"/>
        <c:ser>
          <c:idx val="3"/>
          <c:order val="3"/>
          <c:tx>
            <c:strRef>
              <c:f>'3.1.5-график'!$B$12</c:f>
              <c:strCache>
                <c:ptCount val="1"/>
                <c:pt idx="0">
                  <c:v>1-топ</c:v>
                </c:pt>
              </c:strCache>
            </c:strRef>
          </c:tx>
          <c:spPr>
            <a:ln w="25400">
              <a:solidFill>
                <a:srgbClr val="000080"/>
              </a:solidFill>
              <a:prstDash val="solid"/>
            </a:ln>
          </c:spPr>
          <c:marker>
            <c:symbol val="triangle"/>
            <c:size val="4"/>
            <c:spPr>
              <a:solidFill>
                <a:srgbClr val="000080"/>
              </a:solidFill>
              <a:ln>
                <a:solidFill>
                  <a:srgbClr val="000080"/>
                </a:solidFill>
                <a:prstDash val="solid"/>
              </a:ln>
            </c:spPr>
          </c:marker>
          <c:cat>
            <c:strRef>
              <c:f>'3.1.5-график'!$C$4:$N$4</c:f>
              <c:strCache>
                <c:ptCount val="12"/>
                <c:pt idx="0">
                  <c:v>1тоқ.2008</c:v>
                </c:pt>
                <c:pt idx="1">
                  <c:v>2тоқ.2008</c:v>
                </c:pt>
                <c:pt idx="2">
                  <c:v>3тоқ.2008</c:v>
                </c:pt>
                <c:pt idx="3">
                  <c:v>4тоқ.2008</c:v>
                </c:pt>
                <c:pt idx="4">
                  <c:v>1тоқ.2009</c:v>
                </c:pt>
                <c:pt idx="5">
                  <c:v>2тоқ.2009</c:v>
                </c:pt>
                <c:pt idx="6">
                  <c:v>3тоқ.2009</c:v>
                </c:pt>
                <c:pt idx="7">
                  <c:v>4тоқ.2009</c:v>
                </c:pt>
                <c:pt idx="8">
                  <c:v>1тоқ.2010</c:v>
                </c:pt>
                <c:pt idx="9">
                  <c:v>2тоқ.2010</c:v>
                </c:pt>
                <c:pt idx="10">
                  <c:v>3тоқ.2010</c:v>
                </c:pt>
                <c:pt idx="11">
                  <c:v>2тоқ.11*</c:v>
                </c:pt>
              </c:strCache>
            </c:strRef>
          </c:cat>
          <c:val>
            <c:numRef>
              <c:f>'3.1.5-график'!$C$12:$M$12</c:f>
              <c:numCache>
                <c:formatCode>0.00</c:formatCode>
                <c:ptCount val="11"/>
                <c:pt idx="0">
                  <c:v>99.690114246684033</c:v>
                </c:pt>
                <c:pt idx="1">
                  <c:v>105.93178093822986</c:v>
                </c:pt>
                <c:pt idx="2">
                  <c:v>128.01750864644904</c:v>
                </c:pt>
                <c:pt idx="3">
                  <c:v>124.18608080332912</c:v>
                </c:pt>
                <c:pt idx="4">
                  <c:v>122.06002846478108</c:v>
                </c:pt>
                <c:pt idx="5">
                  <c:v>104.90130099792701</c:v>
                </c:pt>
                <c:pt idx="6">
                  <c:v>110.65956493543926</c:v>
                </c:pt>
                <c:pt idx="7">
                  <c:v>103.88130593437765</c:v>
                </c:pt>
                <c:pt idx="8">
                  <c:v>104.05244089713331</c:v>
                </c:pt>
                <c:pt idx="9">
                  <c:v>102.63137162318372</c:v>
                </c:pt>
                <c:pt idx="10">
                  <c:v>109.95167815118079</c:v>
                </c:pt>
              </c:numCache>
            </c:numRef>
          </c:val>
          <c:smooth val="0"/>
          <c:extLst>
            <c:ext xmlns:c16="http://schemas.microsoft.com/office/drawing/2014/chart" uri="{C3380CC4-5D6E-409C-BE32-E72D297353CC}">
              <c16:uniqueId val="{00000004-CF01-41E8-AA79-1E8E7B961BC4}"/>
            </c:ext>
          </c:extLst>
        </c:ser>
        <c:ser>
          <c:idx val="5"/>
          <c:order val="4"/>
          <c:tx>
            <c:strRef>
              <c:f>'3.1.5-график'!$B$13</c:f>
              <c:strCache>
                <c:ptCount val="1"/>
                <c:pt idx="0">
                  <c:v>2-топ</c:v>
                </c:pt>
              </c:strCache>
            </c:strRef>
          </c:tx>
          <c:spPr>
            <a:ln w="25400">
              <a:solidFill>
                <a:srgbClr val="003300"/>
              </a:solidFill>
              <a:prstDash val="solid"/>
            </a:ln>
          </c:spPr>
          <c:marker>
            <c:symbol val="square"/>
            <c:size val="4"/>
            <c:spPr>
              <a:solidFill>
                <a:srgbClr val="003300"/>
              </a:solidFill>
              <a:ln>
                <a:solidFill>
                  <a:srgbClr val="003300"/>
                </a:solidFill>
                <a:prstDash val="solid"/>
              </a:ln>
            </c:spPr>
          </c:marker>
          <c:cat>
            <c:strRef>
              <c:f>'3.1.5-график'!$C$4:$N$4</c:f>
              <c:strCache>
                <c:ptCount val="12"/>
                <c:pt idx="0">
                  <c:v>1тоқ.2008</c:v>
                </c:pt>
                <c:pt idx="1">
                  <c:v>2тоқ.2008</c:v>
                </c:pt>
                <c:pt idx="2">
                  <c:v>3тоқ.2008</c:v>
                </c:pt>
                <c:pt idx="3">
                  <c:v>4тоқ.2008</c:v>
                </c:pt>
                <c:pt idx="4">
                  <c:v>1тоқ.2009</c:v>
                </c:pt>
                <c:pt idx="5">
                  <c:v>2тоқ.2009</c:v>
                </c:pt>
                <c:pt idx="6">
                  <c:v>3тоқ.2009</c:v>
                </c:pt>
                <c:pt idx="7">
                  <c:v>4тоқ.2009</c:v>
                </c:pt>
                <c:pt idx="8">
                  <c:v>1тоқ.2010</c:v>
                </c:pt>
                <c:pt idx="9">
                  <c:v>2тоқ.2010</c:v>
                </c:pt>
                <c:pt idx="10">
                  <c:v>3тоқ.2010</c:v>
                </c:pt>
                <c:pt idx="11">
                  <c:v>2тоқ.11*</c:v>
                </c:pt>
              </c:strCache>
            </c:strRef>
          </c:cat>
          <c:val>
            <c:numRef>
              <c:f>'3.1.5-график'!$C$13:$M$13</c:f>
              <c:numCache>
                <c:formatCode>0.00</c:formatCode>
                <c:ptCount val="11"/>
                <c:pt idx="0">
                  <c:v>106.05548587730549</c:v>
                </c:pt>
                <c:pt idx="1">
                  <c:v>111.71757009509106</c:v>
                </c:pt>
                <c:pt idx="2">
                  <c:v>127.66421492018995</c:v>
                </c:pt>
                <c:pt idx="3">
                  <c:v>113.25065865214701</c:v>
                </c:pt>
                <c:pt idx="4">
                  <c:v>140.80558557045123</c:v>
                </c:pt>
                <c:pt idx="5">
                  <c:v>144.36766182549863</c:v>
                </c:pt>
                <c:pt idx="6">
                  <c:v>165.7230193649678</c:v>
                </c:pt>
                <c:pt idx="7">
                  <c:v>166.24278934686851</c:v>
                </c:pt>
                <c:pt idx="8">
                  <c:v>180.02389855722413</c:v>
                </c:pt>
                <c:pt idx="9">
                  <c:v>192.1336098555069</c:v>
                </c:pt>
                <c:pt idx="10">
                  <c:v>190.4352193004309</c:v>
                </c:pt>
              </c:numCache>
            </c:numRef>
          </c:val>
          <c:smooth val="0"/>
          <c:extLst>
            <c:ext xmlns:c16="http://schemas.microsoft.com/office/drawing/2014/chart" uri="{C3380CC4-5D6E-409C-BE32-E72D297353CC}">
              <c16:uniqueId val="{00000005-CF01-41E8-AA79-1E8E7B961BC4}"/>
            </c:ext>
          </c:extLst>
        </c:ser>
        <c:ser>
          <c:idx val="6"/>
          <c:order val="5"/>
          <c:tx>
            <c:strRef>
              <c:f>'3.1.5-график'!$B$14</c:f>
              <c:strCache>
                <c:ptCount val="1"/>
                <c:pt idx="0">
                  <c:v>3-топ</c:v>
                </c:pt>
              </c:strCache>
            </c:strRef>
          </c:tx>
          <c:spPr>
            <a:ln w="25400">
              <a:solidFill>
                <a:srgbClr val="FF6600"/>
              </a:solidFill>
              <a:prstDash val="solid"/>
            </a:ln>
          </c:spPr>
          <c:marker>
            <c:symbol val="circle"/>
            <c:size val="4"/>
            <c:spPr>
              <a:solidFill>
                <a:srgbClr val="FF6600"/>
              </a:solidFill>
              <a:ln>
                <a:solidFill>
                  <a:srgbClr val="FF6600"/>
                </a:solidFill>
                <a:prstDash val="solid"/>
              </a:ln>
            </c:spPr>
          </c:marker>
          <c:cat>
            <c:strRef>
              <c:f>'3.1.5-график'!$C$4:$N$4</c:f>
              <c:strCache>
                <c:ptCount val="12"/>
                <c:pt idx="0">
                  <c:v>1тоқ.2008</c:v>
                </c:pt>
                <c:pt idx="1">
                  <c:v>2тоқ.2008</c:v>
                </c:pt>
                <c:pt idx="2">
                  <c:v>3тоқ.2008</c:v>
                </c:pt>
                <c:pt idx="3">
                  <c:v>4тоқ.2008</c:v>
                </c:pt>
                <c:pt idx="4">
                  <c:v>1тоқ.2009</c:v>
                </c:pt>
                <c:pt idx="5">
                  <c:v>2тоқ.2009</c:v>
                </c:pt>
                <c:pt idx="6">
                  <c:v>3тоқ.2009</c:v>
                </c:pt>
                <c:pt idx="7">
                  <c:v>4тоқ.2009</c:v>
                </c:pt>
                <c:pt idx="8">
                  <c:v>1тоқ.2010</c:v>
                </c:pt>
                <c:pt idx="9">
                  <c:v>2тоқ.2010</c:v>
                </c:pt>
                <c:pt idx="10">
                  <c:v>3тоқ.2010</c:v>
                </c:pt>
                <c:pt idx="11">
                  <c:v>2тоқ.11*</c:v>
                </c:pt>
              </c:strCache>
            </c:strRef>
          </c:cat>
          <c:val>
            <c:numRef>
              <c:f>'3.1.5-график'!$C$14:$M$14</c:f>
              <c:numCache>
                <c:formatCode>0.00</c:formatCode>
                <c:ptCount val="11"/>
                <c:pt idx="0">
                  <c:v>121.03422733554727</c:v>
                </c:pt>
                <c:pt idx="1">
                  <c:v>129.92220763963113</c:v>
                </c:pt>
                <c:pt idx="2">
                  <c:v>123.82485743485753</c:v>
                </c:pt>
                <c:pt idx="3">
                  <c:v>138.96199625315359</c:v>
                </c:pt>
                <c:pt idx="4">
                  <c:v>162.94346345133212</c:v>
                </c:pt>
                <c:pt idx="5">
                  <c:v>171.61601879052014</c:v>
                </c:pt>
                <c:pt idx="6">
                  <c:v>183.00413080008593</c:v>
                </c:pt>
                <c:pt idx="7">
                  <c:v>187.11249085584035</c:v>
                </c:pt>
                <c:pt idx="8">
                  <c:v>215.15155207948081</c:v>
                </c:pt>
                <c:pt idx="9">
                  <c:v>191.66146700963111</c:v>
                </c:pt>
                <c:pt idx="10">
                  <c:v>193.03599749650488</c:v>
                </c:pt>
              </c:numCache>
            </c:numRef>
          </c:val>
          <c:smooth val="0"/>
          <c:extLst>
            <c:ext xmlns:c16="http://schemas.microsoft.com/office/drawing/2014/chart" uri="{C3380CC4-5D6E-409C-BE32-E72D297353CC}">
              <c16:uniqueId val="{00000006-CF01-41E8-AA79-1E8E7B961BC4}"/>
            </c:ext>
          </c:extLst>
        </c:ser>
        <c:dLbls>
          <c:showLegendKey val="0"/>
          <c:showVal val="0"/>
          <c:showCatName val="0"/>
          <c:showSerName val="0"/>
          <c:showPercent val="0"/>
          <c:showBubbleSize val="0"/>
        </c:dLbls>
        <c:marker val="1"/>
        <c:smooth val="0"/>
        <c:axId val="492466824"/>
        <c:axId val="1"/>
      </c:lineChart>
      <c:catAx>
        <c:axId val="492466824"/>
        <c:scaling>
          <c:orientation val="minMax"/>
        </c:scaling>
        <c:delete val="0"/>
        <c:axPos val="b"/>
        <c:numFmt formatCode="@"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500"/>
        </c:scaling>
        <c:delete val="0"/>
        <c:axPos val="l"/>
        <c:majorGridlines>
          <c:spPr>
            <a:ln w="3175">
              <a:solidFill>
                <a:srgbClr val="808080"/>
              </a:solidFill>
              <a:prstDash val="sysDash"/>
            </a:ln>
          </c:spPr>
        </c:majorGridlines>
        <c:title>
          <c:tx>
            <c:rich>
              <a:bodyPr/>
              <a:lstStyle/>
              <a:p>
                <a:pPr>
                  <a:defRPr sz="900" b="1" i="0" u="none" strike="noStrike" baseline="0">
                    <a:solidFill>
                      <a:srgbClr val="000000"/>
                    </a:solidFill>
                    <a:latin typeface="Times New Roman"/>
                    <a:ea typeface="Times New Roman"/>
                    <a:cs typeface="Times New Roman"/>
                  </a:defRPr>
                </a:pPr>
                <a:r>
                  <a:rPr lang="ru-RU"/>
                  <a:t>Банк депозиттерінің өзгеруі (4тоқ.2007=100) </a:t>
                </a:r>
              </a:p>
            </c:rich>
          </c:tx>
          <c:layout>
            <c:manualLayout>
              <c:xMode val="edge"/>
              <c:yMode val="edge"/>
              <c:x val="1.1655011655011656E-2"/>
              <c:y val="4.7297297297297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66824"/>
        <c:crosses val="autoZero"/>
        <c:crossBetween val="between"/>
        <c:majorUnit val="100"/>
        <c:minorUnit val="1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5400000" vert="horz"/>
              <a:lstStyle/>
              <a:p>
                <a:pPr algn="ctr">
                  <a:defRPr sz="900" b="1" i="0" u="none" strike="noStrike" baseline="0">
                    <a:solidFill>
                      <a:srgbClr val="000000"/>
                    </a:solidFill>
                    <a:latin typeface="Times New Roman"/>
                    <a:ea typeface="Times New Roman"/>
                    <a:cs typeface="Times New Roman"/>
                  </a:defRPr>
                </a:pPr>
                <a:r>
                  <a:rPr lang="ru-RU"/>
                  <a:t>Банктердің жалпы сыртқы борышы,  млрд. АҚШ долл.</a:t>
                </a:r>
              </a:p>
            </c:rich>
          </c:tx>
          <c:layout>
            <c:manualLayout>
              <c:xMode val="edge"/>
              <c:yMode val="edge"/>
              <c:x val="0.89976885756413305"/>
              <c:y val="8.108108108108108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
        <c:minorUnit val="5"/>
      </c:valAx>
      <c:spPr>
        <a:solidFill>
          <a:srgbClr val="FFFFFF"/>
        </a:solidFill>
        <a:ln w="25400">
          <a:noFill/>
        </a:ln>
      </c:spPr>
    </c:plotArea>
    <c:legend>
      <c:legendPos val="b"/>
      <c:legendEntry>
        <c:idx val="0"/>
        <c:delete val="1"/>
      </c:legendEntry>
      <c:layout>
        <c:manualLayout>
          <c:xMode val="edge"/>
          <c:yMode val="edge"/>
          <c:x val="0.19580419580419581"/>
          <c:y val="0.83108108108108103"/>
          <c:w val="0.60372960372960371"/>
          <c:h val="0.1486486486486486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85046728971961"/>
          <c:y val="5.498300238604216E-2"/>
          <c:w val="0.83644859813084116"/>
          <c:h val="0.46048264498310304"/>
        </c:manualLayout>
      </c:layout>
      <c:barChart>
        <c:barDir val="col"/>
        <c:grouping val="stacked"/>
        <c:varyColors val="0"/>
        <c:ser>
          <c:idx val="4"/>
          <c:order val="6"/>
          <c:tx>
            <c:v>*- предстоящие платежи в течение одного года</c:v>
          </c:tx>
          <c:spPr>
            <a:noFill/>
            <a:ln w="25400">
              <a:noFill/>
            </a:ln>
          </c:spPr>
          <c:invertIfNegative val="0"/>
          <c:cat>
            <c:strRef>
              <c:f>'3.1.6-график'!$C$4:$M$4</c:f>
              <c:strCache>
                <c:ptCount val="11"/>
                <c:pt idx="0">
                  <c:v>1тоқ.08</c:v>
                </c:pt>
                <c:pt idx="1">
                  <c:v>2тоқ.08</c:v>
                </c:pt>
                <c:pt idx="2">
                  <c:v>3тоқ.08</c:v>
                </c:pt>
                <c:pt idx="3">
                  <c:v>4тоқ.08</c:v>
                </c:pt>
                <c:pt idx="4">
                  <c:v>1тоқ.09</c:v>
                </c:pt>
                <c:pt idx="5">
                  <c:v>2тоқ.09</c:v>
                </c:pt>
                <c:pt idx="6">
                  <c:v>3тоқ.09</c:v>
                </c:pt>
                <c:pt idx="7">
                  <c:v>4тоқ.09</c:v>
                </c:pt>
                <c:pt idx="8">
                  <c:v>1тоқ.10</c:v>
                </c:pt>
                <c:pt idx="9">
                  <c:v>2тоқ.10</c:v>
                </c:pt>
                <c:pt idx="10">
                  <c:v>3тоқ.10</c:v>
                </c:pt>
              </c:strCache>
            </c:strRef>
          </c:cat>
          <c:val>
            <c:numLit>
              <c:formatCode>General</c:formatCode>
              <c:ptCount val="1"/>
              <c:pt idx="0">
                <c:v>1</c:v>
              </c:pt>
            </c:numLit>
          </c:val>
          <c:extLst>
            <c:ext xmlns:c16="http://schemas.microsoft.com/office/drawing/2014/chart" uri="{C3380CC4-5D6E-409C-BE32-E72D297353CC}">
              <c16:uniqueId val="{00000000-258D-45B4-811E-33E21AFB0BDA}"/>
            </c:ext>
          </c:extLst>
        </c:ser>
        <c:ser>
          <c:idx val="7"/>
          <c:order val="7"/>
          <c:tx>
            <c:v>Ссудный портфель банка, изменение (4кв.2007=100)</c:v>
          </c:tx>
          <c:spPr>
            <a:noFill/>
            <a:ln w="25400">
              <a:noFill/>
            </a:ln>
          </c:spPr>
          <c:invertIfNegative val="0"/>
          <c:val>
            <c:numLit>
              <c:formatCode>General</c:formatCode>
              <c:ptCount val="1"/>
              <c:pt idx="0">
                <c:v>1</c:v>
              </c:pt>
            </c:numLit>
          </c:val>
          <c:extLst>
            <c:ext xmlns:c16="http://schemas.microsoft.com/office/drawing/2014/chart" uri="{C3380CC4-5D6E-409C-BE32-E72D297353CC}">
              <c16:uniqueId val="{00000001-258D-45B4-811E-33E21AFB0BDA}"/>
            </c:ext>
          </c:extLst>
        </c:ser>
        <c:ser>
          <c:idx val="8"/>
          <c:order val="8"/>
          <c:tx>
            <c:v>Высоколиквидные активы банка, изменение (4кв.2007=100)</c:v>
          </c:tx>
          <c:spPr>
            <a:noFill/>
            <a:ln w="25400">
              <a:noFill/>
            </a:ln>
          </c:spPr>
          <c:invertIfNegative val="0"/>
          <c:val>
            <c:numLit>
              <c:formatCode>General</c:formatCode>
              <c:ptCount val="1"/>
              <c:pt idx="0">
                <c:v>1</c:v>
              </c:pt>
            </c:numLit>
          </c:val>
          <c:extLst>
            <c:ext xmlns:c16="http://schemas.microsoft.com/office/drawing/2014/chart" uri="{C3380CC4-5D6E-409C-BE32-E72D297353CC}">
              <c16:uniqueId val="{00000002-258D-45B4-811E-33E21AFB0BDA}"/>
            </c:ext>
          </c:extLst>
        </c:ser>
        <c:dLbls>
          <c:showLegendKey val="0"/>
          <c:showVal val="0"/>
          <c:showCatName val="0"/>
          <c:showSerName val="0"/>
          <c:showPercent val="0"/>
          <c:showBubbleSize val="0"/>
        </c:dLbls>
        <c:gapWidth val="80"/>
        <c:overlap val="100"/>
        <c:axId val="492473712"/>
        <c:axId val="1"/>
      </c:barChart>
      <c:lineChart>
        <c:grouping val="standard"/>
        <c:varyColors val="0"/>
        <c:ser>
          <c:idx val="3"/>
          <c:order val="0"/>
          <c:tx>
            <c:strRef>
              <c:f>'3.1.6-график'!$B$5</c:f>
              <c:strCache>
                <c:ptCount val="1"/>
                <c:pt idx="0">
                  <c:v>Несие портфелі: 1-топ</c:v>
                </c:pt>
              </c:strCache>
            </c:strRef>
          </c:tx>
          <c:spPr>
            <a:ln w="25400">
              <a:solidFill>
                <a:srgbClr val="333399"/>
              </a:solidFill>
              <a:prstDash val="solid"/>
            </a:ln>
          </c:spPr>
          <c:marker>
            <c:symbol val="diamond"/>
            <c:size val="4"/>
            <c:spPr>
              <a:solidFill>
                <a:srgbClr val="000080"/>
              </a:solidFill>
              <a:ln>
                <a:solidFill>
                  <a:srgbClr val="000080"/>
                </a:solidFill>
                <a:prstDash val="solid"/>
              </a:ln>
            </c:spPr>
          </c:marker>
          <c:cat>
            <c:strRef>
              <c:f>'3.1.6-график'!$C$4:$M$4</c:f>
              <c:strCache>
                <c:ptCount val="11"/>
                <c:pt idx="0">
                  <c:v>1тоқ.08</c:v>
                </c:pt>
                <c:pt idx="1">
                  <c:v>2тоқ.08</c:v>
                </c:pt>
                <c:pt idx="2">
                  <c:v>3тоқ.08</c:v>
                </c:pt>
                <c:pt idx="3">
                  <c:v>4тоқ.08</c:v>
                </c:pt>
                <c:pt idx="4">
                  <c:v>1тоқ.09</c:v>
                </c:pt>
                <c:pt idx="5">
                  <c:v>2тоқ.09</c:v>
                </c:pt>
                <c:pt idx="6">
                  <c:v>3тоқ.09</c:v>
                </c:pt>
                <c:pt idx="7">
                  <c:v>4тоқ.09</c:v>
                </c:pt>
                <c:pt idx="8">
                  <c:v>1тоқ.10</c:v>
                </c:pt>
                <c:pt idx="9">
                  <c:v>2тоқ.10</c:v>
                </c:pt>
                <c:pt idx="10">
                  <c:v>3тоқ.10</c:v>
                </c:pt>
              </c:strCache>
            </c:strRef>
          </c:cat>
          <c:val>
            <c:numRef>
              <c:f>'3.1.6-график'!$C$5:$M$5</c:f>
              <c:numCache>
                <c:formatCode>0.00</c:formatCode>
                <c:ptCount val="11"/>
                <c:pt idx="0">
                  <c:v>99.526515125345227</c:v>
                </c:pt>
                <c:pt idx="1">
                  <c:v>99.260780395855321</c:v>
                </c:pt>
                <c:pt idx="2">
                  <c:v>102.27119532258848</c:v>
                </c:pt>
                <c:pt idx="3">
                  <c:v>100.64311545211133</c:v>
                </c:pt>
                <c:pt idx="4">
                  <c:v>111.32691598698364</c:v>
                </c:pt>
                <c:pt idx="5">
                  <c:v>110.39086075932354</c:v>
                </c:pt>
                <c:pt idx="6">
                  <c:v>108.85212763561344</c:v>
                </c:pt>
                <c:pt idx="7">
                  <c:v>101.40498484452058</c:v>
                </c:pt>
                <c:pt idx="8">
                  <c:v>95.785459443544212</c:v>
                </c:pt>
                <c:pt idx="9">
                  <c:v>83.582669938872087</c:v>
                </c:pt>
                <c:pt idx="10">
                  <c:v>83.317738547406933</c:v>
                </c:pt>
              </c:numCache>
            </c:numRef>
          </c:val>
          <c:smooth val="0"/>
          <c:extLst>
            <c:ext xmlns:c16="http://schemas.microsoft.com/office/drawing/2014/chart" uri="{C3380CC4-5D6E-409C-BE32-E72D297353CC}">
              <c16:uniqueId val="{00000003-258D-45B4-811E-33E21AFB0BDA}"/>
            </c:ext>
          </c:extLst>
        </c:ser>
        <c:ser>
          <c:idx val="0"/>
          <c:order val="1"/>
          <c:tx>
            <c:strRef>
              <c:f>'3.1.6-график'!$B$10</c:f>
              <c:strCache>
                <c:ptCount val="1"/>
                <c:pt idx="0">
                  <c:v>Өтім. жоғ. активтер: 1-топ</c:v>
                </c:pt>
              </c:strCache>
            </c:strRef>
          </c:tx>
          <c:spPr>
            <a:ln w="25400">
              <a:solidFill>
                <a:srgbClr val="3366FF"/>
              </a:solidFill>
              <a:prstDash val="solid"/>
            </a:ln>
          </c:spPr>
          <c:marker>
            <c:symbol val="diamond"/>
            <c:size val="4"/>
            <c:spPr>
              <a:solidFill>
                <a:srgbClr val="3366FF"/>
              </a:solidFill>
              <a:ln>
                <a:solidFill>
                  <a:srgbClr val="3366FF"/>
                </a:solidFill>
                <a:prstDash val="solid"/>
              </a:ln>
            </c:spPr>
          </c:marker>
          <c:cat>
            <c:strRef>
              <c:f>'3.1.6-график'!$C$4:$M$4</c:f>
              <c:strCache>
                <c:ptCount val="11"/>
                <c:pt idx="0">
                  <c:v>1тоқ.08</c:v>
                </c:pt>
                <c:pt idx="1">
                  <c:v>2тоқ.08</c:v>
                </c:pt>
                <c:pt idx="2">
                  <c:v>3тоқ.08</c:v>
                </c:pt>
                <c:pt idx="3">
                  <c:v>4тоқ.08</c:v>
                </c:pt>
                <c:pt idx="4">
                  <c:v>1тоқ.09</c:v>
                </c:pt>
                <c:pt idx="5">
                  <c:v>2тоқ.09</c:v>
                </c:pt>
                <c:pt idx="6">
                  <c:v>3тоқ.09</c:v>
                </c:pt>
                <c:pt idx="7">
                  <c:v>4тоқ.09</c:v>
                </c:pt>
                <c:pt idx="8">
                  <c:v>1тоқ.10</c:v>
                </c:pt>
                <c:pt idx="9">
                  <c:v>2тоқ.10</c:v>
                </c:pt>
                <c:pt idx="10">
                  <c:v>3тоқ.10</c:v>
                </c:pt>
              </c:strCache>
            </c:strRef>
          </c:cat>
          <c:val>
            <c:numRef>
              <c:f>'3.1.6-график'!$C$10:$M$10</c:f>
              <c:numCache>
                <c:formatCode>0.00</c:formatCode>
                <c:ptCount val="11"/>
                <c:pt idx="0">
                  <c:v>101.18625553212625</c:v>
                </c:pt>
                <c:pt idx="1">
                  <c:v>103.86864619026372</c:v>
                </c:pt>
                <c:pt idx="2">
                  <c:v>103.16063119851273</c:v>
                </c:pt>
                <c:pt idx="3">
                  <c:v>71.016436760755397</c:v>
                </c:pt>
                <c:pt idx="4">
                  <c:v>192.58459843334325</c:v>
                </c:pt>
                <c:pt idx="5">
                  <c:v>107.68168306712609</c:v>
                </c:pt>
                <c:pt idx="6">
                  <c:v>88.85680387249495</c:v>
                </c:pt>
                <c:pt idx="7">
                  <c:v>95.97681662724969</c:v>
                </c:pt>
                <c:pt idx="8">
                  <c:v>93.116662450528437</c:v>
                </c:pt>
                <c:pt idx="9">
                  <c:v>117.53907239757059</c:v>
                </c:pt>
                <c:pt idx="10">
                  <c:v>84.52476580335518</c:v>
                </c:pt>
              </c:numCache>
            </c:numRef>
          </c:val>
          <c:smooth val="0"/>
          <c:extLst>
            <c:ext xmlns:c16="http://schemas.microsoft.com/office/drawing/2014/chart" uri="{C3380CC4-5D6E-409C-BE32-E72D297353CC}">
              <c16:uniqueId val="{00000004-258D-45B4-811E-33E21AFB0BDA}"/>
            </c:ext>
          </c:extLst>
        </c:ser>
        <c:ser>
          <c:idx val="5"/>
          <c:order val="2"/>
          <c:tx>
            <c:strRef>
              <c:f>'3.1.6-график'!$B$6</c:f>
              <c:strCache>
                <c:ptCount val="1"/>
                <c:pt idx="0">
                  <c:v>Несие портфелі: 2-топ</c:v>
                </c:pt>
              </c:strCache>
            </c:strRef>
          </c:tx>
          <c:spPr>
            <a:ln w="25400">
              <a:solidFill>
                <a:srgbClr val="003300"/>
              </a:solidFill>
              <a:prstDash val="solid"/>
            </a:ln>
          </c:spPr>
          <c:marker>
            <c:symbol val="square"/>
            <c:size val="4"/>
            <c:spPr>
              <a:solidFill>
                <a:srgbClr val="003300"/>
              </a:solidFill>
              <a:ln>
                <a:solidFill>
                  <a:srgbClr val="003300"/>
                </a:solidFill>
                <a:prstDash val="solid"/>
              </a:ln>
            </c:spPr>
          </c:marker>
          <c:cat>
            <c:strRef>
              <c:f>'3.1.6-график'!$C$4:$M$4</c:f>
              <c:strCache>
                <c:ptCount val="11"/>
                <c:pt idx="0">
                  <c:v>1тоқ.08</c:v>
                </c:pt>
                <c:pt idx="1">
                  <c:v>2тоқ.08</c:v>
                </c:pt>
                <c:pt idx="2">
                  <c:v>3тоқ.08</c:v>
                </c:pt>
                <c:pt idx="3">
                  <c:v>4тоқ.08</c:v>
                </c:pt>
                <c:pt idx="4">
                  <c:v>1тоқ.09</c:v>
                </c:pt>
                <c:pt idx="5">
                  <c:v>2тоқ.09</c:v>
                </c:pt>
                <c:pt idx="6">
                  <c:v>3тоқ.09</c:v>
                </c:pt>
                <c:pt idx="7">
                  <c:v>4тоқ.09</c:v>
                </c:pt>
                <c:pt idx="8">
                  <c:v>1тоқ.10</c:v>
                </c:pt>
                <c:pt idx="9">
                  <c:v>2тоқ.10</c:v>
                </c:pt>
                <c:pt idx="10">
                  <c:v>3тоқ.10</c:v>
                </c:pt>
              </c:strCache>
            </c:strRef>
          </c:cat>
          <c:val>
            <c:numRef>
              <c:f>'3.1.6-график'!$C$6:$M$6</c:f>
              <c:numCache>
                <c:formatCode>0.00</c:formatCode>
                <c:ptCount val="11"/>
                <c:pt idx="0">
                  <c:v>99.878738900098313</c:v>
                </c:pt>
                <c:pt idx="1">
                  <c:v>101.22306072032023</c:v>
                </c:pt>
                <c:pt idx="2">
                  <c:v>101.69650685398402</c:v>
                </c:pt>
                <c:pt idx="3">
                  <c:v>104.71389730503154</c:v>
                </c:pt>
                <c:pt idx="4">
                  <c:v>116.9652107568302</c:v>
                </c:pt>
                <c:pt idx="5">
                  <c:v>117.35433618527749</c:v>
                </c:pt>
                <c:pt idx="6">
                  <c:v>116.62359562747686</c:v>
                </c:pt>
                <c:pt idx="7">
                  <c:v>111.22998843114287</c:v>
                </c:pt>
                <c:pt idx="8">
                  <c:v>111.55178561440175</c:v>
                </c:pt>
                <c:pt idx="9">
                  <c:v>112.23952267330549</c:v>
                </c:pt>
                <c:pt idx="10">
                  <c:v>113.90980602422569</c:v>
                </c:pt>
              </c:numCache>
            </c:numRef>
          </c:val>
          <c:smooth val="0"/>
          <c:extLst>
            <c:ext xmlns:c16="http://schemas.microsoft.com/office/drawing/2014/chart" uri="{C3380CC4-5D6E-409C-BE32-E72D297353CC}">
              <c16:uniqueId val="{00000005-258D-45B4-811E-33E21AFB0BDA}"/>
            </c:ext>
          </c:extLst>
        </c:ser>
        <c:ser>
          <c:idx val="1"/>
          <c:order val="3"/>
          <c:tx>
            <c:strRef>
              <c:f>'3.1.6-график'!$B$11</c:f>
              <c:strCache>
                <c:ptCount val="1"/>
                <c:pt idx="0">
                  <c:v>Өтім. жоғ. активтер: 2-топ</c:v>
                </c:pt>
              </c:strCache>
            </c:strRef>
          </c:tx>
          <c:spPr>
            <a:ln w="25400">
              <a:solidFill>
                <a:srgbClr val="008000"/>
              </a:solidFill>
              <a:prstDash val="solid"/>
            </a:ln>
          </c:spPr>
          <c:marker>
            <c:symbol val="square"/>
            <c:size val="4"/>
            <c:spPr>
              <a:solidFill>
                <a:srgbClr val="008000"/>
              </a:solidFill>
              <a:ln>
                <a:solidFill>
                  <a:srgbClr val="008000"/>
                </a:solidFill>
                <a:prstDash val="solid"/>
              </a:ln>
            </c:spPr>
          </c:marker>
          <c:cat>
            <c:strRef>
              <c:f>'3.1.6-график'!$C$4:$M$4</c:f>
              <c:strCache>
                <c:ptCount val="11"/>
                <c:pt idx="0">
                  <c:v>1тоқ.08</c:v>
                </c:pt>
                <c:pt idx="1">
                  <c:v>2тоқ.08</c:v>
                </c:pt>
                <c:pt idx="2">
                  <c:v>3тоқ.08</c:v>
                </c:pt>
                <c:pt idx="3">
                  <c:v>4тоқ.08</c:v>
                </c:pt>
                <c:pt idx="4">
                  <c:v>1тоқ.09</c:v>
                </c:pt>
                <c:pt idx="5">
                  <c:v>2тоқ.09</c:v>
                </c:pt>
                <c:pt idx="6">
                  <c:v>3тоқ.09</c:v>
                </c:pt>
                <c:pt idx="7">
                  <c:v>4тоқ.09</c:v>
                </c:pt>
                <c:pt idx="8">
                  <c:v>1тоқ.10</c:v>
                </c:pt>
                <c:pt idx="9">
                  <c:v>2тоқ.10</c:v>
                </c:pt>
                <c:pt idx="10">
                  <c:v>3тоқ.10</c:v>
                </c:pt>
              </c:strCache>
            </c:strRef>
          </c:cat>
          <c:val>
            <c:numRef>
              <c:f>'3.1.6-график'!$C$11:$M$11</c:f>
              <c:numCache>
                <c:formatCode>0.00</c:formatCode>
                <c:ptCount val="11"/>
                <c:pt idx="0">
                  <c:v>132.10107685681572</c:v>
                </c:pt>
                <c:pt idx="1">
                  <c:v>134.5226050245746</c:v>
                </c:pt>
                <c:pt idx="2">
                  <c:v>158.53343268351054</c:v>
                </c:pt>
                <c:pt idx="3">
                  <c:v>93.384199769774995</c:v>
                </c:pt>
                <c:pt idx="4">
                  <c:v>167.47123558626737</c:v>
                </c:pt>
                <c:pt idx="5">
                  <c:v>165.17506210710934</c:v>
                </c:pt>
                <c:pt idx="6">
                  <c:v>212.33616604157586</c:v>
                </c:pt>
                <c:pt idx="7">
                  <c:v>179.3399839438263</c:v>
                </c:pt>
                <c:pt idx="8">
                  <c:v>230.2876076165895</c:v>
                </c:pt>
                <c:pt idx="9">
                  <c:v>258.45715183721643</c:v>
                </c:pt>
                <c:pt idx="10">
                  <c:v>232.66054985102099</c:v>
                </c:pt>
              </c:numCache>
            </c:numRef>
          </c:val>
          <c:smooth val="0"/>
          <c:extLst>
            <c:ext xmlns:c16="http://schemas.microsoft.com/office/drawing/2014/chart" uri="{C3380CC4-5D6E-409C-BE32-E72D297353CC}">
              <c16:uniqueId val="{00000006-258D-45B4-811E-33E21AFB0BDA}"/>
            </c:ext>
          </c:extLst>
        </c:ser>
        <c:ser>
          <c:idx val="6"/>
          <c:order val="4"/>
          <c:tx>
            <c:strRef>
              <c:f>'3.1.6-график'!$B$7</c:f>
              <c:strCache>
                <c:ptCount val="1"/>
                <c:pt idx="0">
                  <c:v>Несие портфелі: 3-топ</c:v>
                </c:pt>
              </c:strCache>
            </c:strRef>
          </c:tx>
          <c:spPr>
            <a:ln w="25400">
              <a:solidFill>
                <a:srgbClr val="FF00FF"/>
              </a:solidFill>
              <a:prstDash val="solid"/>
            </a:ln>
          </c:spPr>
          <c:marker>
            <c:symbol val="circle"/>
            <c:size val="4"/>
            <c:spPr>
              <a:solidFill>
                <a:srgbClr val="FF00FF"/>
              </a:solidFill>
              <a:ln>
                <a:solidFill>
                  <a:srgbClr val="FF00FF"/>
                </a:solidFill>
                <a:prstDash val="solid"/>
              </a:ln>
            </c:spPr>
          </c:marker>
          <c:cat>
            <c:strRef>
              <c:f>'3.1.6-график'!$C$4:$M$4</c:f>
              <c:strCache>
                <c:ptCount val="11"/>
                <c:pt idx="0">
                  <c:v>1тоқ.08</c:v>
                </c:pt>
                <c:pt idx="1">
                  <c:v>2тоқ.08</c:v>
                </c:pt>
                <c:pt idx="2">
                  <c:v>3тоқ.08</c:v>
                </c:pt>
                <c:pt idx="3">
                  <c:v>4тоқ.08</c:v>
                </c:pt>
                <c:pt idx="4">
                  <c:v>1тоқ.09</c:v>
                </c:pt>
                <c:pt idx="5">
                  <c:v>2тоқ.09</c:v>
                </c:pt>
                <c:pt idx="6">
                  <c:v>3тоқ.09</c:v>
                </c:pt>
                <c:pt idx="7">
                  <c:v>4тоқ.09</c:v>
                </c:pt>
                <c:pt idx="8">
                  <c:v>1тоқ.10</c:v>
                </c:pt>
                <c:pt idx="9">
                  <c:v>2тоқ.10</c:v>
                </c:pt>
                <c:pt idx="10">
                  <c:v>3тоқ.10</c:v>
                </c:pt>
              </c:strCache>
            </c:strRef>
          </c:cat>
          <c:val>
            <c:numRef>
              <c:f>'3.1.6-график'!$C$7:$M$7</c:f>
              <c:numCache>
                <c:formatCode>0.00</c:formatCode>
                <c:ptCount val="11"/>
                <c:pt idx="0">
                  <c:v>104.54126207634408</c:v>
                </c:pt>
                <c:pt idx="1">
                  <c:v>107.84980596005987</c:v>
                </c:pt>
                <c:pt idx="2">
                  <c:v>119.41162766495499</c:v>
                </c:pt>
                <c:pt idx="3">
                  <c:v>132.94395549942627</c:v>
                </c:pt>
                <c:pt idx="4">
                  <c:v>137.42443114718159</c:v>
                </c:pt>
                <c:pt idx="5">
                  <c:v>130.21760723433184</c:v>
                </c:pt>
                <c:pt idx="6">
                  <c:v>132.43687309374147</c:v>
                </c:pt>
                <c:pt idx="7">
                  <c:v>139.54513400211914</c:v>
                </c:pt>
                <c:pt idx="8">
                  <c:v>138.88123506013986</c:v>
                </c:pt>
                <c:pt idx="9">
                  <c:v>141.96249454028796</c:v>
                </c:pt>
                <c:pt idx="10">
                  <c:v>158.43895397346967</c:v>
                </c:pt>
              </c:numCache>
            </c:numRef>
          </c:val>
          <c:smooth val="0"/>
          <c:extLst>
            <c:ext xmlns:c16="http://schemas.microsoft.com/office/drawing/2014/chart" uri="{C3380CC4-5D6E-409C-BE32-E72D297353CC}">
              <c16:uniqueId val="{00000007-258D-45B4-811E-33E21AFB0BDA}"/>
            </c:ext>
          </c:extLst>
        </c:ser>
        <c:ser>
          <c:idx val="2"/>
          <c:order val="5"/>
          <c:tx>
            <c:strRef>
              <c:f>'3.1.6-график'!$B$12</c:f>
              <c:strCache>
                <c:ptCount val="1"/>
                <c:pt idx="0">
                  <c:v>Өтім. жоғ. активтер: 3-топ</c:v>
                </c:pt>
              </c:strCache>
            </c:strRef>
          </c:tx>
          <c:spPr>
            <a:ln w="25400">
              <a:solidFill>
                <a:srgbClr val="FF99CC"/>
              </a:solidFill>
              <a:prstDash val="solid"/>
            </a:ln>
          </c:spPr>
          <c:marker>
            <c:symbol val="circle"/>
            <c:size val="5"/>
            <c:spPr>
              <a:solidFill>
                <a:srgbClr val="FF99CC"/>
              </a:solidFill>
              <a:ln>
                <a:solidFill>
                  <a:srgbClr val="FF99CC"/>
                </a:solidFill>
                <a:prstDash val="solid"/>
              </a:ln>
            </c:spPr>
          </c:marker>
          <c:cat>
            <c:strRef>
              <c:f>'3.1.6-график'!$C$4:$M$4</c:f>
              <c:strCache>
                <c:ptCount val="11"/>
                <c:pt idx="0">
                  <c:v>1тоқ.08</c:v>
                </c:pt>
                <c:pt idx="1">
                  <c:v>2тоқ.08</c:v>
                </c:pt>
                <c:pt idx="2">
                  <c:v>3тоқ.08</c:v>
                </c:pt>
                <c:pt idx="3">
                  <c:v>4тоқ.08</c:v>
                </c:pt>
                <c:pt idx="4">
                  <c:v>1тоқ.09</c:v>
                </c:pt>
                <c:pt idx="5">
                  <c:v>2тоқ.09</c:v>
                </c:pt>
                <c:pt idx="6">
                  <c:v>3тоқ.09</c:v>
                </c:pt>
                <c:pt idx="7">
                  <c:v>4тоқ.09</c:v>
                </c:pt>
                <c:pt idx="8">
                  <c:v>1тоқ.10</c:v>
                </c:pt>
                <c:pt idx="9">
                  <c:v>2тоқ.10</c:v>
                </c:pt>
                <c:pt idx="10">
                  <c:v>3тоқ.10</c:v>
                </c:pt>
              </c:strCache>
            </c:strRef>
          </c:cat>
          <c:val>
            <c:numRef>
              <c:f>'3.1.6-график'!$C$12:$M$12</c:f>
              <c:numCache>
                <c:formatCode>0.00</c:formatCode>
                <c:ptCount val="11"/>
                <c:pt idx="0">
                  <c:v>129.98782711293978</c:v>
                </c:pt>
                <c:pt idx="1">
                  <c:v>97.319316547137859</c:v>
                </c:pt>
                <c:pt idx="2">
                  <c:v>115.5575380631025</c:v>
                </c:pt>
                <c:pt idx="3">
                  <c:v>141.46658717319681</c:v>
                </c:pt>
                <c:pt idx="4">
                  <c:v>185.26479016079179</c:v>
                </c:pt>
                <c:pt idx="5">
                  <c:v>200.65419893703728</c:v>
                </c:pt>
                <c:pt idx="6">
                  <c:v>207.25789301943328</c:v>
                </c:pt>
                <c:pt idx="7">
                  <c:v>195.84499125072767</c:v>
                </c:pt>
                <c:pt idx="8">
                  <c:v>239.82440632396492</c:v>
                </c:pt>
                <c:pt idx="9">
                  <c:v>205.17596909604578</c:v>
                </c:pt>
                <c:pt idx="10">
                  <c:v>182.51888662590673</c:v>
                </c:pt>
              </c:numCache>
            </c:numRef>
          </c:val>
          <c:smooth val="0"/>
          <c:extLst>
            <c:ext xmlns:c16="http://schemas.microsoft.com/office/drawing/2014/chart" uri="{C3380CC4-5D6E-409C-BE32-E72D297353CC}">
              <c16:uniqueId val="{00000008-258D-45B4-811E-33E21AFB0BDA}"/>
            </c:ext>
          </c:extLst>
        </c:ser>
        <c:dLbls>
          <c:showLegendKey val="0"/>
          <c:showVal val="0"/>
          <c:showCatName val="0"/>
          <c:showSerName val="0"/>
          <c:showPercent val="0"/>
          <c:showBubbleSize val="0"/>
        </c:dLbls>
        <c:marker val="1"/>
        <c:smooth val="0"/>
        <c:axId val="492473712"/>
        <c:axId val="1"/>
      </c:lineChart>
      <c:catAx>
        <c:axId val="492473712"/>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
        </c:scaling>
        <c:delete val="0"/>
        <c:axPos val="l"/>
        <c:majorGridlines>
          <c:spPr>
            <a:ln w="3175">
              <a:solidFill>
                <a:srgbClr val="808080"/>
              </a:solidFill>
              <a:prstDash val="sysDash"/>
            </a:ln>
          </c:spPr>
        </c:majorGridlines>
        <c:title>
          <c:tx>
            <c:rich>
              <a:bodyPr/>
              <a:lstStyle/>
              <a:p>
                <a:pPr>
                  <a:defRPr sz="900" b="1" i="0" u="none" strike="noStrike" baseline="0">
                    <a:solidFill>
                      <a:srgbClr val="000000"/>
                    </a:solidFill>
                    <a:latin typeface="Times New Roman"/>
                    <a:ea typeface="Times New Roman"/>
                    <a:cs typeface="Times New Roman"/>
                  </a:defRPr>
                </a:pPr>
                <a:r>
                  <a:rPr lang="ru-RU"/>
                  <a:t>индекс, 4тоқ.2007=100</a:t>
                </a:r>
              </a:p>
            </c:rich>
          </c:tx>
          <c:layout>
            <c:manualLayout>
              <c:xMode val="edge"/>
              <c:yMode val="edge"/>
              <c:x val="1.1682151556248271E-2"/>
              <c:y val="6.18560339532026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73712"/>
        <c:crosses val="autoZero"/>
        <c:crossBetween val="between"/>
        <c:majorUnit val="50"/>
        <c:minorUnit val="10"/>
      </c:valAx>
      <c:spPr>
        <a:solidFill>
          <a:srgbClr val="FFFFFF"/>
        </a:solidFill>
        <a:ln w="25400">
          <a:noFill/>
        </a:ln>
      </c:spPr>
    </c:plotArea>
    <c:legend>
      <c:legendPos val="b"/>
      <c:legendEntry>
        <c:idx val="0"/>
        <c:delete val="1"/>
      </c:legendEntry>
      <c:legendEntry>
        <c:idx val="1"/>
        <c:delete val="1"/>
      </c:legendEntry>
      <c:legendEntry>
        <c:idx val="2"/>
        <c:delete val="1"/>
      </c:legendEntry>
      <c:layout>
        <c:manualLayout>
          <c:xMode val="edge"/>
          <c:yMode val="edge"/>
          <c:wMode val="edge"/>
          <c:hMode val="edge"/>
          <c:x val="1.2853470437017995E-2"/>
          <c:y val="0.7744698721170491"/>
          <c:w val="1"/>
          <c:h val="0.9872362763165241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47875354107649"/>
          <c:y val="5.3231939163498096E-2"/>
          <c:w val="0.85835694050991507"/>
          <c:h val="0.81749049429657794"/>
        </c:manualLayout>
      </c:layout>
      <c:barChart>
        <c:barDir val="col"/>
        <c:grouping val="clustered"/>
        <c:varyColors val="0"/>
        <c:ser>
          <c:idx val="0"/>
          <c:order val="0"/>
          <c:tx>
            <c:strRef>
              <c:f>'3.1.7-график'!$D$4</c:f>
              <c:strCache>
                <c:ptCount val="1"/>
                <c:pt idx="0">
                  <c:v>01.10.2008</c:v>
                </c:pt>
              </c:strCache>
            </c:strRef>
          </c:tx>
          <c:spPr>
            <a:solidFill>
              <a:srgbClr val="3366FF"/>
            </a:solidFill>
            <a:ln w="25400">
              <a:noFill/>
            </a:ln>
          </c:spPr>
          <c:invertIfNegative val="0"/>
          <c:cat>
            <c:multiLvlStrRef>
              <c:f>'3.1.7-график'!$B$5:$C$15</c:f>
              <c:multiLvlStrCache>
                <c:ptCount val="11"/>
                <c:lvl>
                  <c:pt idx="0">
                    <c:v>1-топ</c:v>
                  </c:pt>
                  <c:pt idx="1">
                    <c:v>2-топ</c:v>
                  </c:pt>
                  <c:pt idx="2">
                    <c:v>3-топ</c:v>
                  </c:pt>
                  <c:pt idx="4">
                    <c:v>1-топ</c:v>
                  </c:pt>
                  <c:pt idx="5">
                    <c:v>2-топ</c:v>
                  </c:pt>
                  <c:pt idx="6">
                    <c:v>3-топ</c:v>
                  </c:pt>
                  <c:pt idx="8">
                    <c:v>1-топ</c:v>
                  </c:pt>
                  <c:pt idx="9">
                    <c:v>2-топ</c:v>
                  </c:pt>
                  <c:pt idx="10">
                    <c:v>3-топ</c:v>
                  </c:pt>
                </c:lvl>
                <c:lvl>
                  <c:pt idx="0">
                    <c:v>Кіріс әкелетін активтер (жалпы активтердегі үлесі, %)</c:v>
                  </c:pt>
                  <c:pt idx="4">
                    <c:v>ROA, %</c:v>
                  </c:pt>
                  <c:pt idx="8">
                    <c:v>Пайыздық спрэд</c:v>
                  </c:pt>
                </c:lvl>
              </c:multiLvlStrCache>
            </c:multiLvlStrRef>
          </c:cat>
          <c:val>
            <c:numRef>
              <c:f>'3.1.7-график'!$D$5:$D$15</c:f>
              <c:numCache>
                <c:formatCode>0.00</c:formatCode>
                <c:ptCount val="11"/>
                <c:pt idx="0">
                  <c:v>88.03812124275332</c:v>
                </c:pt>
                <c:pt idx="1">
                  <c:v>88.226439124060789</c:v>
                </c:pt>
                <c:pt idx="2">
                  <c:v>88.241086187908991</c:v>
                </c:pt>
                <c:pt idx="4">
                  <c:v>1.5413817685481599</c:v>
                </c:pt>
                <c:pt idx="5">
                  <c:v>0.92469775575955981</c:v>
                </c:pt>
                <c:pt idx="6">
                  <c:v>1.1506622234235004</c:v>
                </c:pt>
                <c:pt idx="8">
                  <c:v>9.0468060823146086</c:v>
                </c:pt>
                <c:pt idx="9">
                  <c:v>8.9351910761363307</c:v>
                </c:pt>
                <c:pt idx="10">
                  <c:v>8.3379091112102266</c:v>
                </c:pt>
              </c:numCache>
            </c:numRef>
          </c:val>
          <c:extLst>
            <c:ext xmlns:c16="http://schemas.microsoft.com/office/drawing/2014/chart" uri="{C3380CC4-5D6E-409C-BE32-E72D297353CC}">
              <c16:uniqueId val="{00000000-9D62-408E-AA05-60B9D782EDE8}"/>
            </c:ext>
          </c:extLst>
        </c:ser>
        <c:ser>
          <c:idx val="1"/>
          <c:order val="1"/>
          <c:tx>
            <c:strRef>
              <c:f>'3.1.7-график'!$E$4</c:f>
              <c:strCache>
                <c:ptCount val="1"/>
                <c:pt idx="0">
                  <c:v>01.10.2009</c:v>
                </c:pt>
              </c:strCache>
            </c:strRef>
          </c:tx>
          <c:spPr>
            <a:solidFill>
              <a:srgbClr val="FF6600"/>
            </a:solidFill>
            <a:ln w="25400">
              <a:noFill/>
            </a:ln>
          </c:spPr>
          <c:invertIfNegative val="0"/>
          <c:cat>
            <c:multiLvlStrRef>
              <c:f>'3.1.7-график'!$B$5:$C$15</c:f>
              <c:multiLvlStrCache>
                <c:ptCount val="11"/>
                <c:lvl>
                  <c:pt idx="0">
                    <c:v>1-топ</c:v>
                  </c:pt>
                  <c:pt idx="1">
                    <c:v>2-топ</c:v>
                  </c:pt>
                  <c:pt idx="2">
                    <c:v>3-топ</c:v>
                  </c:pt>
                  <c:pt idx="4">
                    <c:v>1-топ</c:v>
                  </c:pt>
                  <c:pt idx="5">
                    <c:v>2-топ</c:v>
                  </c:pt>
                  <c:pt idx="6">
                    <c:v>3-топ</c:v>
                  </c:pt>
                  <c:pt idx="8">
                    <c:v>1-топ</c:v>
                  </c:pt>
                  <c:pt idx="9">
                    <c:v>2-топ</c:v>
                  </c:pt>
                  <c:pt idx="10">
                    <c:v>3-топ</c:v>
                  </c:pt>
                </c:lvl>
                <c:lvl>
                  <c:pt idx="0">
                    <c:v>Кіріс әкелетін активтер (жалпы активтердегі үлесі, %)</c:v>
                  </c:pt>
                  <c:pt idx="4">
                    <c:v>ROA, %</c:v>
                  </c:pt>
                  <c:pt idx="8">
                    <c:v>Пайыздық спрэд</c:v>
                  </c:pt>
                </c:lvl>
              </c:multiLvlStrCache>
            </c:multiLvlStrRef>
          </c:cat>
          <c:val>
            <c:numRef>
              <c:f>'3.1.7-график'!$E$5:$E$15</c:f>
              <c:numCache>
                <c:formatCode>0.00</c:formatCode>
                <c:ptCount val="11"/>
                <c:pt idx="0">
                  <c:v>77.811447570160638</c:v>
                </c:pt>
                <c:pt idx="1">
                  <c:v>87.057168985737135</c:v>
                </c:pt>
                <c:pt idx="2">
                  <c:v>84.959665982213451</c:v>
                </c:pt>
                <c:pt idx="4">
                  <c:v>-78.014322047237712</c:v>
                </c:pt>
                <c:pt idx="5">
                  <c:v>-0.56027135290651353</c:v>
                </c:pt>
                <c:pt idx="6">
                  <c:v>-23.504992830134995</c:v>
                </c:pt>
                <c:pt idx="8">
                  <c:v>0.32007428389226739</c:v>
                </c:pt>
                <c:pt idx="9">
                  <c:v>7.9894814370390934</c:v>
                </c:pt>
                <c:pt idx="10">
                  <c:v>10.852476388968219</c:v>
                </c:pt>
              </c:numCache>
            </c:numRef>
          </c:val>
          <c:extLst>
            <c:ext xmlns:c16="http://schemas.microsoft.com/office/drawing/2014/chart" uri="{C3380CC4-5D6E-409C-BE32-E72D297353CC}">
              <c16:uniqueId val="{00000001-9D62-408E-AA05-60B9D782EDE8}"/>
            </c:ext>
          </c:extLst>
        </c:ser>
        <c:ser>
          <c:idx val="2"/>
          <c:order val="2"/>
          <c:tx>
            <c:strRef>
              <c:f>'3.1.7-график'!$F$4</c:f>
              <c:strCache>
                <c:ptCount val="1"/>
                <c:pt idx="0">
                  <c:v>01.10.2010</c:v>
                </c:pt>
              </c:strCache>
            </c:strRef>
          </c:tx>
          <c:spPr>
            <a:solidFill>
              <a:srgbClr val="008000"/>
            </a:solidFill>
            <a:ln w="25400">
              <a:noFill/>
            </a:ln>
          </c:spPr>
          <c:invertIfNegative val="0"/>
          <c:cat>
            <c:multiLvlStrRef>
              <c:f>'3.1.7-график'!$B$5:$C$15</c:f>
              <c:multiLvlStrCache>
                <c:ptCount val="11"/>
                <c:lvl>
                  <c:pt idx="0">
                    <c:v>1-топ</c:v>
                  </c:pt>
                  <c:pt idx="1">
                    <c:v>2-топ</c:v>
                  </c:pt>
                  <c:pt idx="2">
                    <c:v>3-топ</c:v>
                  </c:pt>
                  <c:pt idx="4">
                    <c:v>1-топ</c:v>
                  </c:pt>
                  <c:pt idx="5">
                    <c:v>2-топ</c:v>
                  </c:pt>
                  <c:pt idx="6">
                    <c:v>3-топ</c:v>
                  </c:pt>
                  <c:pt idx="8">
                    <c:v>1-топ</c:v>
                  </c:pt>
                  <c:pt idx="9">
                    <c:v>2-топ</c:v>
                  </c:pt>
                  <c:pt idx="10">
                    <c:v>3-топ</c:v>
                  </c:pt>
                </c:lvl>
                <c:lvl>
                  <c:pt idx="0">
                    <c:v>Кіріс әкелетін активтер (жалпы активтердегі үлесі, %)</c:v>
                  </c:pt>
                  <c:pt idx="4">
                    <c:v>ROA, %</c:v>
                  </c:pt>
                  <c:pt idx="8">
                    <c:v>Пайыздық спрэд</c:v>
                  </c:pt>
                </c:lvl>
              </c:multiLvlStrCache>
            </c:multiLvlStrRef>
          </c:cat>
          <c:val>
            <c:numRef>
              <c:f>'3.1.7-график'!$F$5:$F$15</c:f>
              <c:numCache>
                <c:formatCode>0.00</c:formatCode>
                <c:ptCount val="11"/>
                <c:pt idx="0">
                  <c:v>56.817615938470198</c:v>
                </c:pt>
                <c:pt idx="1">
                  <c:v>79.672509611361448</c:v>
                </c:pt>
                <c:pt idx="2">
                  <c:v>75.021264141466688</c:v>
                </c:pt>
                <c:pt idx="4">
                  <c:v>53.381230147518664</c:v>
                </c:pt>
                <c:pt idx="5">
                  <c:v>0.2204953312772488</c:v>
                </c:pt>
                <c:pt idx="6">
                  <c:v>12.339280160932921</c:v>
                </c:pt>
                <c:pt idx="8">
                  <c:v>-2.4888627321560914</c:v>
                </c:pt>
                <c:pt idx="9">
                  <c:v>6.6731202031075352</c:v>
                </c:pt>
                <c:pt idx="10">
                  <c:v>9.5621294142345548</c:v>
                </c:pt>
              </c:numCache>
            </c:numRef>
          </c:val>
          <c:extLst>
            <c:ext xmlns:c16="http://schemas.microsoft.com/office/drawing/2014/chart" uri="{C3380CC4-5D6E-409C-BE32-E72D297353CC}">
              <c16:uniqueId val="{00000002-9D62-408E-AA05-60B9D782EDE8}"/>
            </c:ext>
          </c:extLst>
        </c:ser>
        <c:dLbls>
          <c:showLegendKey val="0"/>
          <c:showVal val="0"/>
          <c:showCatName val="0"/>
          <c:showSerName val="0"/>
          <c:showPercent val="0"/>
          <c:showBubbleSize val="0"/>
        </c:dLbls>
        <c:gapWidth val="150"/>
        <c:axId val="492467808"/>
        <c:axId val="1"/>
      </c:barChart>
      <c:catAx>
        <c:axId val="492467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00"/>
          <c:min val="-1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4164305949008499E-2"/>
              <c:y val="0.4334600760456273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67808"/>
        <c:crosses val="autoZero"/>
        <c:crossBetween val="between"/>
        <c:majorUnit val="40"/>
      </c:valAx>
    </c:plotArea>
    <c:legend>
      <c:legendPos val="r"/>
      <c:layout>
        <c:manualLayout>
          <c:xMode val="edge"/>
          <c:yMode val="edge"/>
          <c:x val="0.12466157653067976"/>
          <c:y val="0.89084507042253525"/>
          <c:w val="0.84282065871829137"/>
          <c:h val="9.8591549295774641E-2"/>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22" l="0.70000000000000018" r="0.70000000000000018" t="0.75000000000000022" header="0.3000000000000001" footer="0.3000000000000001"/>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67621131741214"/>
          <c:y val="5.7851239669421489E-2"/>
          <c:w val="0.8760575429928793"/>
          <c:h val="0.68595041322314054"/>
        </c:manualLayout>
      </c:layout>
      <c:areaChart>
        <c:grouping val="standard"/>
        <c:varyColors val="0"/>
        <c:ser>
          <c:idx val="0"/>
          <c:order val="0"/>
          <c:tx>
            <c:v>квартиль арасындағы аралық</c:v>
          </c:tx>
          <c:spPr>
            <a:solidFill>
              <a:srgbClr val="3366FF"/>
            </a:solidFill>
            <a:ln w="25400">
              <a:noFill/>
            </a:ln>
          </c:spPr>
          <c:cat>
            <c:strRef>
              <c:f>'3.1.8-график'!$C$4:$R$4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'3.1.8-график'!$C$7:$R$7</c:f>
              <c:numCache>
                <c:formatCode>0.00</c:formatCode>
                <c:ptCount val="16"/>
                <c:pt idx="0">
                  <c:v>3.5980167379967685</c:v>
                </c:pt>
                <c:pt idx="1">
                  <c:v>4.2273976629974417</c:v>
                </c:pt>
                <c:pt idx="2">
                  <c:v>4.5497911042746813</c:v>
                </c:pt>
                <c:pt idx="3">
                  <c:v>4.1914756965431943</c:v>
                </c:pt>
                <c:pt idx="4">
                  <c:v>3.4595743636520355</c:v>
                </c:pt>
                <c:pt idx="5">
                  <c:v>3.6687331579130644</c:v>
                </c:pt>
                <c:pt idx="6">
                  <c:v>2.9808956657953956</c:v>
                </c:pt>
                <c:pt idx="7">
                  <c:v>2.6990956627443894</c:v>
                </c:pt>
                <c:pt idx="8">
                  <c:v>1.8047672215931743</c:v>
                </c:pt>
                <c:pt idx="9">
                  <c:v>2.5582668576565259</c:v>
                </c:pt>
                <c:pt idx="10">
                  <c:v>1.8578583195187193</c:v>
                </c:pt>
                <c:pt idx="11">
                  <c:v>2.3357465844466216</c:v>
                </c:pt>
                <c:pt idx="12">
                  <c:v>0.97099786804088517</c:v>
                </c:pt>
                <c:pt idx="13">
                  <c:v>1.5141098957522252</c:v>
                </c:pt>
                <c:pt idx="14">
                  <c:v>1.6108975606202078</c:v>
                </c:pt>
                <c:pt idx="15">
                  <c:v>1.7063251268074728</c:v>
                </c:pt>
              </c:numCache>
            </c:numRef>
          </c:val>
          <c:extLst>
            <c:ext xmlns:c16="http://schemas.microsoft.com/office/drawing/2014/chart" uri="{C3380CC4-5D6E-409C-BE32-E72D297353CC}">
              <c16:uniqueId val="{00000000-345A-438F-B1BA-6B18B43679F1}"/>
            </c:ext>
          </c:extLst>
        </c:ser>
        <c:ser>
          <c:idx val="1"/>
          <c:order val="1"/>
          <c:tx>
            <c:strRef>
              <c:f>'3.1.8-график'!$B$8</c:f>
              <c:strCache>
                <c:ptCount val="1"/>
                <c:pt idx="0">
                  <c:v>25 процентиль</c:v>
                </c:pt>
              </c:strCache>
            </c:strRef>
          </c:tx>
          <c:spPr>
            <a:solidFill>
              <a:srgbClr val="3366FF"/>
            </a:solidFill>
            <a:ln w="25400">
              <a:noFill/>
            </a:ln>
          </c:spPr>
          <c:cat>
            <c:strRef>
              <c:f>'3.1.8-график'!$C$4:$R$4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'3.1.8-график'!$C$8:$R$8</c:f>
              <c:numCache>
                <c:formatCode>0.00</c:formatCode>
                <c:ptCount val="16"/>
                <c:pt idx="0">
                  <c:v>1.0746916565253</c:v>
                </c:pt>
                <c:pt idx="1">
                  <c:v>1.7476404440650981</c:v>
                </c:pt>
                <c:pt idx="2">
                  <c:v>1.3873897625876017</c:v>
                </c:pt>
                <c:pt idx="3">
                  <c:v>1.9286455548387083</c:v>
                </c:pt>
                <c:pt idx="4">
                  <c:v>1.7183405056147767</c:v>
                </c:pt>
                <c:pt idx="5">
                  <c:v>1.0688234714445557</c:v>
                </c:pt>
                <c:pt idx="6">
                  <c:v>0.95781502698852017</c:v>
                </c:pt>
                <c:pt idx="7">
                  <c:v>0.61494045209633408</c:v>
                </c:pt>
                <c:pt idx="8">
                  <c:v>0.49485466440850423</c:v>
                </c:pt>
                <c:pt idx="9">
                  <c:v>-0.59271650633260942</c:v>
                </c:pt>
                <c:pt idx="10">
                  <c:v>-0.80498198622981543</c:v>
                </c:pt>
                <c:pt idx="11">
                  <c:v>-1.099926291873119</c:v>
                </c:pt>
                <c:pt idx="12">
                  <c:v>6.7728681503924276E-2</c:v>
                </c:pt>
                <c:pt idx="13">
                  <c:v>-0.54062021855616416</c:v>
                </c:pt>
                <c:pt idx="14">
                  <c:v>-0.72895151036082195</c:v>
                </c:pt>
                <c:pt idx="15">
                  <c:v>-0.78948399736678765</c:v>
                </c:pt>
              </c:numCache>
            </c:numRef>
          </c:val>
          <c:extLst>
            <c:ext xmlns:c16="http://schemas.microsoft.com/office/drawing/2014/chart" uri="{C3380CC4-5D6E-409C-BE32-E72D297353CC}">
              <c16:uniqueId val="{00000001-345A-438F-B1BA-6B18B43679F1}"/>
            </c:ext>
          </c:extLst>
        </c:ser>
        <c:ser>
          <c:idx val="3"/>
          <c:order val="3"/>
          <c:spPr>
            <a:solidFill>
              <a:srgbClr val="FFFFFF"/>
            </a:solidFill>
            <a:ln w="25400">
              <a:noFill/>
            </a:ln>
          </c:spPr>
          <c:cat>
            <c:strRef>
              <c:f>'3.1.8-график'!$C$4:$R$4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'3.1.8-график'!$C$9:$R$9</c:f>
              <c:numCache>
                <c:formatCode>General</c:formatCode>
                <c:ptCount val="16"/>
                <c:pt idx="0">
                  <c:v>1.0746916565253</c:v>
                </c:pt>
                <c:pt idx="1">
                  <c:v>1.7476404440650981</c:v>
                </c:pt>
                <c:pt idx="2">
                  <c:v>1.3873897625876017</c:v>
                </c:pt>
                <c:pt idx="3">
                  <c:v>1.9286455548387083</c:v>
                </c:pt>
                <c:pt idx="4">
                  <c:v>1.7183405056147767</c:v>
                </c:pt>
                <c:pt idx="5">
                  <c:v>1.0688234714445557</c:v>
                </c:pt>
                <c:pt idx="6">
                  <c:v>0.95781502698852017</c:v>
                </c:pt>
                <c:pt idx="7">
                  <c:v>0.61494045209633408</c:v>
                </c:pt>
              </c:numCache>
            </c:numRef>
          </c:val>
          <c:extLst>
            <c:ext xmlns:c16="http://schemas.microsoft.com/office/drawing/2014/chart" uri="{C3380CC4-5D6E-409C-BE32-E72D297353CC}">
              <c16:uniqueId val="{00000002-345A-438F-B1BA-6B18B43679F1}"/>
            </c:ext>
          </c:extLst>
        </c:ser>
        <c:dLbls>
          <c:showLegendKey val="0"/>
          <c:showVal val="0"/>
          <c:showCatName val="0"/>
          <c:showSerName val="0"/>
          <c:showPercent val="0"/>
          <c:showBubbleSize val="0"/>
        </c:dLbls>
        <c:axId val="492472072"/>
        <c:axId val="1"/>
      </c:areaChart>
      <c:lineChart>
        <c:grouping val="standard"/>
        <c:varyColors val="0"/>
        <c:ser>
          <c:idx val="2"/>
          <c:order val="2"/>
          <c:tx>
            <c:strRef>
              <c:f>'3.1.8-график'!$B$5</c:f>
              <c:strCache>
                <c:ptCount val="1"/>
                <c:pt idx="0">
                  <c:v>орташа мән</c:v>
                </c:pt>
              </c:strCache>
            </c:strRef>
          </c:tx>
          <c:marker>
            <c:symbol val="none"/>
          </c:marker>
          <c:cat>
            <c:strRef>
              <c:f>'3.1.8-график'!$C$4:$R$4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'3.1.8-график'!$C$5:$R$5</c:f>
              <c:numCache>
                <c:formatCode>0.00</c:formatCode>
                <c:ptCount val="16"/>
                <c:pt idx="0">
                  <c:v>2.9638971593382801</c:v>
                </c:pt>
                <c:pt idx="1">
                  <c:v>3.0137179285074951</c:v>
                </c:pt>
                <c:pt idx="2">
                  <c:v>3.1171005967290655</c:v>
                </c:pt>
                <c:pt idx="3">
                  <c:v>3.1803173145192756</c:v>
                </c:pt>
                <c:pt idx="4">
                  <c:v>3.0293240165275939</c:v>
                </c:pt>
                <c:pt idx="5">
                  <c:v>2.5603873169442442</c:v>
                </c:pt>
                <c:pt idx="6">
                  <c:v>2.1410803848355302</c:v>
                </c:pt>
                <c:pt idx="7">
                  <c:v>1.8703108946712044</c:v>
                </c:pt>
                <c:pt idx="8">
                  <c:v>1.2666075822314486</c:v>
                </c:pt>
                <c:pt idx="9">
                  <c:v>1.0019217461775041</c:v>
                </c:pt>
                <c:pt idx="10">
                  <c:v>-1.3425339028363288</c:v>
                </c:pt>
                <c:pt idx="11">
                  <c:v>-2.4694433142663694</c:v>
                </c:pt>
                <c:pt idx="12">
                  <c:v>-3.5299858715874048</c:v>
                </c:pt>
                <c:pt idx="13">
                  <c:v>-2.63493498381668</c:v>
                </c:pt>
                <c:pt idx="14">
                  <c:v>-1.2141936249369107</c:v>
                </c:pt>
                <c:pt idx="15">
                  <c:v>1.389712752086167</c:v>
                </c:pt>
              </c:numCache>
            </c:numRef>
          </c:val>
          <c:smooth val="0"/>
          <c:extLst>
            <c:ext xmlns:c16="http://schemas.microsoft.com/office/drawing/2014/chart" uri="{C3380CC4-5D6E-409C-BE32-E72D297353CC}">
              <c16:uniqueId val="{00000003-345A-438F-B1BA-6B18B43679F1}"/>
            </c:ext>
          </c:extLst>
        </c:ser>
        <c:ser>
          <c:idx val="4"/>
          <c:order val="4"/>
          <c:tx>
            <c:strRef>
              <c:f>'3.1.8-график'!$B$6</c:f>
              <c:strCache>
                <c:ptCount val="1"/>
                <c:pt idx="0">
                  <c:v>медиана</c:v>
                </c:pt>
              </c:strCache>
            </c:strRef>
          </c:tx>
          <c:spPr>
            <a:ln w="12700">
              <a:solidFill>
                <a:srgbClr val="FFFF00"/>
              </a:solidFill>
              <a:prstDash val="solid"/>
            </a:ln>
          </c:spPr>
          <c:marker>
            <c:symbol val="diamond"/>
            <c:size val="4"/>
            <c:spPr>
              <a:solidFill>
                <a:srgbClr val="FFFF00"/>
              </a:solidFill>
              <a:ln>
                <a:solidFill>
                  <a:srgbClr val="FFFF00"/>
                </a:solidFill>
                <a:prstDash val="solid"/>
              </a:ln>
            </c:spPr>
          </c:marker>
          <c:val>
            <c:numRef>
              <c:f>'3.1.8-график'!$C$6:$R$6</c:f>
              <c:numCache>
                <c:formatCode>0.00</c:formatCode>
                <c:ptCount val="16"/>
                <c:pt idx="0">
                  <c:v>2.3776196130044727</c:v>
                </c:pt>
                <c:pt idx="1">
                  <c:v>2.818612465829363</c:v>
                </c:pt>
                <c:pt idx="2">
                  <c:v>2.9879415540136907</c:v>
                </c:pt>
                <c:pt idx="3">
                  <c:v>2.5678711043882707</c:v>
                </c:pt>
                <c:pt idx="4">
                  <c:v>2.8266447137455764</c:v>
                </c:pt>
                <c:pt idx="5">
                  <c:v>2.2909223846295332</c:v>
                </c:pt>
                <c:pt idx="6">
                  <c:v>1.7760627167262708</c:v>
                </c:pt>
                <c:pt idx="7">
                  <c:v>1.4863018974627986</c:v>
                </c:pt>
                <c:pt idx="8">
                  <c:v>0.73021964242013848</c:v>
                </c:pt>
                <c:pt idx="9">
                  <c:v>0.4160859366392301</c:v>
                </c:pt>
                <c:pt idx="10">
                  <c:v>0.26319603004471936</c:v>
                </c:pt>
                <c:pt idx="11">
                  <c:v>0.1040041852877103</c:v>
                </c:pt>
                <c:pt idx="12">
                  <c:v>0.23660290379524337</c:v>
                </c:pt>
                <c:pt idx="13">
                  <c:v>0.23881514854167105</c:v>
                </c:pt>
                <c:pt idx="14">
                  <c:v>0.28869573731268611</c:v>
                </c:pt>
                <c:pt idx="15">
                  <c:v>0.32460670504978983</c:v>
                </c:pt>
              </c:numCache>
            </c:numRef>
          </c:val>
          <c:smooth val="0"/>
          <c:extLst>
            <c:ext xmlns:c16="http://schemas.microsoft.com/office/drawing/2014/chart" uri="{C3380CC4-5D6E-409C-BE32-E72D297353CC}">
              <c16:uniqueId val="{00000004-345A-438F-B1BA-6B18B43679F1}"/>
            </c:ext>
          </c:extLst>
        </c:ser>
        <c:dLbls>
          <c:showLegendKey val="0"/>
          <c:showVal val="0"/>
          <c:showCatName val="0"/>
          <c:showSerName val="0"/>
          <c:showPercent val="0"/>
          <c:showBubbleSize val="0"/>
        </c:dLbls>
        <c:marker val="1"/>
        <c:smooth val="0"/>
        <c:axId val="492472072"/>
        <c:axId val="1"/>
      </c:lineChart>
      <c:catAx>
        <c:axId val="492472072"/>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72072"/>
        <c:crosses val="autoZero"/>
        <c:crossBetween val="between"/>
      </c:valAx>
    </c:plotArea>
    <c:legend>
      <c:legendPos val="r"/>
      <c:legendEntry>
        <c:idx val="1"/>
        <c:delete val="1"/>
      </c:legendEntry>
      <c:legendEntry>
        <c:idx val="2"/>
        <c:delete val="1"/>
      </c:legendEntry>
      <c:layout>
        <c:manualLayout>
          <c:xMode val="edge"/>
          <c:yMode val="edge"/>
          <c:x val="2.5352147546417729E-2"/>
          <c:y val="0.84462151394422313"/>
          <c:w val="0.93802945921745606"/>
          <c:h val="0.1434262948207171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44" l="0.7000000000000004" r="0.7000000000000004" t="0.75000000000000044" header="0.30000000000000021" footer="0.30000000000000021"/>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91125439200202"/>
          <c:y val="4.9295774647887321E-2"/>
          <c:w val="0.76261238091788319"/>
          <c:h val="0.72535211267605637"/>
        </c:manualLayout>
      </c:layout>
      <c:scatterChart>
        <c:scatterStyle val="lineMarker"/>
        <c:varyColors val="0"/>
        <c:ser>
          <c:idx val="0"/>
          <c:order val="0"/>
          <c:tx>
            <c:strRef>
              <c:f>'3.1.9-график'!$E$5</c:f>
              <c:strCache>
                <c:ptCount val="1"/>
                <c:pt idx="0">
                  <c:v>01.10.2009</c:v>
                </c:pt>
              </c:strCache>
            </c:strRef>
          </c:tx>
          <c:spPr>
            <a:ln w="28575">
              <a:noFill/>
            </a:ln>
          </c:spPr>
          <c:marker>
            <c:symbol val="diamond"/>
            <c:size val="6"/>
            <c:spPr>
              <a:solidFill>
                <a:srgbClr val="008000"/>
              </a:solidFill>
              <a:ln>
                <a:solidFill>
                  <a:srgbClr val="008000"/>
                </a:solidFill>
                <a:prstDash val="solid"/>
              </a:ln>
            </c:spPr>
          </c:marker>
          <c:trendline>
            <c:spPr>
              <a:ln w="25400">
                <a:solidFill>
                  <a:srgbClr val="00B050"/>
                </a:solidFill>
                <a:prstDash val="sysDash"/>
              </a:ln>
            </c:spPr>
            <c:trendlineType val="linear"/>
            <c:dispRSqr val="1"/>
            <c:dispEq val="0"/>
            <c:trendlineLbl>
              <c:layout>
                <c:manualLayout>
                  <c:xMode val="edge"/>
                  <c:yMode val="edge"/>
                  <c:x val="0.78931865106675847"/>
                  <c:y val="0.15492957746478872"/>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rendlineLbl>
          </c:trendline>
          <c:xVal>
            <c:numRef>
              <c:f>'3.1.9-график'!$C$6:$C$29</c:f>
              <c:numCache>
                <c:formatCode>#\ ##0.0</c:formatCode>
                <c:ptCount val="24"/>
                <c:pt idx="0">
                  <c:v>2.5131912584355116</c:v>
                </c:pt>
                <c:pt idx="1">
                  <c:v>8.4319874175027927</c:v>
                </c:pt>
                <c:pt idx="2">
                  <c:v>13.441033454762657</c:v>
                </c:pt>
                <c:pt idx="3">
                  <c:v>0.64587029007013153</c:v>
                </c:pt>
                <c:pt idx="4">
                  <c:v>7.9957239946479453</c:v>
                </c:pt>
                <c:pt idx="5">
                  <c:v>6.7257207424822507</c:v>
                </c:pt>
                <c:pt idx="6">
                  <c:v>2.7320913889713605</c:v>
                </c:pt>
                <c:pt idx="7">
                  <c:v>20.811049521808634</c:v>
                </c:pt>
                <c:pt idx="8">
                  <c:v>17.633028243890543</c:v>
                </c:pt>
                <c:pt idx="9">
                  <c:v>9.5114784849744165</c:v>
                </c:pt>
                <c:pt idx="10">
                  <c:v>8.0344122482999722</c:v>
                </c:pt>
                <c:pt idx="11">
                  <c:v>23.834241156780458</c:v>
                </c:pt>
                <c:pt idx="12">
                  <c:v>21.223991901215893</c:v>
                </c:pt>
                <c:pt idx="13">
                  <c:v>34.664321760512948</c:v>
                </c:pt>
                <c:pt idx="14">
                  <c:v>36.676828310260191</c:v>
                </c:pt>
                <c:pt idx="15">
                  <c:v>32.755817348515897</c:v>
                </c:pt>
                <c:pt idx="16">
                  <c:v>17.888878803676722</c:v>
                </c:pt>
                <c:pt idx="17">
                  <c:v>12.55283541034602</c:v>
                </c:pt>
                <c:pt idx="18">
                  <c:v>13.388324130654503</c:v>
                </c:pt>
                <c:pt idx="19">
                  <c:v>18.415299453506908</c:v>
                </c:pt>
                <c:pt idx="20">
                  <c:v>25.648081066567922</c:v>
                </c:pt>
                <c:pt idx="21">
                  <c:v>62.947501334587884</c:v>
                </c:pt>
                <c:pt idx="22">
                  <c:v>60.013991608714832</c:v>
                </c:pt>
                <c:pt idx="23">
                  <c:v>23.266818403987966</c:v>
                </c:pt>
              </c:numCache>
            </c:numRef>
          </c:xVal>
          <c:yVal>
            <c:numRef>
              <c:f>'3.1.9-график'!$E$6:$E$29</c:f>
              <c:numCache>
                <c:formatCode>0.00</c:formatCode>
                <c:ptCount val="24"/>
                <c:pt idx="0">
                  <c:v>-0.30089706020830637</c:v>
                </c:pt>
                <c:pt idx="1">
                  <c:v>3.3208659308963857</c:v>
                </c:pt>
                <c:pt idx="2">
                  <c:v>0.63301959819984654</c:v>
                </c:pt>
                <c:pt idx="3">
                  <c:v>6.7880503666114089</c:v>
                </c:pt>
                <c:pt idx="4">
                  <c:v>9.6607363493569611</c:v>
                </c:pt>
                <c:pt idx="5">
                  <c:v>7.9989367488507828</c:v>
                </c:pt>
                <c:pt idx="6">
                  <c:v>7.0681272671082125</c:v>
                </c:pt>
                <c:pt idx="7">
                  <c:v>8.693530539303671</c:v>
                </c:pt>
                <c:pt idx="8">
                  <c:v>5.3140353874390174</c:v>
                </c:pt>
                <c:pt idx="9">
                  <c:v>3.6592158489461859</c:v>
                </c:pt>
                <c:pt idx="10">
                  <c:v>7.0140063536710855</c:v>
                </c:pt>
                <c:pt idx="11">
                  <c:v>10.924222994322864</c:v>
                </c:pt>
                <c:pt idx="12">
                  <c:v>7.5715925736273348</c:v>
                </c:pt>
                <c:pt idx="13">
                  <c:v>6.6616173937407916</c:v>
                </c:pt>
                <c:pt idx="14">
                  <c:v>13.479139851534526</c:v>
                </c:pt>
                <c:pt idx="15">
                  <c:v>4.795677569863896</c:v>
                </c:pt>
                <c:pt idx="16">
                  <c:v>9.0689334344606181</c:v>
                </c:pt>
                <c:pt idx="17">
                  <c:v>11.059968664535559</c:v>
                </c:pt>
                <c:pt idx="18">
                  <c:v>1.8493634477134728</c:v>
                </c:pt>
                <c:pt idx="19">
                  <c:v>9.1836522189362526</c:v>
                </c:pt>
                <c:pt idx="20">
                  <c:v>3.0246897962253416</c:v>
                </c:pt>
                <c:pt idx="21">
                  <c:v>24.077150880003213</c:v>
                </c:pt>
                <c:pt idx="22">
                  <c:v>22.738632029078861</c:v>
                </c:pt>
                <c:pt idx="23">
                  <c:v>12.611092564124057</c:v>
                </c:pt>
              </c:numCache>
            </c:numRef>
          </c:yVal>
          <c:smooth val="0"/>
          <c:extLst>
            <c:ext xmlns:c16="http://schemas.microsoft.com/office/drawing/2014/chart" uri="{C3380CC4-5D6E-409C-BE32-E72D297353CC}">
              <c16:uniqueId val="{00000001-0476-4A4F-8F11-7946EF4BDA8A}"/>
            </c:ext>
          </c:extLst>
        </c:ser>
        <c:ser>
          <c:idx val="1"/>
          <c:order val="1"/>
          <c:tx>
            <c:strRef>
              <c:f>'3.1.9-график'!$F$5</c:f>
              <c:strCache>
                <c:ptCount val="1"/>
                <c:pt idx="0">
                  <c:v>01.10.2010</c:v>
                </c:pt>
              </c:strCache>
            </c:strRef>
          </c:tx>
          <c:spPr>
            <a:ln w="28575">
              <a:noFill/>
            </a:ln>
          </c:spPr>
          <c:marker>
            <c:symbol val="square"/>
            <c:size val="4"/>
            <c:spPr>
              <a:solidFill>
                <a:srgbClr val="3366FF"/>
              </a:solidFill>
              <a:ln>
                <a:solidFill>
                  <a:srgbClr val="3366FF"/>
                </a:solidFill>
                <a:prstDash val="solid"/>
              </a:ln>
            </c:spPr>
          </c:marker>
          <c:trendline>
            <c:spPr>
              <a:ln w="25400">
                <a:solidFill>
                  <a:srgbClr val="002060"/>
                </a:solidFill>
                <a:prstDash val="sysDash"/>
              </a:ln>
            </c:spPr>
            <c:trendlineType val="linear"/>
            <c:dispRSqr val="1"/>
            <c:dispEq val="0"/>
            <c:trendlineLbl>
              <c:layout>
                <c:manualLayout>
                  <c:xMode val="edge"/>
                  <c:yMode val="edge"/>
                  <c:x val="0.45994131923062992"/>
                  <c:y val="0.22887323943661972"/>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rendlineLbl>
          </c:trendline>
          <c:xVal>
            <c:numRef>
              <c:f>'3.1.9-график'!$D$6:$D$29</c:f>
              <c:numCache>
                <c:formatCode>#\ ##0.0</c:formatCode>
                <c:ptCount val="24"/>
                <c:pt idx="0">
                  <c:v>0.70634554179150688</c:v>
                </c:pt>
                <c:pt idx="1">
                  <c:v>1.0637916815155932</c:v>
                </c:pt>
                <c:pt idx="2">
                  <c:v>1.6640461671763573</c:v>
                </c:pt>
                <c:pt idx="3">
                  <c:v>0.94473493813035359</c:v>
                </c:pt>
                <c:pt idx="4">
                  <c:v>5.6397562281958855</c:v>
                </c:pt>
                <c:pt idx="5">
                  <c:v>1.5409219824401206</c:v>
                </c:pt>
                <c:pt idx="6">
                  <c:v>3.2889794008604403</c:v>
                </c:pt>
                <c:pt idx="7">
                  <c:v>8.0961014034338561</c:v>
                </c:pt>
                <c:pt idx="8">
                  <c:v>9.2625828170011193</c:v>
                </c:pt>
                <c:pt idx="9">
                  <c:v>5.2584063312449265</c:v>
                </c:pt>
                <c:pt idx="10">
                  <c:v>31.124943474408628</c:v>
                </c:pt>
                <c:pt idx="11">
                  <c:v>12.105996591252097</c:v>
                </c:pt>
                <c:pt idx="12">
                  <c:v>14.871847735905225</c:v>
                </c:pt>
                <c:pt idx="13">
                  <c:v>23.921833427991807</c:v>
                </c:pt>
                <c:pt idx="14">
                  <c:v>36.039682763374628</c:v>
                </c:pt>
                <c:pt idx="15">
                  <c:v>16.421646724734824</c:v>
                </c:pt>
                <c:pt idx="16">
                  <c:v>10.511500738614457</c:v>
                </c:pt>
                <c:pt idx="17">
                  <c:v>6.8855604185743973</c:v>
                </c:pt>
                <c:pt idx="18">
                  <c:v>6.5948177734360387</c:v>
                </c:pt>
                <c:pt idx="19">
                  <c:v>12.399283040322679</c:v>
                </c:pt>
                <c:pt idx="20">
                  <c:v>20.919729898515449</c:v>
                </c:pt>
                <c:pt idx="21">
                  <c:v>22.550553049863346</c:v>
                </c:pt>
                <c:pt idx="22">
                  <c:v>0.65784383808754787</c:v>
                </c:pt>
                <c:pt idx="23">
                  <c:v>10.496910426940683</c:v>
                </c:pt>
              </c:numCache>
            </c:numRef>
          </c:xVal>
          <c:yVal>
            <c:numRef>
              <c:f>'3.1.9-график'!$F$6:$F$29</c:f>
              <c:numCache>
                <c:formatCode>0.00</c:formatCode>
                <c:ptCount val="24"/>
                <c:pt idx="0">
                  <c:v>-2.9009509035253696</c:v>
                </c:pt>
                <c:pt idx="1">
                  <c:v>0.87113809480487969</c:v>
                </c:pt>
                <c:pt idx="2">
                  <c:v>-11.011394994918176</c:v>
                </c:pt>
                <c:pt idx="3">
                  <c:v>5.4666771896923176</c:v>
                </c:pt>
                <c:pt idx="4">
                  <c:v>8.3063182569912914</c:v>
                </c:pt>
                <c:pt idx="5">
                  <c:v>6.8697598386536027</c:v>
                </c:pt>
                <c:pt idx="6">
                  <c:v>4.9243697442022043</c:v>
                </c:pt>
                <c:pt idx="7">
                  <c:v>5.3249812259999905</c:v>
                </c:pt>
                <c:pt idx="8">
                  <c:v>6.7813652851491684</c:v>
                </c:pt>
                <c:pt idx="9">
                  <c:v>8.1938230894302908</c:v>
                </c:pt>
                <c:pt idx="10">
                  <c:v>6.6123892159164646</c:v>
                </c:pt>
                <c:pt idx="11">
                  <c:v>7.1065403027625234</c:v>
                </c:pt>
                <c:pt idx="12">
                  <c:v>8.2600086901748124</c:v>
                </c:pt>
                <c:pt idx="13">
                  <c:v>5.9618794559987434</c:v>
                </c:pt>
                <c:pt idx="14">
                  <c:v>25.261571384950663</c:v>
                </c:pt>
                <c:pt idx="15">
                  <c:v>4.0673757103120618</c:v>
                </c:pt>
                <c:pt idx="16">
                  <c:v>9.3466360325250335</c:v>
                </c:pt>
                <c:pt idx="17">
                  <c:v>6.7300935339735215</c:v>
                </c:pt>
                <c:pt idx="18">
                  <c:v>7.7154973327034391</c:v>
                </c:pt>
                <c:pt idx="19">
                  <c:v>8.8266624274612742</c:v>
                </c:pt>
                <c:pt idx="20">
                  <c:v>13.894202413477885</c:v>
                </c:pt>
                <c:pt idx="21">
                  <c:v>7.2460346643812512</c:v>
                </c:pt>
                <c:pt idx="22">
                  <c:v>17.923087557593664</c:v>
                </c:pt>
                <c:pt idx="23">
                  <c:v>11.651719174651575</c:v>
                </c:pt>
              </c:numCache>
            </c:numRef>
          </c:yVal>
          <c:smooth val="0"/>
          <c:extLst>
            <c:ext xmlns:c16="http://schemas.microsoft.com/office/drawing/2014/chart" uri="{C3380CC4-5D6E-409C-BE32-E72D297353CC}">
              <c16:uniqueId val="{00000003-0476-4A4F-8F11-7946EF4BDA8A}"/>
            </c:ext>
          </c:extLst>
        </c:ser>
        <c:dLbls>
          <c:showLegendKey val="0"/>
          <c:showVal val="0"/>
          <c:showCatName val="0"/>
          <c:showSerName val="0"/>
          <c:showPercent val="0"/>
          <c:showBubbleSize val="0"/>
        </c:dLbls>
        <c:axId val="492484864"/>
        <c:axId val="1"/>
      </c:scatterChart>
      <c:valAx>
        <c:axId val="492484864"/>
        <c:scaling>
          <c:orientation val="minMax"/>
          <c:max val="60"/>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ru-RU"/>
                  <a:t>Операциялық шығыстардың жалпы кірістердегі үлесі</a:t>
                </a:r>
              </a:p>
            </c:rich>
          </c:tx>
          <c:layout>
            <c:manualLayout>
              <c:xMode val="edge"/>
              <c:yMode val="edge"/>
              <c:x val="0.20673097534833867"/>
              <c:y val="0.74380165289256195"/>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max val="30"/>
          <c:min val="-12"/>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Кірістілік спрэді</a:t>
                </a:r>
              </a:p>
            </c:rich>
          </c:tx>
          <c:layout>
            <c:manualLayout>
              <c:xMode val="edge"/>
              <c:yMode val="edge"/>
              <c:x val="1.607717041800643E-2"/>
              <c:y val="0.2066115702479338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84864"/>
        <c:crosses val="autoZero"/>
        <c:crossBetween val="midCat"/>
        <c:majorUnit val="6"/>
      </c:valAx>
      <c:spPr>
        <a:solidFill>
          <a:srgbClr val="FFFFFF"/>
        </a:solidFill>
        <a:ln w="25400">
          <a:noFill/>
        </a:ln>
      </c:spPr>
    </c:plotArea>
    <c:legend>
      <c:legendPos val="r"/>
      <c:legendEntry>
        <c:idx val="2"/>
        <c:delete val="1"/>
      </c:legendEntry>
      <c:legendEntry>
        <c:idx val="3"/>
        <c:delete val="1"/>
      </c:legendEntry>
      <c:layout>
        <c:manualLayout>
          <c:xMode val="edge"/>
          <c:yMode val="edge"/>
          <c:x val="0.22255225124062739"/>
          <c:y val="0.89436619718309862"/>
          <c:w val="0.65281993697250695"/>
          <c:h val="8.4507042253521125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74738571596417E-2"/>
          <c:y val="4.7457705670196089E-2"/>
          <c:w val="0.79684571631093659"/>
          <c:h val="0.47457705670196093"/>
        </c:manualLayout>
      </c:layout>
      <c:barChart>
        <c:barDir val="col"/>
        <c:grouping val="stacked"/>
        <c:varyColors val="0"/>
        <c:ser>
          <c:idx val="0"/>
          <c:order val="0"/>
          <c:tx>
            <c:strRef>
              <c:f>'3.1.10-график'!$B$6</c:f>
              <c:strCache>
                <c:ptCount val="1"/>
                <c:pt idx="0">
                  <c:v>Сыйақы алуға байланысты есептелген кірістер</c:v>
                </c:pt>
              </c:strCache>
            </c:strRef>
          </c:tx>
          <c:spPr>
            <a:solidFill>
              <a:srgbClr val="3366FF"/>
            </a:solidFill>
            <a:ln w="25400">
              <a:noFill/>
            </a:ln>
          </c:spPr>
          <c:invertIfNegative val="0"/>
          <c:cat>
            <c:multiLvlStrRef>
              <c:f>'3.1.10-график'!$C$4:$M$5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1-топ </c:v>
                  </c:pt>
                  <c:pt idx="4">
                    <c:v> 2-топ </c:v>
                  </c:pt>
                  <c:pt idx="8">
                    <c:v> 3-топ </c:v>
                  </c:pt>
                </c:lvl>
              </c:multiLvlStrCache>
            </c:multiLvlStrRef>
          </c:cat>
          <c:val>
            <c:numRef>
              <c:f>'3.1.10-график'!$C$6:$M$6</c:f>
              <c:numCache>
                <c:formatCode>_-* #\ ##0.0_р_._-;\-* #\ ##0.0_р_._-;_-* "-"??_р_._-;_-@_-</c:formatCode>
                <c:ptCount val="11"/>
                <c:pt idx="0">
                  <c:v>34.504365999999997</c:v>
                </c:pt>
                <c:pt idx="1">
                  <c:v>77.528385999999998</c:v>
                </c:pt>
                <c:pt idx="2">
                  <c:v>70.536112000000003</c:v>
                </c:pt>
                <c:pt idx="4">
                  <c:v>42.436632000000003</c:v>
                </c:pt>
                <c:pt idx="5">
                  <c:v>126.266637</c:v>
                </c:pt>
                <c:pt idx="6">
                  <c:v>204.141345</c:v>
                </c:pt>
                <c:pt idx="8">
                  <c:v>2.764249</c:v>
                </c:pt>
                <c:pt idx="9">
                  <c:v>4.2253109999999996</c:v>
                </c:pt>
                <c:pt idx="10">
                  <c:v>6.996893</c:v>
                </c:pt>
              </c:numCache>
            </c:numRef>
          </c:val>
          <c:extLst>
            <c:ext xmlns:c16="http://schemas.microsoft.com/office/drawing/2014/chart" uri="{C3380CC4-5D6E-409C-BE32-E72D297353CC}">
              <c16:uniqueId val="{00000000-6916-4E0A-9C87-AD5F04B3DF76}"/>
            </c:ext>
          </c:extLst>
        </c:ser>
        <c:ser>
          <c:idx val="1"/>
          <c:order val="1"/>
          <c:tx>
            <c:strRef>
              <c:f>'3.1.10-график'!$B$7</c:f>
              <c:strCache>
                <c:ptCount val="1"/>
                <c:pt idx="0">
                  <c:v>Клиенттерге берілген заемдар және қаржы лизингі бойынша есептелген кірістер</c:v>
                </c:pt>
              </c:strCache>
            </c:strRef>
          </c:tx>
          <c:spPr>
            <a:solidFill>
              <a:srgbClr val="FF9900"/>
            </a:solidFill>
            <a:ln w="25400">
              <a:noFill/>
            </a:ln>
          </c:spPr>
          <c:invertIfNegative val="0"/>
          <c:cat>
            <c:multiLvlStrRef>
              <c:f>'3.1.10-график'!$C$4:$M$5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1-топ </c:v>
                  </c:pt>
                  <c:pt idx="4">
                    <c:v> 2-топ </c:v>
                  </c:pt>
                  <c:pt idx="8">
                    <c:v> 3-топ </c:v>
                  </c:pt>
                </c:lvl>
              </c:multiLvlStrCache>
            </c:multiLvlStrRef>
          </c:cat>
          <c:val>
            <c:numRef>
              <c:f>'3.1.10-график'!$C$7:$M$7</c:f>
              <c:numCache>
                <c:formatCode>_-* #\ ##0.0_р_._-;\-* #\ ##0.0_р_._-;_-* "-"??_р_._-;_-@_-</c:formatCode>
                <c:ptCount val="11"/>
                <c:pt idx="0">
                  <c:v>196.12465399999999</c:v>
                </c:pt>
                <c:pt idx="1">
                  <c:v>278.05327299999999</c:v>
                </c:pt>
                <c:pt idx="2">
                  <c:v>261.91207700000001</c:v>
                </c:pt>
                <c:pt idx="4">
                  <c:v>185.67597799999999</c:v>
                </c:pt>
                <c:pt idx="5">
                  <c:v>342.03307699999999</c:v>
                </c:pt>
                <c:pt idx="6">
                  <c:v>429.81984799999998</c:v>
                </c:pt>
                <c:pt idx="8">
                  <c:v>6.9351330000000004</c:v>
                </c:pt>
                <c:pt idx="9">
                  <c:v>15.563967999999999</c:v>
                </c:pt>
                <c:pt idx="10">
                  <c:v>22.145240999999999</c:v>
                </c:pt>
              </c:numCache>
            </c:numRef>
          </c:val>
          <c:extLst>
            <c:ext xmlns:c16="http://schemas.microsoft.com/office/drawing/2014/chart" uri="{C3380CC4-5D6E-409C-BE32-E72D297353CC}">
              <c16:uniqueId val="{00000001-6916-4E0A-9C87-AD5F04B3DF76}"/>
            </c:ext>
          </c:extLst>
        </c:ser>
        <c:dLbls>
          <c:showLegendKey val="0"/>
          <c:showVal val="0"/>
          <c:showCatName val="0"/>
          <c:showSerName val="0"/>
          <c:showPercent val="0"/>
          <c:showBubbleSize val="0"/>
        </c:dLbls>
        <c:gapWidth val="150"/>
        <c:overlap val="100"/>
        <c:axId val="3"/>
        <c:axId val="4"/>
      </c:barChart>
      <c:lineChart>
        <c:grouping val="standard"/>
        <c:varyColors val="0"/>
        <c:ser>
          <c:idx val="3"/>
          <c:order val="3"/>
          <c:tx>
            <c:strRef>
              <c:f>'3.1.10-график'!$B$9</c:f>
              <c:strCache>
                <c:ptCount val="1"/>
                <c:pt idx="0">
                  <c:v>Проблемалық заемдардың жалпы несие портфеліндегі үлесі, % (оң ось)</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multiLvlStrRef>
              <c:f>'3.1.10-график'!$C$4:$M$5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1-топ </c:v>
                  </c:pt>
                  <c:pt idx="4">
                    <c:v> 2-топ </c:v>
                  </c:pt>
                  <c:pt idx="8">
                    <c:v> 3-топ </c:v>
                  </c:pt>
                </c:lvl>
              </c:multiLvlStrCache>
            </c:multiLvlStrRef>
          </c:cat>
          <c:val>
            <c:numRef>
              <c:f>'3.1.10-график'!$C$9:$M$9</c:f>
              <c:numCache>
                <c:formatCode>_-* #\ ##0.0_р_._-;\-* #\ ##0.0_р_._-;_-* "-"??_р_._-;_-@_-</c:formatCode>
                <c:ptCount val="11"/>
                <c:pt idx="0">
                  <c:v>6.7830710230238198</c:v>
                </c:pt>
                <c:pt idx="1">
                  <c:v>72.252935902721575</c:v>
                </c:pt>
                <c:pt idx="2">
                  <c:v>67.345203787708016</c:v>
                </c:pt>
                <c:pt idx="4">
                  <c:v>12.346053686459705</c:v>
                </c:pt>
                <c:pt idx="5">
                  <c:v>27.968182790762814</c:v>
                </c:pt>
                <c:pt idx="6">
                  <c:v>38.548064205822442</c:v>
                </c:pt>
                <c:pt idx="8">
                  <c:v>7.7848724341842717</c:v>
                </c:pt>
                <c:pt idx="9">
                  <c:v>12.869885777888188</c:v>
                </c:pt>
                <c:pt idx="10">
                  <c:v>15.218083876943393</c:v>
                </c:pt>
              </c:numCache>
            </c:numRef>
          </c:val>
          <c:smooth val="0"/>
          <c:extLst>
            <c:ext xmlns:c16="http://schemas.microsoft.com/office/drawing/2014/chart" uri="{C3380CC4-5D6E-409C-BE32-E72D297353CC}">
              <c16:uniqueId val="{00000002-6916-4E0A-9C87-AD5F04B3DF76}"/>
            </c:ext>
          </c:extLst>
        </c:ser>
        <c:dLbls>
          <c:showLegendKey val="0"/>
          <c:showVal val="0"/>
          <c:showCatName val="0"/>
          <c:showSerName val="0"/>
          <c:showPercent val="0"/>
          <c:showBubbleSize val="0"/>
        </c:dLbls>
        <c:marker val="1"/>
        <c:smooth val="0"/>
        <c:axId val="459368912"/>
        <c:axId val="1"/>
      </c:lineChart>
      <c:lineChart>
        <c:grouping val="standard"/>
        <c:varyColors val="0"/>
        <c:ser>
          <c:idx val="2"/>
          <c:order val="2"/>
          <c:tx>
            <c:strRef>
              <c:f>'3.1.10-график'!$B$8</c:f>
              <c:strCache>
                <c:ptCount val="1"/>
                <c:pt idx="0">
                  <c:v>Сыйақы алуға байланысты кірістер</c:v>
                </c:pt>
              </c:strCache>
            </c:strRef>
          </c:tx>
          <c:spPr>
            <a:ln w="28575">
              <a:noFill/>
            </a:ln>
          </c:spPr>
          <c:marker>
            <c:symbol val="circle"/>
            <c:size val="4"/>
            <c:spPr>
              <a:solidFill>
                <a:srgbClr val="003366"/>
              </a:solidFill>
              <a:ln>
                <a:solidFill>
                  <a:srgbClr val="003366"/>
                </a:solidFill>
                <a:prstDash val="solid"/>
              </a:ln>
            </c:spPr>
          </c:marker>
          <c:cat>
            <c:multiLvlStrRef>
              <c:f>'3.1.10-график'!$C$4:$M$5</c:f>
              <c:multiLvlStrCache>
                <c:ptCount val="11"/>
                <c:lvl>
                  <c:pt idx="0">
                    <c:v>01.10.2008</c:v>
                  </c:pt>
                  <c:pt idx="1">
                    <c:v>01.10.2009</c:v>
                  </c:pt>
                  <c:pt idx="2">
                    <c:v>01.10.2010</c:v>
                  </c:pt>
                  <c:pt idx="4">
                    <c:v>01.10.2008</c:v>
                  </c:pt>
                  <c:pt idx="5">
                    <c:v>01.10.2009</c:v>
                  </c:pt>
                  <c:pt idx="6">
                    <c:v>01.10.2010</c:v>
                  </c:pt>
                  <c:pt idx="8">
                    <c:v>01.10.2008</c:v>
                  </c:pt>
                  <c:pt idx="9">
                    <c:v>01.10.2009</c:v>
                  </c:pt>
                  <c:pt idx="10">
                    <c:v>01.10.2010</c:v>
                  </c:pt>
                </c:lvl>
                <c:lvl>
                  <c:pt idx="0">
                    <c:v> 1-топ </c:v>
                  </c:pt>
                  <c:pt idx="4">
                    <c:v> 2-топ </c:v>
                  </c:pt>
                  <c:pt idx="8">
                    <c:v> 3-топ </c:v>
                  </c:pt>
                </c:lvl>
              </c:multiLvlStrCache>
            </c:multiLvlStrRef>
          </c:cat>
          <c:val>
            <c:numRef>
              <c:f>'3.1.10-график'!$C$8:$M$8</c:f>
              <c:numCache>
                <c:formatCode>_-* #\ ##0.0_р_._-;\-* #\ ##0.0_р_._-;_-* "-"??_р_._-;_-@_-</c:formatCode>
                <c:ptCount val="11"/>
                <c:pt idx="0">
                  <c:v>406.73638799999998</c:v>
                </c:pt>
                <c:pt idx="1">
                  <c:v>240.87390099999999</c:v>
                </c:pt>
                <c:pt idx="2">
                  <c:v>126.821332</c:v>
                </c:pt>
                <c:pt idx="4">
                  <c:v>645.63577599999996</c:v>
                </c:pt>
                <c:pt idx="5">
                  <c:v>710.29761900000005</c:v>
                </c:pt>
                <c:pt idx="6">
                  <c:v>583.49198100000001</c:v>
                </c:pt>
                <c:pt idx="8">
                  <c:v>43.485805999999997</c:v>
                </c:pt>
                <c:pt idx="9">
                  <c:v>54.282330000000002</c:v>
                </c:pt>
                <c:pt idx="10">
                  <c:v>53.818821</c:v>
                </c:pt>
              </c:numCache>
            </c:numRef>
          </c:val>
          <c:smooth val="0"/>
          <c:extLst>
            <c:ext xmlns:c16="http://schemas.microsoft.com/office/drawing/2014/chart" uri="{C3380CC4-5D6E-409C-BE32-E72D297353CC}">
              <c16:uniqueId val="{00000003-6916-4E0A-9C87-AD5F04B3DF76}"/>
            </c:ext>
          </c:extLst>
        </c:ser>
        <c:dLbls>
          <c:showLegendKey val="0"/>
          <c:showVal val="0"/>
          <c:showCatName val="0"/>
          <c:showSerName val="0"/>
          <c:showPercent val="0"/>
          <c:showBubbleSize val="0"/>
        </c:dLbls>
        <c:marker val="1"/>
        <c:smooth val="0"/>
        <c:axId val="3"/>
        <c:axId val="4"/>
      </c:lineChart>
      <c:catAx>
        <c:axId val="45936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min val="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9.8619329388560158E-3"/>
              <c:y val="0.261017305040259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689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5400000" vert="horz"/>
              <a:lstStyle/>
              <a:p>
                <a:pPr algn="ct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0.95660935874139996"/>
              <c:y val="0.24067832198941233"/>
            </c:manualLayout>
          </c:layout>
          <c:overlay val="0"/>
          <c:spPr>
            <a:noFill/>
            <a:ln w="25400">
              <a:noFill/>
            </a:ln>
          </c:spPr>
        </c:title>
        <c:numFmt formatCode="#,##0_ ;\-#,##0\ "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wMode val="edge"/>
          <c:hMode val="edge"/>
          <c:x val="1.1834319526627219E-2"/>
          <c:y val="0.7796624405000222"/>
          <c:w val="0.99211231732128158"/>
          <c:h val="0.98983228791316336"/>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2312312312312"/>
          <c:y val="5.0541516245487361E-2"/>
          <c:w val="0.81681681681681684"/>
          <c:h val="0.50180505415162457"/>
        </c:manualLayout>
      </c:layout>
      <c:areaChart>
        <c:grouping val="stacked"/>
        <c:varyColors val="0"/>
        <c:ser>
          <c:idx val="0"/>
          <c:order val="0"/>
          <c:tx>
            <c:strRef>
              <c:f>'3.2.1-график'!$B$7</c:f>
              <c:strCache>
                <c:ptCount val="1"/>
                <c:pt idx="0">
                  <c:v>25-ші процентиль</c:v>
                </c:pt>
              </c:strCache>
            </c:strRef>
          </c:tx>
          <c:spPr>
            <a:noFill/>
            <a:ln w="25400">
              <a:noFill/>
            </a:ln>
          </c:spPr>
          <c:cat>
            <c:numRef>
              <c:f>'3.2.1-график'!$C$4:$Q$4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'3.2.1-график'!$C$7:$Q$7</c:f>
              <c:numCache>
                <c:formatCode>0.00</c:formatCode>
                <c:ptCount val="15"/>
                <c:pt idx="0">
                  <c:v>1.3314551964393961E-2</c:v>
                </c:pt>
                <c:pt idx="1">
                  <c:v>2.6941866519834434E-2</c:v>
                </c:pt>
                <c:pt idx="2">
                  <c:v>7.8057820503326658E-3</c:v>
                </c:pt>
                <c:pt idx="3">
                  <c:v>-3.863824422200407E-2</c:v>
                </c:pt>
                <c:pt idx="4">
                  <c:v>-5.3495905434038815E-2</c:v>
                </c:pt>
                <c:pt idx="5">
                  <c:v>-6.3653167612959693E-2</c:v>
                </c:pt>
                <c:pt idx="6">
                  <c:v>-2.6240511266857003E-2</c:v>
                </c:pt>
                <c:pt idx="7">
                  <c:v>-2.1752589540747491E-2</c:v>
                </c:pt>
                <c:pt idx="8">
                  <c:v>-1.6239855668978453E-2</c:v>
                </c:pt>
                <c:pt idx="9">
                  <c:v>-6.8722840908963134E-2</c:v>
                </c:pt>
                <c:pt idx="10">
                  <c:v>-3.3561189084461013E-2</c:v>
                </c:pt>
                <c:pt idx="11">
                  <c:v>-8.5374586525869212E-2</c:v>
                </c:pt>
                <c:pt idx="12">
                  <c:v>-2.1770386242181972E-2</c:v>
                </c:pt>
                <c:pt idx="13">
                  <c:v>-1.6105706356352167E-2</c:v>
                </c:pt>
                <c:pt idx="14">
                  <c:v>-3.7394400023899488E-2</c:v>
                </c:pt>
              </c:numCache>
            </c:numRef>
          </c:val>
          <c:extLst>
            <c:ext xmlns:c16="http://schemas.microsoft.com/office/drawing/2014/chart" uri="{C3380CC4-5D6E-409C-BE32-E72D297353CC}">
              <c16:uniqueId val="{00000000-FACA-4F8F-8FF4-4B5BDEA2FEC9}"/>
            </c:ext>
          </c:extLst>
        </c:ser>
        <c:ser>
          <c:idx val="1"/>
          <c:order val="1"/>
          <c:tx>
            <c:v>25-ші - 75-ші процентильдер</c:v>
          </c:tx>
          <c:spPr>
            <a:solidFill>
              <a:srgbClr val="000080"/>
            </a:solidFill>
            <a:ln w="12700">
              <a:solidFill>
                <a:srgbClr val="000000"/>
              </a:solidFill>
              <a:prstDash val="solid"/>
            </a:ln>
          </c:spPr>
          <c:cat>
            <c:numRef>
              <c:f>'3.2.1-график'!$C$4:$Q$4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'3.2.1-график'!$C$8:$Q$8</c:f>
              <c:numCache>
                <c:formatCode>0.00</c:formatCode>
                <c:ptCount val="15"/>
                <c:pt idx="0">
                  <c:v>0.14035403486977827</c:v>
                </c:pt>
                <c:pt idx="1">
                  <c:v>0.29391818940045189</c:v>
                </c:pt>
                <c:pt idx="2">
                  <c:v>0.16584695183369558</c:v>
                </c:pt>
                <c:pt idx="3">
                  <c:v>0.16357320972053763</c:v>
                </c:pt>
                <c:pt idx="4">
                  <c:v>9.8721224317531275E-2</c:v>
                </c:pt>
                <c:pt idx="5">
                  <c:v>9.885661349475261E-2</c:v>
                </c:pt>
                <c:pt idx="6">
                  <c:v>0.13524695813362886</c:v>
                </c:pt>
                <c:pt idx="7">
                  <c:v>0.14674270172314718</c:v>
                </c:pt>
                <c:pt idx="8">
                  <c:v>0.1249272576791407</c:v>
                </c:pt>
                <c:pt idx="9">
                  <c:v>2.2615137983736155E-2</c:v>
                </c:pt>
                <c:pt idx="10">
                  <c:v>9.0802909037450086E-2</c:v>
                </c:pt>
                <c:pt idx="11">
                  <c:v>7.7960352164639701E-2</c:v>
                </c:pt>
                <c:pt idx="12">
                  <c:v>0.1402169252259835</c:v>
                </c:pt>
                <c:pt idx="13">
                  <c:v>9.7095621008285504E-2</c:v>
                </c:pt>
                <c:pt idx="14">
                  <c:v>0.15988740801221746</c:v>
                </c:pt>
              </c:numCache>
            </c:numRef>
          </c:val>
          <c:extLst>
            <c:ext xmlns:c16="http://schemas.microsoft.com/office/drawing/2014/chart" uri="{C3380CC4-5D6E-409C-BE32-E72D297353CC}">
              <c16:uniqueId val="{00000001-FACA-4F8F-8FF4-4B5BDEA2FEC9}"/>
            </c:ext>
          </c:extLst>
        </c:ser>
        <c:dLbls>
          <c:showLegendKey val="0"/>
          <c:showVal val="0"/>
          <c:showCatName val="0"/>
          <c:showSerName val="0"/>
          <c:showPercent val="0"/>
          <c:showBubbleSize val="0"/>
        </c:dLbls>
        <c:axId val="492513728"/>
        <c:axId val="1"/>
      </c:areaChart>
      <c:lineChart>
        <c:grouping val="standard"/>
        <c:varyColors val="0"/>
        <c:ser>
          <c:idx val="4"/>
          <c:order val="2"/>
          <c:tx>
            <c:strRef>
              <c:f>'3.2.1-график'!$B$5</c:f>
              <c:strCache>
                <c:ptCount val="1"/>
                <c:pt idx="0">
                  <c:v>Медиана</c:v>
                </c:pt>
              </c:strCache>
            </c:strRef>
          </c:tx>
          <c:spPr>
            <a:ln w="25400">
              <a:solidFill>
                <a:srgbClr val="0000FF"/>
              </a:solidFill>
              <a:prstDash val="solid"/>
            </a:ln>
          </c:spPr>
          <c:marker>
            <c:symbol val="plus"/>
            <c:size val="5"/>
            <c:spPr>
              <a:solidFill>
                <a:srgbClr val="FF0000"/>
              </a:solidFill>
              <a:ln>
                <a:solidFill>
                  <a:srgbClr val="0000FF"/>
                </a:solidFill>
                <a:prstDash val="solid"/>
              </a:ln>
            </c:spPr>
          </c:marker>
          <c:cat>
            <c:numRef>
              <c:f>'3.2.1-график'!$C$4:$Q$4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'3.2.1-график'!$C$5:$Q$5</c:f>
              <c:numCache>
                <c:formatCode>0.00</c:formatCode>
                <c:ptCount val="15"/>
                <c:pt idx="0">
                  <c:v>6.4958716746328804E-2</c:v>
                </c:pt>
                <c:pt idx="1">
                  <c:v>0.20411767144464477</c:v>
                </c:pt>
                <c:pt idx="2">
                  <c:v>0.11702232613483876</c:v>
                </c:pt>
                <c:pt idx="3">
                  <c:v>3.1625791136684178E-2</c:v>
                </c:pt>
                <c:pt idx="4">
                  <c:v>3.2530082430597407E-3</c:v>
                </c:pt>
                <c:pt idx="5">
                  <c:v>4.0214582989470671E-3</c:v>
                </c:pt>
                <c:pt idx="6">
                  <c:v>9.9831352119525985E-3</c:v>
                </c:pt>
                <c:pt idx="7">
                  <c:v>2.988459711849023E-2</c:v>
                </c:pt>
                <c:pt idx="8">
                  <c:v>4.5014651608341838E-2</c:v>
                </c:pt>
                <c:pt idx="9">
                  <c:v>-2.3060371133210245E-2</c:v>
                </c:pt>
                <c:pt idx="10">
                  <c:v>9.672891533416772E-3</c:v>
                </c:pt>
                <c:pt idx="11">
                  <c:v>-7.6614351089051569E-3</c:v>
                </c:pt>
                <c:pt idx="12">
                  <c:v>1.640934291039009E-2</c:v>
                </c:pt>
                <c:pt idx="13">
                  <c:v>6.8953633379142953E-3</c:v>
                </c:pt>
                <c:pt idx="14">
                  <c:v>1.1317458778292711E-2</c:v>
                </c:pt>
              </c:numCache>
            </c:numRef>
          </c:val>
          <c:smooth val="1"/>
          <c:extLst>
            <c:ext xmlns:c16="http://schemas.microsoft.com/office/drawing/2014/chart" uri="{C3380CC4-5D6E-409C-BE32-E72D297353CC}">
              <c16:uniqueId val="{00000002-FACA-4F8F-8FF4-4B5BDEA2FEC9}"/>
            </c:ext>
          </c:extLst>
        </c:ser>
        <c:ser>
          <c:idx val="5"/>
          <c:order val="3"/>
          <c:tx>
            <c:strRef>
              <c:f>'3.2.1-график'!$B$6</c:f>
              <c:strCache>
                <c:ptCount val="1"/>
                <c:pt idx="0">
                  <c:v>Орташа мән</c:v>
                </c:pt>
              </c:strCache>
            </c:strRef>
          </c:tx>
          <c:spPr>
            <a:ln w="28575">
              <a:noFill/>
            </a:ln>
          </c:spPr>
          <c:marker>
            <c:symbol val="circle"/>
            <c:size val="6"/>
            <c:spPr>
              <a:solidFill>
                <a:srgbClr val="00FFFF"/>
              </a:solidFill>
              <a:ln>
                <a:solidFill>
                  <a:srgbClr val="00FFFF"/>
                </a:solidFill>
                <a:prstDash val="solid"/>
              </a:ln>
            </c:spPr>
          </c:marker>
          <c:cat>
            <c:numRef>
              <c:f>'3.2.1-график'!$C$4:$Q$4</c:f>
              <c:numCache>
                <c:formatCode>m/d/yyyy</c:formatCode>
                <c:ptCount val="15"/>
                <c:pt idx="0">
                  <c:v>39173</c:v>
                </c:pt>
                <c:pt idx="1">
                  <c:v>39264</c:v>
                </c:pt>
                <c:pt idx="2">
                  <c:v>39356</c:v>
                </c:pt>
                <c:pt idx="3">
                  <c:v>39448</c:v>
                </c:pt>
                <c:pt idx="4">
                  <c:v>39539</c:v>
                </c:pt>
                <c:pt idx="5">
                  <c:v>39630</c:v>
                </c:pt>
                <c:pt idx="6">
                  <c:v>39722</c:v>
                </c:pt>
                <c:pt idx="7">
                  <c:v>39814</c:v>
                </c:pt>
                <c:pt idx="8">
                  <c:v>39904</c:v>
                </c:pt>
                <c:pt idx="9">
                  <c:v>39995</c:v>
                </c:pt>
                <c:pt idx="10">
                  <c:v>40087</c:v>
                </c:pt>
                <c:pt idx="11">
                  <c:v>40179</c:v>
                </c:pt>
                <c:pt idx="12">
                  <c:v>40269</c:v>
                </c:pt>
                <c:pt idx="13">
                  <c:v>40360</c:v>
                </c:pt>
                <c:pt idx="14">
                  <c:v>40452</c:v>
                </c:pt>
              </c:numCache>
            </c:numRef>
          </c:cat>
          <c:val>
            <c:numRef>
              <c:f>'3.2.1-график'!$C$6:$Q$6</c:f>
              <c:numCache>
                <c:formatCode>0.00</c:formatCode>
                <c:ptCount val="15"/>
                <c:pt idx="0">
                  <c:v>7.7501561382259734E-2</c:v>
                </c:pt>
                <c:pt idx="1">
                  <c:v>0.25667318592805333</c:v>
                </c:pt>
                <c:pt idx="2">
                  <c:v>0.11509000727379123</c:v>
                </c:pt>
                <c:pt idx="3">
                  <c:v>0.10109947856205523</c:v>
                </c:pt>
                <c:pt idx="4">
                  <c:v>2.5433071324513674E-2</c:v>
                </c:pt>
                <c:pt idx="5">
                  <c:v>3.2282531723709804E-2</c:v>
                </c:pt>
                <c:pt idx="6">
                  <c:v>4.0540841888847622E-2</c:v>
                </c:pt>
                <c:pt idx="7">
                  <c:v>1.7550402997173669</c:v>
                </c:pt>
                <c:pt idx="8">
                  <c:v>8.1265002501115541E-2</c:v>
                </c:pt>
                <c:pt idx="9">
                  <c:v>7.1477805285307281E-3</c:v>
                </c:pt>
                <c:pt idx="10">
                  <c:v>3.6820014164233979E-2</c:v>
                </c:pt>
                <c:pt idx="11">
                  <c:v>-8.2517289904375183E-3</c:v>
                </c:pt>
                <c:pt idx="12">
                  <c:v>5.491853778537685E-2</c:v>
                </c:pt>
                <c:pt idx="13">
                  <c:v>6.6483864348179364E-2</c:v>
                </c:pt>
                <c:pt idx="14">
                  <c:v>0.1040546896744966</c:v>
                </c:pt>
              </c:numCache>
            </c:numRef>
          </c:val>
          <c:smooth val="0"/>
          <c:extLst>
            <c:ext xmlns:c16="http://schemas.microsoft.com/office/drawing/2014/chart" uri="{C3380CC4-5D6E-409C-BE32-E72D297353CC}">
              <c16:uniqueId val="{00000003-FACA-4F8F-8FF4-4B5BDEA2FEC9}"/>
            </c:ext>
          </c:extLst>
        </c:ser>
        <c:dLbls>
          <c:showLegendKey val="0"/>
          <c:showVal val="0"/>
          <c:showCatName val="0"/>
          <c:showSerName val="0"/>
          <c:showPercent val="0"/>
          <c:showBubbleSize val="0"/>
        </c:dLbls>
        <c:marker val="1"/>
        <c:smooth val="0"/>
        <c:axId val="492513728"/>
        <c:axId val="1"/>
      </c:lineChart>
      <c:dateAx>
        <c:axId val="492513728"/>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5"/>
        <c:auto val="1"/>
        <c:lblOffset val="100"/>
        <c:baseTimeUnit val="months"/>
        <c:majorUnit val="3"/>
        <c:majorTimeUnit val="months"/>
        <c:minorUnit val="1"/>
        <c:minorTimeUnit val="months"/>
      </c:dateAx>
      <c:valAx>
        <c:axId val="1"/>
        <c:scaling>
          <c:orientation val="minMax"/>
          <c:max val="0.4"/>
          <c:min val="-0.1"/>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513728"/>
        <c:crosses val="autoZero"/>
        <c:crossBetween val="between"/>
        <c:majorUnit val="0.2"/>
        <c:minorUnit val="0.04"/>
      </c:valAx>
      <c:spPr>
        <a:solidFill>
          <a:srgbClr val="FFFFFF"/>
        </a:solidFill>
        <a:ln w="25400">
          <a:noFill/>
        </a:ln>
      </c:spPr>
    </c:plotArea>
    <c:legend>
      <c:legendPos val="b"/>
      <c:legendEntry>
        <c:idx val="1"/>
        <c:delete val="1"/>
      </c:legendEntry>
      <c:layout>
        <c:manualLayout>
          <c:xMode val="edge"/>
          <c:yMode val="edge"/>
          <c:x val="4.6632124352331605E-2"/>
          <c:y val="0.82671625873663612"/>
          <c:w val="0.8886010362694301"/>
          <c:h val="0.1624551600137494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3"/>
          <c:tx>
            <c:v>Качество ссудного портфеля - корпоративный сектор</c:v>
          </c:tx>
          <c:spPr>
            <a:solidFill>
              <a:srgbClr val="CCFF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-0.11764705882352941</c:v>
              </c:pt>
              <c:pt idx="1">
                <c:v>-0.23529411764705885</c:v>
              </c:pt>
              <c:pt idx="2">
                <c:v>-0.38235294117647056</c:v>
              </c:pt>
              <c:pt idx="3">
                <c:v>-0.52941176470588236</c:v>
              </c:pt>
              <c:pt idx="4">
                <c:v>-0.17647058823529413</c:v>
              </c:pt>
              <c:pt idx="5">
                <c:v>-0.23529411764705885</c:v>
              </c:pt>
            </c:numLit>
          </c:val>
          <c:extLst>
            <c:ext xmlns:c16="http://schemas.microsoft.com/office/drawing/2014/chart" uri="{C3380CC4-5D6E-409C-BE32-E72D297353CC}">
              <c16:uniqueId val="{00000000-807C-4880-8AC3-63D434E0403D}"/>
            </c:ext>
          </c:extLst>
        </c:ser>
        <c:ser>
          <c:idx val="4"/>
          <c:order val="4"/>
          <c:tx>
            <c:v>Качество ссудного портфеля - ипотечные займы</c:v>
          </c:tx>
          <c:spPr>
            <a:solidFill>
              <a:srgbClr val="660066"/>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-0.34375</c:v>
              </c:pt>
              <c:pt idx="2">
                <c:v>-0.53125</c:v>
              </c:pt>
              <c:pt idx="3">
                <c:v>-0.625</c:v>
              </c:pt>
              <c:pt idx="4">
                <c:v>-0.34375</c:v>
              </c:pt>
              <c:pt idx="5">
                <c:v>-0.28125</c:v>
              </c:pt>
            </c:numLit>
          </c:val>
          <c:extLst>
            <c:ext xmlns:c16="http://schemas.microsoft.com/office/drawing/2014/chart" uri="{C3380CC4-5D6E-409C-BE32-E72D297353CC}">
              <c16:uniqueId val="{00000001-807C-4880-8AC3-63D434E0403D}"/>
            </c:ext>
          </c:extLst>
        </c:ser>
        <c:ser>
          <c:idx val="5"/>
          <c:order val="5"/>
          <c:tx>
            <c:v>Качество ссудного портфеля - потреб. кредиты</c:v>
          </c:tx>
          <c:spPr>
            <a:solidFill>
              <a:srgbClr val="FF8080"/>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-0.41379310344827586</c:v>
              </c:pt>
              <c:pt idx="1">
                <c:v>-0.22580645161290322</c:v>
              </c:pt>
              <c:pt idx="2">
                <c:v>-0.34375</c:v>
              </c:pt>
              <c:pt idx="3">
                <c:v>-0.46875</c:v>
              </c:pt>
              <c:pt idx="4">
                <c:v>-0.3125</c:v>
              </c:pt>
              <c:pt idx="5">
                <c:v>-0.21875</c:v>
              </c:pt>
            </c:numLit>
          </c:val>
          <c:extLst>
            <c:ext xmlns:c16="http://schemas.microsoft.com/office/drawing/2014/chart" uri="{C3380CC4-5D6E-409C-BE32-E72D297353CC}">
              <c16:uniqueId val="{00000002-807C-4880-8AC3-63D434E0403D}"/>
            </c:ext>
          </c:extLst>
        </c:ser>
        <c:dLbls>
          <c:showLegendKey val="0"/>
          <c:showVal val="0"/>
          <c:showCatName val="0"/>
          <c:showSerName val="0"/>
          <c:showPercent val="0"/>
          <c:showBubbleSize val="0"/>
        </c:dLbls>
        <c:gapWidth val="150"/>
        <c:axId val="494083016"/>
        <c:axId val="1"/>
      </c:barChart>
      <c:lineChart>
        <c:grouping val="standard"/>
        <c:varyColors val="0"/>
        <c:ser>
          <c:idx val="0"/>
          <c:order val="0"/>
          <c:tx>
            <c:v>Кредитная политика, юр лица</c:v>
          </c:tx>
          <c:spPr>
            <a:ln w="38100">
              <a:solidFill>
                <a:srgbClr val="000080"/>
              </a:solidFill>
              <a:prstDash val="solid"/>
            </a:ln>
          </c:spPr>
          <c:marker>
            <c:symbol val="diamond"/>
            <c:size val="5"/>
            <c:spPr>
              <a:solidFill>
                <a:srgbClr val="000080"/>
              </a:solidFill>
              <a:ln>
                <a:solidFill>
                  <a:srgbClr val="000080"/>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-0.69696969696969702</c:v>
              </c:pt>
              <c:pt idx="1">
                <c:v>-0.30303030303030298</c:v>
              </c:pt>
              <c:pt idx="2">
                <c:v>-0.32352941176470601</c:v>
              </c:pt>
              <c:pt idx="3">
                <c:v>-0.32352941176470601</c:v>
              </c:pt>
              <c:pt idx="4">
                <c:v>-0.27272727272727298</c:v>
              </c:pt>
              <c:pt idx="5">
                <c:v>-0.21212121212121199</c:v>
              </c:pt>
            </c:numLit>
          </c:val>
          <c:smooth val="0"/>
          <c:extLst>
            <c:ext xmlns:c16="http://schemas.microsoft.com/office/drawing/2014/chart" uri="{C3380CC4-5D6E-409C-BE32-E72D297353CC}">
              <c16:uniqueId val="{00000003-807C-4880-8AC3-63D434E0403D}"/>
            </c:ext>
          </c:extLst>
        </c:ser>
        <c:ser>
          <c:idx val="1"/>
          <c:order val="1"/>
          <c:tx>
            <c:v>Кредитная политика, физ.лица, ипотека</c:v>
          </c:tx>
          <c:spPr>
            <a:ln w="38100">
              <a:solidFill>
                <a:srgbClr val="FF00FF"/>
              </a:solidFill>
              <a:prstDash val="solid"/>
            </a:ln>
          </c:spPr>
          <c:marker>
            <c:symbol val="square"/>
            <c:size val="5"/>
            <c:spPr>
              <a:solidFill>
                <a:srgbClr val="FF00FF"/>
              </a:solidFill>
              <a:ln>
                <a:solidFill>
                  <a:srgbClr val="FF00FF"/>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-0.22580645161290325</c:v>
              </c:pt>
              <c:pt idx="2">
                <c:v>-0.28125</c:v>
              </c:pt>
              <c:pt idx="3">
                <c:v>-0.21875</c:v>
              </c:pt>
              <c:pt idx="4">
                <c:v>-0.21875</c:v>
              </c:pt>
              <c:pt idx="5">
                <c:v>-6.25E-2</c:v>
              </c:pt>
            </c:numLit>
          </c:val>
          <c:smooth val="0"/>
          <c:extLst>
            <c:ext xmlns:c16="http://schemas.microsoft.com/office/drawing/2014/chart" uri="{C3380CC4-5D6E-409C-BE32-E72D297353CC}">
              <c16:uniqueId val="{00000004-807C-4880-8AC3-63D434E0403D}"/>
            </c:ext>
          </c:extLst>
        </c:ser>
        <c:ser>
          <c:idx val="2"/>
          <c:order val="2"/>
          <c:tx>
            <c:v>Кредитная политика, физ.лица, потреб.кред-е</c:v>
          </c:tx>
          <c:spPr>
            <a:ln w="38100">
              <a:solidFill>
                <a:srgbClr val="33CCCC"/>
              </a:solidFill>
              <a:prstDash val="solid"/>
            </a:ln>
          </c:spPr>
          <c:marker>
            <c:symbol val="triangle"/>
            <c:size val="5"/>
            <c:spPr>
              <a:solidFill>
                <a:srgbClr val="33CCCC"/>
              </a:solidFill>
              <a:ln>
                <a:solidFill>
                  <a:srgbClr val="33CCCC"/>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-0.41379310344827591</c:v>
              </c:pt>
              <c:pt idx="1">
                <c:v>-3.2258064516129031E-2</c:v>
              </c:pt>
              <c:pt idx="2">
                <c:v>-0.125</c:v>
              </c:pt>
              <c:pt idx="3">
                <c:v>-0.21875</c:v>
              </c:pt>
              <c:pt idx="4">
                <c:v>-0.21875</c:v>
              </c:pt>
              <c:pt idx="5">
                <c:v>-0.125</c:v>
              </c:pt>
            </c:numLit>
          </c:val>
          <c:smooth val="0"/>
          <c:extLst>
            <c:ext xmlns:c16="http://schemas.microsoft.com/office/drawing/2014/chart" uri="{C3380CC4-5D6E-409C-BE32-E72D297353CC}">
              <c16:uniqueId val="{00000005-807C-4880-8AC3-63D434E0403D}"/>
            </c:ext>
          </c:extLst>
        </c:ser>
        <c:dLbls>
          <c:showLegendKey val="0"/>
          <c:showVal val="0"/>
          <c:showCatName val="0"/>
          <c:showSerName val="0"/>
          <c:showPercent val="0"/>
          <c:showBubbleSize val="0"/>
        </c:dLbls>
        <c:marker val="1"/>
        <c:smooth val="0"/>
        <c:axId val="494083016"/>
        <c:axId val="1"/>
      </c:lineChart>
      <c:catAx>
        <c:axId val="494083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1"/>
        <c:crossesAt val="-0.8"/>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4940830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70395376146258"/>
          <c:y val="6.2780406522400772E-2"/>
          <c:w val="0.88148360697243189"/>
          <c:h val="0.59192954721120727"/>
        </c:manualLayout>
      </c:layout>
      <c:barChart>
        <c:barDir val="col"/>
        <c:grouping val="clustered"/>
        <c:varyColors val="0"/>
        <c:ser>
          <c:idx val="1"/>
          <c:order val="0"/>
          <c:tx>
            <c:strRef>
              <c:f>'3.2.2-график'!$B$5</c:f>
              <c:strCache>
                <c:ptCount val="1"/>
                <c:pt idx="0">
                  <c:v>Несие портфелінің сапасы - корпоративтік сектор</c:v>
                </c:pt>
              </c:strCache>
            </c:strRef>
          </c:tx>
          <c:spPr>
            <a:solidFill>
              <a:srgbClr val="993366"/>
            </a:solidFill>
            <a:ln w="12700">
              <a:solidFill>
                <a:srgbClr val="000000"/>
              </a:solidFill>
              <a:prstDash val="solid"/>
            </a:ln>
          </c:spPr>
          <c:invertIfNegative val="0"/>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'3.2.2-график'!$C$5:$I$5</c:f>
              <c:numCache>
                <c:formatCode>0.00%</c:formatCode>
                <c:ptCount val="7"/>
                <c:pt idx="0">
                  <c:v>-0.52941176470588236</c:v>
                </c:pt>
                <c:pt idx="1">
                  <c:v>-0.17647058823529413</c:v>
                </c:pt>
                <c:pt idx="2">
                  <c:v>-0.23529411764705885</c:v>
                </c:pt>
                <c:pt idx="3">
                  <c:v>-0.20588235294117646</c:v>
                </c:pt>
                <c:pt idx="4">
                  <c:v>-5.8823529411764719E-2</c:v>
                </c:pt>
                <c:pt idx="5">
                  <c:v>5.8823529411764705E-2</c:v>
                </c:pt>
                <c:pt idx="6">
                  <c:v>0.15151515151515152</c:v>
                </c:pt>
              </c:numCache>
            </c:numRef>
          </c:val>
          <c:extLst>
            <c:ext xmlns:c16="http://schemas.microsoft.com/office/drawing/2014/chart" uri="{C3380CC4-5D6E-409C-BE32-E72D297353CC}">
              <c16:uniqueId val="{00000000-378E-4D89-9827-B284FF789333}"/>
            </c:ext>
          </c:extLst>
        </c:ser>
        <c:ser>
          <c:idx val="0"/>
          <c:order val="1"/>
          <c:tx>
            <c:strRef>
              <c:f>'3.2.2-график'!$B$6</c:f>
              <c:strCache>
                <c:ptCount val="1"/>
                <c:pt idx="0">
                  <c:v>Несие портфелінің сапасы - ипотекалық заемдар</c:v>
                </c:pt>
              </c:strCache>
            </c:strRef>
          </c:tx>
          <c:spPr>
            <a:solidFill>
              <a:srgbClr val="9999FF"/>
            </a:solidFill>
            <a:ln w="12700">
              <a:solidFill>
                <a:srgbClr val="000000"/>
              </a:solidFill>
              <a:prstDash val="solid"/>
            </a:ln>
          </c:spPr>
          <c:invertIfNegative val="0"/>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'3.2.2-график'!$C$6:$I$6</c:f>
              <c:numCache>
                <c:formatCode>0.00%</c:formatCode>
                <c:ptCount val="7"/>
                <c:pt idx="0">
                  <c:v>-0.625</c:v>
                </c:pt>
                <c:pt idx="1">
                  <c:v>-0.34375</c:v>
                </c:pt>
                <c:pt idx="2">
                  <c:v>-0.28125</c:v>
                </c:pt>
                <c:pt idx="3">
                  <c:v>-0.25</c:v>
                </c:pt>
                <c:pt idx="4">
                  <c:v>-9.6774193548387094E-2</c:v>
                </c:pt>
                <c:pt idx="5">
                  <c:v>0</c:v>
                </c:pt>
                <c:pt idx="6">
                  <c:v>0.13333333333333333</c:v>
                </c:pt>
              </c:numCache>
            </c:numRef>
          </c:val>
          <c:extLst>
            <c:ext xmlns:c16="http://schemas.microsoft.com/office/drawing/2014/chart" uri="{C3380CC4-5D6E-409C-BE32-E72D297353CC}">
              <c16:uniqueId val="{00000001-378E-4D89-9827-B284FF789333}"/>
            </c:ext>
          </c:extLst>
        </c:ser>
        <c:ser>
          <c:idx val="5"/>
          <c:order val="2"/>
          <c:tx>
            <c:strRef>
              <c:f>'3.2.2-график'!$B$7</c:f>
              <c:strCache>
                <c:ptCount val="1"/>
                <c:pt idx="0">
                  <c:v>Несие портфелінің сапасы - тұтынушылық кредиттер</c:v>
                </c:pt>
              </c:strCache>
            </c:strRef>
          </c:tx>
          <c:spPr>
            <a:solidFill>
              <a:srgbClr val="FF8080"/>
            </a:solidFill>
            <a:ln w="12700">
              <a:solidFill>
                <a:srgbClr val="000000"/>
              </a:solidFill>
              <a:prstDash val="solid"/>
            </a:ln>
          </c:spPr>
          <c:invertIfNegative val="0"/>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'3.2.2-график'!$C$7:$I$7</c:f>
              <c:numCache>
                <c:formatCode>0.00%</c:formatCode>
                <c:ptCount val="7"/>
                <c:pt idx="0">
                  <c:v>-0.46875</c:v>
                </c:pt>
                <c:pt idx="1">
                  <c:v>-0.3125</c:v>
                </c:pt>
                <c:pt idx="2">
                  <c:v>-0.21875</c:v>
                </c:pt>
                <c:pt idx="3">
                  <c:v>-0.3125</c:v>
                </c:pt>
                <c:pt idx="4">
                  <c:v>-0.15625</c:v>
                </c:pt>
                <c:pt idx="5">
                  <c:v>3.125E-2</c:v>
                </c:pt>
                <c:pt idx="6">
                  <c:v>6.4516129032258063E-2</c:v>
                </c:pt>
              </c:numCache>
            </c:numRef>
          </c:val>
          <c:extLst>
            <c:ext xmlns:c16="http://schemas.microsoft.com/office/drawing/2014/chart" uri="{C3380CC4-5D6E-409C-BE32-E72D297353CC}">
              <c16:uniqueId val="{00000002-378E-4D89-9827-B284FF789333}"/>
            </c:ext>
          </c:extLst>
        </c:ser>
        <c:dLbls>
          <c:showLegendKey val="0"/>
          <c:showVal val="0"/>
          <c:showCatName val="0"/>
          <c:showSerName val="0"/>
          <c:showPercent val="0"/>
          <c:showBubbleSize val="0"/>
        </c:dLbls>
        <c:gapWidth val="150"/>
        <c:axId val="494095152"/>
        <c:axId val="1"/>
      </c:barChart>
      <c:lineChart>
        <c:grouping val="standard"/>
        <c:varyColors val="0"/>
        <c:ser>
          <c:idx val="2"/>
          <c:order val="3"/>
          <c:tx>
            <c:strRef>
              <c:f>'3.2.2-график'!$B$8</c:f>
              <c:strCache>
                <c:ptCount val="1"/>
                <c:pt idx="0">
                  <c:v>Кредиттік саясат, заңды тұлғалар</c:v>
                </c:pt>
              </c:strCache>
            </c:strRef>
          </c:tx>
          <c:spPr>
            <a:ln w="38100">
              <a:solidFill>
                <a:srgbClr val="FF0000"/>
              </a:solidFill>
              <a:prstDash val="solid"/>
            </a:ln>
          </c:spPr>
          <c:marker>
            <c:symbol val="triangle"/>
            <c:size val="6"/>
            <c:spPr>
              <a:solidFill>
                <a:srgbClr val="FF0000"/>
              </a:solidFill>
              <a:ln>
                <a:solidFill>
                  <a:srgbClr val="FF0000"/>
                </a:solidFill>
                <a:prstDash val="solid"/>
              </a:ln>
            </c:spPr>
          </c:marker>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'3.2.2-график'!$C$8:$I$8</c:f>
              <c:numCache>
                <c:formatCode>0.00%</c:formatCode>
                <c:ptCount val="7"/>
                <c:pt idx="0">
                  <c:v>-0.3235294117647059</c:v>
                </c:pt>
                <c:pt idx="1">
                  <c:v>-0.27272727272727271</c:v>
                </c:pt>
                <c:pt idx="2">
                  <c:v>-0.21212121212121213</c:v>
                </c:pt>
                <c:pt idx="3">
                  <c:v>-0.12121212121212122</c:v>
                </c:pt>
                <c:pt idx="4">
                  <c:v>9.0909090909090912E-2</c:v>
                </c:pt>
                <c:pt idx="5">
                  <c:v>-3.0303030303030304E-2</c:v>
                </c:pt>
                <c:pt idx="6">
                  <c:v>0.12121212121212122</c:v>
                </c:pt>
              </c:numCache>
            </c:numRef>
          </c:val>
          <c:smooth val="0"/>
          <c:extLst>
            <c:ext xmlns:c16="http://schemas.microsoft.com/office/drawing/2014/chart" uri="{C3380CC4-5D6E-409C-BE32-E72D297353CC}">
              <c16:uniqueId val="{00000003-378E-4D89-9827-B284FF789333}"/>
            </c:ext>
          </c:extLst>
        </c:ser>
        <c:ser>
          <c:idx val="3"/>
          <c:order val="4"/>
          <c:tx>
            <c:strRef>
              <c:f>'3.2.2-график'!$B$9</c:f>
              <c:strCache>
                <c:ptCount val="1"/>
                <c:pt idx="0">
                  <c:v>Кредиттік саясат, жеке тұлғалар, ипотека</c:v>
                </c:pt>
              </c:strCache>
            </c:strRef>
          </c:tx>
          <c:spPr>
            <a:ln w="38100">
              <a:solidFill>
                <a:srgbClr val="FF00FF"/>
              </a:solidFill>
              <a:prstDash val="solid"/>
            </a:ln>
          </c:spPr>
          <c:marker>
            <c:symbol val="diamond"/>
            <c:size val="6"/>
            <c:spPr>
              <a:solidFill>
                <a:srgbClr val="FF00FF"/>
              </a:solidFill>
              <a:ln>
                <a:solidFill>
                  <a:srgbClr val="FF00FF"/>
                </a:solidFill>
                <a:prstDash val="solid"/>
              </a:ln>
            </c:spPr>
          </c:marker>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'3.2.2-график'!$C$9:$I$9</c:f>
              <c:numCache>
                <c:formatCode>0.00%</c:formatCode>
                <c:ptCount val="7"/>
                <c:pt idx="0">
                  <c:v>-0.21875</c:v>
                </c:pt>
                <c:pt idx="1">
                  <c:v>-0.21875</c:v>
                </c:pt>
                <c:pt idx="2">
                  <c:v>-6.25E-2</c:v>
                </c:pt>
                <c:pt idx="3">
                  <c:v>-0.15625</c:v>
                </c:pt>
                <c:pt idx="4">
                  <c:v>-3.333333333333334E-2</c:v>
                </c:pt>
                <c:pt idx="5">
                  <c:v>6.666666666666668E-2</c:v>
                </c:pt>
                <c:pt idx="6">
                  <c:v>0.14285714285714285</c:v>
                </c:pt>
              </c:numCache>
            </c:numRef>
          </c:val>
          <c:smooth val="0"/>
          <c:extLst>
            <c:ext xmlns:c16="http://schemas.microsoft.com/office/drawing/2014/chart" uri="{C3380CC4-5D6E-409C-BE32-E72D297353CC}">
              <c16:uniqueId val="{00000004-378E-4D89-9827-B284FF789333}"/>
            </c:ext>
          </c:extLst>
        </c:ser>
        <c:ser>
          <c:idx val="4"/>
          <c:order val="5"/>
          <c:tx>
            <c:strRef>
              <c:f>'3.2.2-график'!$B$10</c:f>
              <c:strCache>
                <c:ptCount val="1"/>
                <c:pt idx="0">
                  <c:v>Кредиттік саясат, жеке тұлғалар, тұтынушылық кредиттеу</c:v>
                </c:pt>
              </c:strCache>
            </c:strRef>
          </c:tx>
          <c:spPr>
            <a:ln w="38100">
              <a:solidFill>
                <a:srgbClr val="00FF00"/>
              </a:solidFill>
              <a:prstDash val="solid"/>
            </a:ln>
          </c:spPr>
          <c:marker>
            <c:symbol val="square"/>
            <c:size val="6"/>
            <c:spPr>
              <a:solidFill>
                <a:srgbClr val="00FF00"/>
              </a:solidFill>
              <a:ln>
                <a:solidFill>
                  <a:srgbClr val="00FF00"/>
                </a:solidFill>
                <a:prstDash val="solid"/>
              </a:ln>
            </c:spPr>
          </c:marker>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'3.2.2-график'!$C$10:$I$10</c:f>
              <c:numCache>
                <c:formatCode>0.00%</c:formatCode>
                <c:ptCount val="7"/>
                <c:pt idx="0">
                  <c:v>-0.21875</c:v>
                </c:pt>
                <c:pt idx="1">
                  <c:v>-0.21875</c:v>
                </c:pt>
                <c:pt idx="2">
                  <c:v>-0.125</c:v>
                </c:pt>
                <c:pt idx="3">
                  <c:v>-9.375E-2</c:v>
                </c:pt>
                <c:pt idx="4">
                  <c:v>3.2258064516129031E-2</c:v>
                </c:pt>
                <c:pt idx="5">
                  <c:v>0.12903225806451613</c:v>
                </c:pt>
                <c:pt idx="6">
                  <c:v>0.2</c:v>
                </c:pt>
              </c:numCache>
            </c:numRef>
          </c:val>
          <c:smooth val="0"/>
          <c:extLst>
            <c:ext xmlns:c16="http://schemas.microsoft.com/office/drawing/2014/chart" uri="{C3380CC4-5D6E-409C-BE32-E72D297353CC}">
              <c16:uniqueId val="{00000005-378E-4D89-9827-B284FF789333}"/>
            </c:ext>
          </c:extLst>
        </c:ser>
        <c:dLbls>
          <c:showLegendKey val="0"/>
          <c:showVal val="0"/>
          <c:showCatName val="0"/>
          <c:showSerName val="0"/>
          <c:showPercent val="0"/>
          <c:showBubbleSize val="0"/>
        </c:dLbls>
        <c:marker val="1"/>
        <c:smooth val="0"/>
        <c:axId val="3"/>
        <c:axId val="4"/>
      </c:lineChart>
      <c:catAx>
        <c:axId val="49409515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2"/>
          <c:min val="-0.7"/>
        </c:scaling>
        <c:delete val="0"/>
        <c:axPos val="l"/>
        <c:majorGridlines>
          <c:spPr>
            <a:ln w="3175">
              <a:solidFill>
                <a:srgbClr val="969696"/>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95152"/>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15802495058488059"/>
          <c:y val="0.65470993255887855"/>
          <c:w val="0.99012578983182653"/>
          <c:h val="0.9865494391676377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2078721607605"/>
          <c:y val="0.1012662400540614"/>
          <c:w val="0.82989795160724011"/>
          <c:h val="0.45569808024327629"/>
        </c:manualLayout>
      </c:layout>
      <c:lineChart>
        <c:grouping val="standard"/>
        <c:varyColors val="0"/>
        <c:ser>
          <c:idx val="0"/>
          <c:order val="0"/>
          <c:tx>
            <c:strRef>
              <c:f>'2.1.5-график'!$C$4</c:f>
              <c:strCache>
                <c:ptCount val="1"/>
                <c:pt idx="0">
                  <c:v>ФРЖ</c:v>
                </c:pt>
              </c:strCache>
            </c:strRef>
          </c:tx>
          <c:spPr>
            <a:ln w="25400">
              <a:solidFill>
                <a:srgbClr val="333399"/>
              </a:solidFill>
              <a:prstDash val="solid"/>
            </a:ln>
          </c:spPr>
          <c:marker>
            <c:symbol val="none"/>
          </c:marker>
          <c:cat>
            <c:strRef>
              <c:f>'2.1.5-график'!$B$6:$B$53</c:f>
              <c:strCache>
                <c:ptCount val="48"/>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pt idx="46">
                  <c:v>қар.10</c:v>
                </c:pt>
                <c:pt idx="47">
                  <c:v>жел.10</c:v>
                </c:pt>
              </c:strCache>
            </c:strRef>
          </c:cat>
          <c:val>
            <c:numRef>
              <c:f>'2.1.5-график'!$C$6:$C$53</c:f>
              <c:numCache>
                <c:formatCode>General</c:formatCode>
                <c:ptCount val="48"/>
                <c:pt idx="0">
                  <c:v>5.17</c:v>
                </c:pt>
                <c:pt idx="1">
                  <c:v>5.29</c:v>
                </c:pt>
                <c:pt idx="2">
                  <c:v>5.31</c:v>
                </c:pt>
                <c:pt idx="3">
                  <c:v>5.25</c:v>
                </c:pt>
                <c:pt idx="4">
                  <c:v>5.26</c:v>
                </c:pt>
                <c:pt idx="5">
                  <c:v>5.23</c:v>
                </c:pt>
                <c:pt idx="6">
                  <c:v>5.31</c:v>
                </c:pt>
                <c:pt idx="7">
                  <c:v>5.3</c:v>
                </c:pt>
                <c:pt idx="8">
                  <c:v>4.96</c:v>
                </c:pt>
                <c:pt idx="9">
                  <c:v>4.92</c:v>
                </c:pt>
                <c:pt idx="10">
                  <c:v>4.59</c:v>
                </c:pt>
                <c:pt idx="11">
                  <c:v>4.5199999999999996</c:v>
                </c:pt>
                <c:pt idx="12">
                  <c:v>3.06</c:v>
                </c:pt>
                <c:pt idx="13">
                  <c:v>3.12</c:v>
                </c:pt>
                <c:pt idx="14">
                  <c:v>3.1</c:v>
                </c:pt>
                <c:pt idx="15">
                  <c:v>2.38</c:v>
                </c:pt>
                <c:pt idx="16">
                  <c:v>2.16</c:v>
                </c:pt>
                <c:pt idx="17">
                  <c:v>2.06</c:v>
                </c:pt>
                <c:pt idx="18">
                  <c:v>2.11</c:v>
                </c:pt>
                <c:pt idx="19">
                  <c:v>2.04</c:v>
                </c:pt>
                <c:pt idx="20">
                  <c:v>1.94</c:v>
                </c:pt>
                <c:pt idx="21">
                  <c:v>1.1499999999999999</c:v>
                </c:pt>
                <c:pt idx="22">
                  <c:v>0.23</c:v>
                </c:pt>
                <c:pt idx="23">
                  <c:v>0.52</c:v>
                </c:pt>
                <c:pt idx="24">
                  <c:v>0.14000000000000001</c:v>
                </c:pt>
                <c:pt idx="25">
                  <c:v>0.24</c:v>
                </c:pt>
                <c:pt idx="26">
                  <c:v>0.22</c:v>
                </c:pt>
                <c:pt idx="27">
                  <c:v>0.16</c:v>
                </c:pt>
                <c:pt idx="28">
                  <c:v>0.22</c:v>
                </c:pt>
                <c:pt idx="29">
                  <c:v>0.21</c:v>
                </c:pt>
                <c:pt idx="30">
                  <c:v>0.2</c:v>
                </c:pt>
                <c:pt idx="31">
                  <c:v>0.18</c:v>
                </c:pt>
                <c:pt idx="32">
                  <c:v>0.15</c:v>
                </c:pt>
                <c:pt idx="33">
                  <c:v>0.11</c:v>
                </c:pt>
                <c:pt idx="34">
                  <c:v>0.12</c:v>
                </c:pt>
                <c:pt idx="35">
                  <c:v>0.13</c:v>
                </c:pt>
                <c:pt idx="36">
                  <c:v>0.05</c:v>
                </c:pt>
                <c:pt idx="37">
                  <c:v>0.14000000000000001</c:v>
                </c:pt>
                <c:pt idx="38">
                  <c:v>0.14000000000000001</c:v>
                </c:pt>
                <c:pt idx="39">
                  <c:v>0.17</c:v>
                </c:pt>
                <c:pt idx="40">
                  <c:v>0.2</c:v>
                </c:pt>
                <c:pt idx="41">
                  <c:v>0.2</c:v>
                </c:pt>
                <c:pt idx="42">
                  <c:v>0.17</c:v>
                </c:pt>
                <c:pt idx="43">
                  <c:v>0.19</c:v>
                </c:pt>
                <c:pt idx="44">
                  <c:v>0.19</c:v>
                </c:pt>
                <c:pt idx="45">
                  <c:v>0.2</c:v>
                </c:pt>
                <c:pt idx="46">
                  <c:v>0.2</c:v>
                </c:pt>
                <c:pt idx="47">
                  <c:v>0.2</c:v>
                </c:pt>
              </c:numCache>
            </c:numRef>
          </c:val>
          <c:smooth val="0"/>
          <c:extLst>
            <c:ext xmlns:c16="http://schemas.microsoft.com/office/drawing/2014/chart" uri="{C3380CC4-5D6E-409C-BE32-E72D297353CC}">
              <c16:uniqueId val="{00000000-E887-47AF-B41E-5F24BEB1AEF1}"/>
            </c:ext>
          </c:extLst>
        </c:ser>
        <c:ser>
          <c:idx val="1"/>
          <c:order val="1"/>
          <c:tx>
            <c:strRef>
              <c:f>'2.1.5-график'!$D$4</c:f>
              <c:strCache>
                <c:ptCount val="1"/>
                <c:pt idx="0">
                  <c:v>ЕОБ</c:v>
                </c:pt>
              </c:strCache>
            </c:strRef>
          </c:tx>
          <c:spPr>
            <a:ln w="25400">
              <a:solidFill>
                <a:srgbClr val="003300"/>
              </a:solidFill>
              <a:prstDash val="solid"/>
            </a:ln>
          </c:spPr>
          <c:marker>
            <c:symbol val="none"/>
          </c:marker>
          <c:cat>
            <c:strRef>
              <c:f>'2.1.5-график'!$B$6:$B$53</c:f>
              <c:strCache>
                <c:ptCount val="48"/>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pt idx="46">
                  <c:v>қар.10</c:v>
                </c:pt>
                <c:pt idx="47">
                  <c:v>жел.10</c:v>
                </c:pt>
              </c:strCache>
            </c:strRef>
          </c:cat>
          <c:val>
            <c:numRef>
              <c:f>'2.1.5-график'!$D$6:$D$53</c:f>
              <c:numCache>
                <c:formatCode>General</c:formatCode>
                <c:ptCount val="48"/>
                <c:pt idx="0">
                  <c:v>3.5</c:v>
                </c:pt>
                <c:pt idx="1">
                  <c:v>3.5</c:v>
                </c:pt>
                <c:pt idx="2">
                  <c:v>3.5</c:v>
                </c:pt>
                <c:pt idx="3">
                  <c:v>3.75</c:v>
                </c:pt>
                <c:pt idx="4">
                  <c:v>3.75</c:v>
                </c:pt>
                <c:pt idx="5">
                  <c:v>3.75</c:v>
                </c:pt>
                <c:pt idx="6">
                  <c:v>4</c:v>
                </c:pt>
                <c:pt idx="7">
                  <c:v>4</c:v>
                </c:pt>
                <c:pt idx="8">
                  <c:v>4</c:v>
                </c:pt>
                <c:pt idx="9">
                  <c:v>4</c:v>
                </c:pt>
                <c:pt idx="10">
                  <c:v>4</c:v>
                </c:pt>
                <c:pt idx="11">
                  <c:v>4</c:v>
                </c:pt>
                <c:pt idx="12">
                  <c:v>4</c:v>
                </c:pt>
                <c:pt idx="13">
                  <c:v>4</c:v>
                </c:pt>
                <c:pt idx="14">
                  <c:v>4</c:v>
                </c:pt>
                <c:pt idx="15">
                  <c:v>4</c:v>
                </c:pt>
                <c:pt idx="16">
                  <c:v>4</c:v>
                </c:pt>
                <c:pt idx="17">
                  <c:v>4</c:v>
                </c:pt>
                <c:pt idx="18">
                  <c:v>4</c:v>
                </c:pt>
                <c:pt idx="19">
                  <c:v>4.25</c:v>
                </c:pt>
                <c:pt idx="20">
                  <c:v>4.25</c:v>
                </c:pt>
                <c:pt idx="21">
                  <c:v>4.25</c:v>
                </c:pt>
                <c:pt idx="22">
                  <c:v>3.75</c:v>
                </c:pt>
                <c:pt idx="23">
                  <c:v>3.25</c:v>
                </c:pt>
                <c:pt idx="24">
                  <c:v>2.5</c:v>
                </c:pt>
                <c:pt idx="25">
                  <c:v>2</c:v>
                </c:pt>
                <c:pt idx="26">
                  <c:v>2</c:v>
                </c:pt>
                <c:pt idx="27">
                  <c:v>1.5</c:v>
                </c:pt>
                <c:pt idx="28">
                  <c:v>1.25</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numCache>
            </c:numRef>
          </c:val>
          <c:smooth val="0"/>
          <c:extLst>
            <c:ext xmlns:c16="http://schemas.microsoft.com/office/drawing/2014/chart" uri="{C3380CC4-5D6E-409C-BE32-E72D297353CC}">
              <c16:uniqueId val="{00000001-E887-47AF-B41E-5F24BEB1AEF1}"/>
            </c:ext>
          </c:extLst>
        </c:ser>
        <c:ser>
          <c:idx val="2"/>
          <c:order val="2"/>
          <c:tx>
            <c:strRef>
              <c:f>'2.1.5-график'!$E$4</c:f>
              <c:strCache>
                <c:ptCount val="1"/>
                <c:pt idx="0">
                  <c:v>Жапония Банкі</c:v>
                </c:pt>
              </c:strCache>
            </c:strRef>
          </c:tx>
          <c:spPr>
            <a:ln w="25400">
              <a:solidFill>
                <a:srgbClr val="FF6600"/>
              </a:solidFill>
              <a:prstDash val="solid"/>
            </a:ln>
          </c:spPr>
          <c:marker>
            <c:symbol val="none"/>
          </c:marker>
          <c:cat>
            <c:strRef>
              <c:f>'2.1.5-график'!$B$6:$B$53</c:f>
              <c:strCache>
                <c:ptCount val="48"/>
                <c:pt idx="0">
                  <c:v>қаң.07</c:v>
                </c:pt>
                <c:pt idx="1">
                  <c:v>ақп.07</c:v>
                </c:pt>
                <c:pt idx="2">
                  <c:v>нау.07</c:v>
                </c:pt>
                <c:pt idx="3">
                  <c:v>сәу.07</c:v>
                </c:pt>
                <c:pt idx="4">
                  <c:v>мам.07</c:v>
                </c:pt>
                <c:pt idx="5">
                  <c:v>мау.07</c:v>
                </c:pt>
                <c:pt idx="6">
                  <c:v>шіл.07</c:v>
                </c:pt>
                <c:pt idx="7">
                  <c:v>там.07</c:v>
                </c:pt>
                <c:pt idx="8">
                  <c:v>қыр.07</c:v>
                </c:pt>
                <c:pt idx="9">
                  <c:v>қаз.07</c:v>
                </c:pt>
                <c:pt idx="10">
                  <c:v>қар.07</c:v>
                </c:pt>
                <c:pt idx="11">
                  <c:v>жел.07</c:v>
                </c:pt>
                <c:pt idx="12">
                  <c:v>қаң.08</c:v>
                </c:pt>
                <c:pt idx="13">
                  <c:v>ақп.08</c:v>
                </c:pt>
                <c:pt idx="14">
                  <c:v>нау.08</c:v>
                </c:pt>
                <c:pt idx="15">
                  <c:v>сәу.08</c:v>
                </c:pt>
                <c:pt idx="16">
                  <c:v>мам.08</c:v>
                </c:pt>
                <c:pt idx="17">
                  <c:v>мау.08</c:v>
                </c:pt>
                <c:pt idx="18">
                  <c:v>шіл.08</c:v>
                </c:pt>
                <c:pt idx="19">
                  <c:v>там.08</c:v>
                </c:pt>
                <c:pt idx="20">
                  <c:v>қыр.08</c:v>
                </c:pt>
                <c:pt idx="21">
                  <c:v>қаз.08</c:v>
                </c:pt>
                <c:pt idx="22">
                  <c:v>қар.08</c:v>
                </c:pt>
                <c:pt idx="23">
                  <c:v>жел.08</c:v>
                </c:pt>
                <c:pt idx="24">
                  <c:v>қаң.09</c:v>
                </c:pt>
                <c:pt idx="25">
                  <c:v>ақп.09</c:v>
                </c:pt>
                <c:pt idx="26">
                  <c:v>нау.09</c:v>
                </c:pt>
                <c:pt idx="27">
                  <c:v>сәу.09</c:v>
                </c:pt>
                <c:pt idx="28">
                  <c:v>мам.09</c:v>
                </c:pt>
                <c:pt idx="29">
                  <c:v>мау.09</c:v>
                </c:pt>
                <c:pt idx="30">
                  <c:v>шіл.09</c:v>
                </c:pt>
                <c:pt idx="31">
                  <c:v>там.09</c:v>
                </c:pt>
                <c:pt idx="32">
                  <c:v>қыр.09</c:v>
                </c:pt>
                <c:pt idx="33">
                  <c:v>қаз.09</c:v>
                </c:pt>
                <c:pt idx="34">
                  <c:v>қар.09</c:v>
                </c:pt>
                <c:pt idx="35">
                  <c:v>жел.09</c:v>
                </c:pt>
                <c:pt idx="36">
                  <c:v>қаң.10</c:v>
                </c:pt>
                <c:pt idx="37">
                  <c:v>ақп.10</c:v>
                </c:pt>
                <c:pt idx="38">
                  <c:v>нау.10</c:v>
                </c:pt>
                <c:pt idx="39">
                  <c:v>сәу.10</c:v>
                </c:pt>
                <c:pt idx="40">
                  <c:v>мам.10</c:v>
                </c:pt>
                <c:pt idx="41">
                  <c:v>мау.10</c:v>
                </c:pt>
                <c:pt idx="42">
                  <c:v>шіл.10</c:v>
                </c:pt>
                <c:pt idx="43">
                  <c:v>там.10</c:v>
                </c:pt>
                <c:pt idx="44">
                  <c:v>қыр.10</c:v>
                </c:pt>
                <c:pt idx="45">
                  <c:v>қаз.10</c:v>
                </c:pt>
                <c:pt idx="46">
                  <c:v>қар.10</c:v>
                </c:pt>
                <c:pt idx="47">
                  <c:v>жел.10</c:v>
                </c:pt>
              </c:strCache>
            </c:strRef>
          </c:cat>
          <c:val>
            <c:numRef>
              <c:f>'2.1.5-график'!$E$6:$E$53</c:f>
              <c:numCache>
                <c:formatCode>General</c:formatCode>
                <c:ptCount val="48"/>
                <c:pt idx="0">
                  <c:v>0.25</c:v>
                </c:pt>
                <c:pt idx="1">
                  <c:v>0.25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0.3</c:v>
                </c:pt>
                <c:pt idx="23">
                  <c:v>0.3</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numCache>
            </c:numRef>
          </c:val>
          <c:smooth val="0"/>
          <c:extLst>
            <c:ext xmlns:c16="http://schemas.microsoft.com/office/drawing/2014/chart" uri="{C3380CC4-5D6E-409C-BE32-E72D297353CC}">
              <c16:uniqueId val="{00000002-E887-47AF-B41E-5F24BEB1AEF1}"/>
            </c:ext>
          </c:extLst>
        </c:ser>
        <c:dLbls>
          <c:showLegendKey val="0"/>
          <c:showVal val="0"/>
          <c:showCatName val="0"/>
          <c:showSerName val="0"/>
          <c:showPercent val="0"/>
          <c:showBubbleSize val="0"/>
        </c:dLbls>
        <c:smooth val="0"/>
        <c:axId val="470311024"/>
        <c:axId val="1"/>
      </c:lineChart>
      <c:catAx>
        <c:axId val="47031102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6"/>
        <c:tickMarkSkip val="6"/>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4.6391752577319589E-2"/>
              <c:y val="0.299579388019535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311024"/>
        <c:crosses val="autoZero"/>
        <c:crossBetween val="between"/>
      </c:valAx>
      <c:spPr>
        <a:solidFill>
          <a:srgbClr val="FFFFFF"/>
        </a:solidFill>
        <a:ln w="25400">
          <a:noFill/>
        </a:ln>
      </c:spPr>
    </c:plotArea>
    <c:legend>
      <c:legendPos val="r"/>
      <c:layout>
        <c:manualLayout>
          <c:xMode val="edge"/>
          <c:yMode val="edge"/>
          <c:x val="0.11855685022960574"/>
          <c:y val="0.80816326530612248"/>
          <c:w val="0.77061952649243726"/>
          <c:h val="0.1795918367346938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3"/>
          <c:tx>
            <c:v>Качество ссудного портфеля - корпоративный сектор</c:v>
          </c:tx>
          <c:spPr>
            <a:solidFill>
              <a:srgbClr val="CCFF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-0.11764705882352941</c:v>
              </c:pt>
              <c:pt idx="1">
                <c:v>-0.23529411764705885</c:v>
              </c:pt>
              <c:pt idx="2">
                <c:v>-0.38235294117647056</c:v>
              </c:pt>
              <c:pt idx="3">
                <c:v>-0.52941176470588236</c:v>
              </c:pt>
              <c:pt idx="4">
                <c:v>-0.17647058823529413</c:v>
              </c:pt>
              <c:pt idx="5">
                <c:v>-0.23529411764705885</c:v>
              </c:pt>
            </c:numLit>
          </c:val>
          <c:extLst>
            <c:ext xmlns:c16="http://schemas.microsoft.com/office/drawing/2014/chart" uri="{C3380CC4-5D6E-409C-BE32-E72D297353CC}">
              <c16:uniqueId val="{00000000-8FB8-4F81-AE4A-B752F70E0941}"/>
            </c:ext>
          </c:extLst>
        </c:ser>
        <c:ser>
          <c:idx val="4"/>
          <c:order val="4"/>
          <c:tx>
            <c:v>Качество ссудного портфеля - ипотечные займы</c:v>
          </c:tx>
          <c:spPr>
            <a:solidFill>
              <a:srgbClr val="660066"/>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-0.34375</c:v>
              </c:pt>
              <c:pt idx="2">
                <c:v>-0.53125</c:v>
              </c:pt>
              <c:pt idx="3">
                <c:v>-0.625</c:v>
              </c:pt>
              <c:pt idx="4">
                <c:v>-0.34375</c:v>
              </c:pt>
              <c:pt idx="5">
                <c:v>-0.28125</c:v>
              </c:pt>
            </c:numLit>
          </c:val>
          <c:extLst>
            <c:ext xmlns:c16="http://schemas.microsoft.com/office/drawing/2014/chart" uri="{C3380CC4-5D6E-409C-BE32-E72D297353CC}">
              <c16:uniqueId val="{00000001-8FB8-4F81-AE4A-B752F70E0941}"/>
            </c:ext>
          </c:extLst>
        </c:ser>
        <c:ser>
          <c:idx val="5"/>
          <c:order val="5"/>
          <c:tx>
            <c:v>Качество ссудного портфеля - потреб. кредиты</c:v>
          </c:tx>
          <c:spPr>
            <a:solidFill>
              <a:srgbClr val="FF8080"/>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-0.41379310344827586</c:v>
              </c:pt>
              <c:pt idx="1">
                <c:v>-0.22580645161290322</c:v>
              </c:pt>
              <c:pt idx="2">
                <c:v>-0.34375</c:v>
              </c:pt>
              <c:pt idx="3">
                <c:v>-0.46875</c:v>
              </c:pt>
              <c:pt idx="4">
                <c:v>-0.3125</c:v>
              </c:pt>
              <c:pt idx="5">
                <c:v>-0.21875</c:v>
              </c:pt>
            </c:numLit>
          </c:val>
          <c:extLst>
            <c:ext xmlns:c16="http://schemas.microsoft.com/office/drawing/2014/chart" uri="{C3380CC4-5D6E-409C-BE32-E72D297353CC}">
              <c16:uniqueId val="{00000002-8FB8-4F81-AE4A-B752F70E0941}"/>
            </c:ext>
          </c:extLst>
        </c:ser>
        <c:dLbls>
          <c:showLegendKey val="0"/>
          <c:showVal val="0"/>
          <c:showCatName val="0"/>
          <c:showSerName val="0"/>
          <c:showPercent val="0"/>
          <c:showBubbleSize val="0"/>
        </c:dLbls>
        <c:gapWidth val="150"/>
        <c:axId val="494089248"/>
        <c:axId val="1"/>
      </c:barChart>
      <c:lineChart>
        <c:grouping val="standard"/>
        <c:varyColors val="0"/>
        <c:ser>
          <c:idx val="0"/>
          <c:order val="0"/>
          <c:tx>
            <c:v>Кредитная политика, юр лица</c:v>
          </c:tx>
          <c:spPr>
            <a:ln w="38100">
              <a:solidFill>
                <a:srgbClr val="000080"/>
              </a:solidFill>
              <a:prstDash val="solid"/>
            </a:ln>
          </c:spPr>
          <c:marker>
            <c:symbol val="diamond"/>
            <c:size val="5"/>
            <c:spPr>
              <a:solidFill>
                <a:srgbClr val="000080"/>
              </a:solidFill>
              <a:ln>
                <a:solidFill>
                  <a:srgbClr val="000080"/>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-0.69696969696969702</c:v>
              </c:pt>
              <c:pt idx="1">
                <c:v>-0.30303030303030298</c:v>
              </c:pt>
              <c:pt idx="2">
                <c:v>-0.32352941176470601</c:v>
              </c:pt>
              <c:pt idx="3">
                <c:v>-0.32352941176470601</c:v>
              </c:pt>
              <c:pt idx="4">
                <c:v>-0.27272727272727298</c:v>
              </c:pt>
              <c:pt idx="5">
                <c:v>-0.21212121212121199</c:v>
              </c:pt>
            </c:numLit>
          </c:val>
          <c:smooth val="0"/>
          <c:extLst>
            <c:ext xmlns:c16="http://schemas.microsoft.com/office/drawing/2014/chart" uri="{C3380CC4-5D6E-409C-BE32-E72D297353CC}">
              <c16:uniqueId val="{00000003-8FB8-4F81-AE4A-B752F70E0941}"/>
            </c:ext>
          </c:extLst>
        </c:ser>
        <c:ser>
          <c:idx val="1"/>
          <c:order val="1"/>
          <c:tx>
            <c:v>Кредитная политика, физ.лица, ипотека</c:v>
          </c:tx>
          <c:spPr>
            <a:ln w="38100">
              <a:solidFill>
                <a:srgbClr val="FF00FF"/>
              </a:solidFill>
              <a:prstDash val="solid"/>
            </a:ln>
          </c:spPr>
          <c:marker>
            <c:symbol val="square"/>
            <c:size val="5"/>
            <c:spPr>
              <a:solidFill>
                <a:srgbClr val="FF00FF"/>
              </a:solidFill>
              <a:ln>
                <a:solidFill>
                  <a:srgbClr val="FF00FF"/>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-0.46666666666666667</c:v>
              </c:pt>
              <c:pt idx="1">
                <c:v>-0.22580645161290325</c:v>
              </c:pt>
              <c:pt idx="2">
                <c:v>-0.28125</c:v>
              </c:pt>
              <c:pt idx="3">
                <c:v>-0.21875</c:v>
              </c:pt>
              <c:pt idx="4">
                <c:v>-0.21875</c:v>
              </c:pt>
              <c:pt idx="5">
                <c:v>-6.25E-2</c:v>
              </c:pt>
            </c:numLit>
          </c:val>
          <c:smooth val="0"/>
          <c:extLst>
            <c:ext xmlns:c16="http://schemas.microsoft.com/office/drawing/2014/chart" uri="{C3380CC4-5D6E-409C-BE32-E72D297353CC}">
              <c16:uniqueId val="{00000004-8FB8-4F81-AE4A-B752F70E0941}"/>
            </c:ext>
          </c:extLst>
        </c:ser>
        <c:ser>
          <c:idx val="2"/>
          <c:order val="2"/>
          <c:tx>
            <c:v>Кредитная политика, физ.лица, потреб.кред-е</c:v>
          </c:tx>
          <c:spPr>
            <a:ln w="38100">
              <a:solidFill>
                <a:srgbClr val="33CCCC"/>
              </a:solidFill>
              <a:prstDash val="solid"/>
            </a:ln>
          </c:spPr>
          <c:marker>
            <c:symbol val="triangle"/>
            <c:size val="5"/>
            <c:spPr>
              <a:solidFill>
                <a:srgbClr val="33CCCC"/>
              </a:solidFill>
              <a:ln>
                <a:solidFill>
                  <a:srgbClr val="33CCCC"/>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-0.41379310344827591</c:v>
              </c:pt>
              <c:pt idx="1">
                <c:v>-3.2258064516129031E-2</c:v>
              </c:pt>
              <c:pt idx="2">
                <c:v>-0.125</c:v>
              </c:pt>
              <c:pt idx="3">
                <c:v>-0.21875</c:v>
              </c:pt>
              <c:pt idx="4">
                <c:v>-0.21875</c:v>
              </c:pt>
              <c:pt idx="5">
                <c:v>-0.125</c:v>
              </c:pt>
            </c:numLit>
          </c:val>
          <c:smooth val="0"/>
          <c:extLst>
            <c:ext xmlns:c16="http://schemas.microsoft.com/office/drawing/2014/chart" uri="{C3380CC4-5D6E-409C-BE32-E72D297353CC}">
              <c16:uniqueId val="{00000005-8FB8-4F81-AE4A-B752F70E0941}"/>
            </c:ext>
          </c:extLst>
        </c:ser>
        <c:dLbls>
          <c:showLegendKey val="0"/>
          <c:showVal val="0"/>
          <c:showCatName val="0"/>
          <c:showSerName val="0"/>
          <c:showPercent val="0"/>
          <c:showBubbleSize val="0"/>
        </c:dLbls>
        <c:marker val="1"/>
        <c:smooth val="0"/>
        <c:axId val="494089248"/>
        <c:axId val="1"/>
      </c:lineChart>
      <c:catAx>
        <c:axId val="49408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1"/>
        <c:crossesAt val="-0.8"/>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49408924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70395376146258"/>
          <c:y val="6.2780406522400772E-2"/>
          <c:w val="0.88148360697243189"/>
          <c:h val="0.59192954721120727"/>
        </c:manualLayout>
      </c:layout>
      <c:barChart>
        <c:barDir val="col"/>
        <c:grouping val="clustered"/>
        <c:varyColors val="0"/>
        <c:ser>
          <c:idx val="1"/>
          <c:order val="0"/>
          <c:tx>
            <c:strRef>
              <c:f>'3.2.2-график'!$B$5</c:f>
              <c:strCache>
                <c:ptCount val="1"/>
                <c:pt idx="0">
                  <c:v>Несие портфелінің сапасы - корпоративтік сектор</c:v>
                </c:pt>
              </c:strCache>
            </c:strRef>
          </c:tx>
          <c:spPr>
            <a:solidFill>
              <a:srgbClr val="993366"/>
            </a:solidFill>
            <a:ln w="12700">
              <a:solidFill>
                <a:srgbClr val="000000"/>
              </a:solidFill>
              <a:prstDash val="solid"/>
            </a:ln>
          </c:spPr>
          <c:invertIfNegative val="0"/>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'3.2.2-график'!$C$5:$I$5</c:f>
              <c:numCache>
                <c:formatCode>0.00%</c:formatCode>
                <c:ptCount val="7"/>
                <c:pt idx="0">
                  <c:v>-0.52941176470588236</c:v>
                </c:pt>
                <c:pt idx="1">
                  <c:v>-0.17647058823529413</c:v>
                </c:pt>
                <c:pt idx="2">
                  <c:v>-0.23529411764705885</c:v>
                </c:pt>
                <c:pt idx="3">
                  <c:v>-0.20588235294117646</c:v>
                </c:pt>
                <c:pt idx="4">
                  <c:v>-5.8823529411764719E-2</c:v>
                </c:pt>
                <c:pt idx="5">
                  <c:v>5.8823529411764705E-2</c:v>
                </c:pt>
                <c:pt idx="6">
                  <c:v>0.15151515151515152</c:v>
                </c:pt>
              </c:numCache>
            </c:numRef>
          </c:val>
          <c:extLst>
            <c:ext xmlns:c16="http://schemas.microsoft.com/office/drawing/2014/chart" uri="{C3380CC4-5D6E-409C-BE32-E72D297353CC}">
              <c16:uniqueId val="{00000000-F43A-425F-AFC6-7EB0DA9F4B57}"/>
            </c:ext>
          </c:extLst>
        </c:ser>
        <c:ser>
          <c:idx val="0"/>
          <c:order val="1"/>
          <c:tx>
            <c:strRef>
              <c:f>'3.2.2-график'!$B$6</c:f>
              <c:strCache>
                <c:ptCount val="1"/>
                <c:pt idx="0">
                  <c:v>Несие портфелінің сапасы - ипотекалық заемдар</c:v>
                </c:pt>
              </c:strCache>
            </c:strRef>
          </c:tx>
          <c:spPr>
            <a:solidFill>
              <a:srgbClr val="9999FF"/>
            </a:solidFill>
            <a:ln w="12700">
              <a:solidFill>
                <a:srgbClr val="000000"/>
              </a:solidFill>
              <a:prstDash val="solid"/>
            </a:ln>
          </c:spPr>
          <c:invertIfNegative val="0"/>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'3.2.2-график'!$C$6:$I$6</c:f>
              <c:numCache>
                <c:formatCode>0.00%</c:formatCode>
                <c:ptCount val="7"/>
                <c:pt idx="0">
                  <c:v>-0.625</c:v>
                </c:pt>
                <c:pt idx="1">
                  <c:v>-0.34375</c:v>
                </c:pt>
                <c:pt idx="2">
                  <c:v>-0.28125</c:v>
                </c:pt>
                <c:pt idx="3">
                  <c:v>-0.25</c:v>
                </c:pt>
                <c:pt idx="4">
                  <c:v>-9.6774193548387094E-2</c:v>
                </c:pt>
                <c:pt idx="5">
                  <c:v>0</c:v>
                </c:pt>
                <c:pt idx="6">
                  <c:v>0.13333333333333333</c:v>
                </c:pt>
              </c:numCache>
            </c:numRef>
          </c:val>
          <c:extLst>
            <c:ext xmlns:c16="http://schemas.microsoft.com/office/drawing/2014/chart" uri="{C3380CC4-5D6E-409C-BE32-E72D297353CC}">
              <c16:uniqueId val="{00000001-F43A-425F-AFC6-7EB0DA9F4B57}"/>
            </c:ext>
          </c:extLst>
        </c:ser>
        <c:ser>
          <c:idx val="5"/>
          <c:order val="2"/>
          <c:tx>
            <c:strRef>
              <c:f>'3.2.2-график'!$B$7</c:f>
              <c:strCache>
                <c:ptCount val="1"/>
                <c:pt idx="0">
                  <c:v>Несие портфелінің сапасы - тұтынушылық кредиттер</c:v>
                </c:pt>
              </c:strCache>
            </c:strRef>
          </c:tx>
          <c:spPr>
            <a:solidFill>
              <a:srgbClr val="FF8080"/>
            </a:solidFill>
            <a:ln w="12700">
              <a:solidFill>
                <a:srgbClr val="000000"/>
              </a:solidFill>
              <a:prstDash val="solid"/>
            </a:ln>
          </c:spPr>
          <c:invertIfNegative val="0"/>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'3.2.2-график'!$C$7:$I$7</c:f>
              <c:numCache>
                <c:formatCode>0.00%</c:formatCode>
                <c:ptCount val="7"/>
                <c:pt idx="0">
                  <c:v>-0.46875</c:v>
                </c:pt>
                <c:pt idx="1">
                  <c:v>-0.3125</c:v>
                </c:pt>
                <c:pt idx="2">
                  <c:v>-0.21875</c:v>
                </c:pt>
                <c:pt idx="3">
                  <c:v>-0.3125</c:v>
                </c:pt>
                <c:pt idx="4">
                  <c:v>-0.15625</c:v>
                </c:pt>
                <c:pt idx="5">
                  <c:v>3.125E-2</c:v>
                </c:pt>
                <c:pt idx="6">
                  <c:v>6.4516129032258063E-2</c:v>
                </c:pt>
              </c:numCache>
            </c:numRef>
          </c:val>
          <c:extLst>
            <c:ext xmlns:c16="http://schemas.microsoft.com/office/drawing/2014/chart" uri="{C3380CC4-5D6E-409C-BE32-E72D297353CC}">
              <c16:uniqueId val="{00000002-F43A-425F-AFC6-7EB0DA9F4B57}"/>
            </c:ext>
          </c:extLst>
        </c:ser>
        <c:dLbls>
          <c:showLegendKey val="0"/>
          <c:showVal val="0"/>
          <c:showCatName val="0"/>
          <c:showSerName val="0"/>
          <c:showPercent val="0"/>
          <c:showBubbleSize val="0"/>
        </c:dLbls>
        <c:gapWidth val="150"/>
        <c:axId val="494090232"/>
        <c:axId val="1"/>
      </c:barChart>
      <c:lineChart>
        <c:grouping val="standard"/>
        <c:varyColors val="0"/>
        <c:ser>
          <c:idx val="2"/>
          <c:order val="3"/>
          <c:tx>
            <c:strRef>
              <c:f>'3.2.2-график'!$B$8</c:f>
              <c:strCache>
                <c:ptCount val="1"/>
                <c:pt idx="0">
                  <c:v>Кредиттік саясат, заңды тұлғалар</c:v>
                </c:pt>
              </c:strCache>
            </c:strRef>
          </c:tx>
          <c:spPr>
            <a:ln w="38100">
              <a:solidFill>
                <a:srgbClr val="FF0000"/>
              </a:solidFill>
              <a:prstDash val="solid"/>
            </a:ln>
          </c:spPr>
          <c:marker>
            <c:symbol val="triangle"/>
            <c:size val="6"/>
            <c:spPr>
              <a:solidFill>
                <a:srgbClr val="FF0000"/>
              </a:solidFill>
              <a:ln>
                <a:solidFill>
                  <a:srgbClr val="FF0000"/>
                </a:solidFill>
                <a:prstDash val="solid"/>
              </a:ln>
            </c:spPr>
          </c:marker>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'3.2.2-график'!$C$8:$I$8</c:f>
              <c:numCache>
                <c:formatCode>0.00%</c:formatCode>
                <c:ptCount val="7"/>
                <c:pt idx="0">
                  <c:v>-0.3235294117647059</c:v>
                </c:pt>
                <c:pt idx="1">
                  <c:v>-0.27272727272727271</c:v>
                </c:pt>
                <c:pt idx="2">
                  <c:v>-0.21212121212121213</c:v>
                </c:pt>
                <c:pt idx="3">
                  <c:v>-0.12121212121212122</c:v>
                </c:pt>
                <c:pt idx="4">
                  <c:v>9.0909090909090912E-2</c:v>
                </c:pt>
                <c:pt idx="5">
                  <c:v>-3.0303030303030304E-2</c:v>
                </c:pt>
                <c:pt idx="6">
                  <c:v>0.12121212121212122</c:v>
                </c:pt>
              </c:numCache>
            </c:numRef>
          </c:val>
          <c:smooth val="0"/>
          <c:extLst>
            <c:ext xmlns:c16="http://schemas.microsoft.com/office/drawing/2014/chart" uri="{C3380CC4-5D6E-409C-BE32-E72D297353CC}">
              <c16:uniqueId val="{00000003-F43A-425F-AFC6-7EB0DA9F4B57}"/>
            </c:ext>
          </c:extLst>
        </c:ser>
        <c:ser>
          <c:idx val="3"/>
          <c:order val="4"/>
          <c:tx>
            <c:strRef>
              <c:f>'3.2.2-график'!$B$9</c:f>
              <c:strCache>
                <c:ptCount val="1"/>
                <c:pt idx="0">
                  <c:v>Кредиттік саясат, жеке тұлғалар, ипотека</c:v>
                </c:pt>
              </c:strCache>
            </c:strRef>
          </c:tx>
          <c:spPr>
            <a:ln w="38100">
              <a:solidFill>
                <a:srgbClr val="FF00FF"/>
              </a:solidFill>
              <a:prstDash val="solid"/>
            </a:ln>
          </c:spPr>
          <c:marker>
            <c:symbol val="diamond"/>
            <c:size val="6"/>
            <c:spPr>
              <a:solidFill>
                <a:srgbClr val="FF00FF"/>
              </a:solidFill>
              <a:ln>
                <a:solidFill>
                  <a:srgbClr val="FF00FF"/>
                </a:solidFill>
                <a:prstDash val="solid"/>
              </a:ln>
            </c:spPr>
          </c:marker>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'3.2.2-график'!$C$9:$I$9</c:f>
              <c:numCache>
                <c:formatCode>0.00%</c:formatCode>
                <c:ptCount val="7"/>
                <c:pt idx="0">
                  <c:v>-0.21875</c:v>
                </c:pt>
                <c:pt idx="1">
                  <c:v>-0.21875</c:v>
                </c:pt>
                <c:pt idx="2">
                  <c:v>-6.25E-2</c:v>
                </c:pt>
                <c:pt idx="3">
                  <c:v>-0.15625</c:v>
                </c:pt>
                <c:pt idx="4">
                  <c:v>-3.333333333333334E-2</c:v>
                </c:pt>
                <c:pt idx="5">
                  <c:v>6.666666666666668E-2</c:v>
                </c:pt>
                <c:pt idx="6">
                  <c:v>0.14285714285714285</c:v>
                </c:pt>
              </c:numCache>
            </c:numRef>
          </c:val>
          <c:smooth val="0"/>
          <c:extLst>
            <c:ext xmlns:c16="http://schemas.microsoft.com/office/drawing/2014/chart" uri="{C3380CC4-5D6E-409C-BE32-E72D297353CC}">
              <c16:uniqueId val="{00000004-F43A-425F-AFC6-7EB0DA9F4B57}"/>
            </c:ext>
          </c:extLst>
        </c:ser>
        <c:ser>
          <c:idx val="4"/>
          <c:order val="5"/>
          <c:tx>
            <c:strRef>
              <c:f>'3.2.2-график'!$B$10</c:f>
              <c:strCache>
                <c:ptCount val="1"/>
                <c:pt idx="0">
                  <c:v>Кредиттік саясат, жеке тұлғалар, тұтынушылық кредиттеу</c:v>
                </c:pt>
              </c:strCache>
            </c:strRef>
          </c:tx>
          <c:spPr>
            <a:ln w="38100">
              <a:solidFill>
                <a:srgbClr val="00FF00"/>
              </a:solidFill>
              <a:prstDash val="solid"/>
            </a:ln>
          </c:spPr>
          <c:marker>
            <c:symbol val="square"/>
            <c:size val="6"/>
            <c:spPr>
              <a:solidFill>
                <a:srgbClr val="00FF00"/>
              </a:solidFill>
              <a:ln>
                <a:solidFill>
                  <a:srgbClr val="00FF00"/>
                </a:solidFill>
                <a:prstDash val="solid"/>
              </a:ln>
            </c:spPr>
          </c:marker>
          <c:cat>
            <c:strRef>
              <c:f>'3.2.2-график'!$C$4:$I$4</c:f>
              <c:strCache>
                <c:ptCount val="7"/>
                <c:pt idx="0">
                  <c:v>I_2009</c:v>
                </c:pt>
                <c:pt idx="1">
                  <c:v>II_2009</c:v>
                </c:pt>
                <c:pt idx="2">
                  <c:v>III_2009</c:v>
                </c:pt>
                <c:pt idx="3">
                  <c:v>IV_2009</c:v>
                </c:pt>
                <c:pt idx="4">
                  <c:v>I_2010</c:v>
                </c:pt>
                <c:pt idx="5">
                  <c:v>II_2010</c:v>
                </c:pt>
                <c:pt idx="6">
                  <c:v>III_2010</c:v>
                </c:pt>
              </c:strCache>
            </c:strRef>
          </c:cat>
          <c:val>
            <c:numRef>
              <c:f>'3.2.2-график'!$C$10:$I$10</c:f>
              <c:numCache>
                <c:formatCode>0.00%</c:formatCode>
                <c:ptCount val="7"/>
                <c:pt idx="0">
                  <c:v>-0.21875</c:v>
                </c:pt>
                <c:pt idx="1">
                  <c:v>-0.21875</c:v>
                </c:pt>
                <c:pt idx="2">
                  <c:v>-0.125</c:v>
                </c:pt>
                <c:pt idx="3">
                  <c:v>-9.375E-2</c:v>
                </c:pt>
                <c:pt idx="4">
                  <c:v>3.2258064516129031E-2</c:v>
                </c:pt>
                <c:pt idx="5">
                  <c:v>0.12903225806451613</c:v>
                </c:pt>
                <c:pt idx="6">
                  <c:v>0.2</c:v>
                </c:pt>
              </c:numCache>
            </c:numRef>
          </c:val>
          <c:smooth val="0"/>
          <c:extLst>
            <c:ext xmlns:c16="http://schemas.microsoft.com/office/drawing/2014/chart" uri="{C3380CC4-5D6E-409C-BE32-E72D297353CC}">
              <c16:uniqueId val="{00000005-F43A-425F-AFC6-7EB0DA9F4B57}"/>
            </c:ext>
          </c:extLst>
        </c:ser>
        <c:dLbls>
          <c:showLegendKey val="0"/>
          <c:showVal val="0"/>
          <c:showCatName val="0"/>
          <c:showSerName val="0"/>
          <c:showPercent val="0"/>
          <c:showBubbleSize val="0"/>
        </c:dLbls>
        <c:marker val="1"/>
        <c:smooth val="0"/>
        <c:axId val="3"/>
        <c:axId val="4"/>
      </c:lineChart>
      <c:catAx>
        <c:axId val="4940902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2"/>
          <c:min val="-0.7"/>
        </c:scaling>
        <c:delete val="0"/>
        <c:axPos val="l"/>
        <c:majorGridlines>
          <c:spPr>
            <a:ln w="3175">
              <a:solidFill>
                <a:srgbClr val="969696"/>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90232"/>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r"/>
      <c:layout>
        <c:manualLayout>
          <c:xMode val="edge"/>
          <c:yMode val="edge"/>
          <c:x val="0.10864197530864197"/>
          <c:y val="0.6547085201793722"/>
          <c:w val="0.87901234567901232"/>
          <c:h val="0.3318385650224215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3293497945905"/>
          <c:y val="8.3700440528634359E-2"/>
          <c:w val="0.86870989972594248"/>
          <c:h val="0.63436123348017626"/>
        </c:manualLayout>
      </c:layout>
      <c:barChart>
        <c:barDir val="col"/>
        <c:grouping val="clustered"/>
        <c:varyColors val="0"/>
        <c:ser>
          <c:idx val="1"/>
          <c:order val="0"/>
          <c:tx>
            <c:strRef>
              <c:f>'3.2.3-график'!$B$5</c:f>
              <c:strCache>
                <c:ptCount val="1"/>
                <c:pt idx="0">
                  <c:v>Қаржылық емес ұйымдардың жалпы сұранысы</c:v>
                </c:pt>
              </c:strCache>
            </c:strRef>
          </c:tx>
          <c:spPr>
            <a:solidFill>
              <a:srgbClr val="993366"/>
            </a:solidFill>
            <a:ln w="12700">
              <a:solidFill>
                <a:srgbClr val="000000"/>
              </a:solidFill>
              <a:prstDash val="solid"/>
            </a:ln>
          </c:spPr>
          <c:invertIfNegative val="0"/>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'3.2.3-график'!$C$5:$I$5</c:f>
              <c:numCache>
                <c:formatCode>0.00%</c:formatCode>
                <c:ptCount val="7"/>
                <c:pt idx="0">
                  <c:v>8.8235294117647078E-2</c:v>
                </c:pt>
                <c:pt idx="1">
                  <c:v>0.15151515151515149</c:v>
                </c:pt>
                <c:pt idx="2">
                  <c:v>6.0606060606060608E-2</c:v>
                </c:pt>
                <c:pt idx="3">
                  <c:v>0.27272727272727271</c:v>
                </c:pt>
                <c:pt idx="4">
                  <c:v>0.48484848484848486</c:v>
                </c:pt>
                <c:pt idx="5">
                  <c:v>0.42424242424242425</c:v>
                </c:pt>
                <c:pt idx="6">
                  <c:v>0.39393939393939392</c:v>
                </c:pt>
              </c:numCache>
            </c:numRef>
          </c:val>
          <c:extLst>
            <c:ext xmlns:c16="http://schemas.microsoft.com/office/drawing/2014/chart" uri="{C3380CC4-5D6E-409C-BE32-E72D297353CC}">
              <c16:uniqueId val="{00000000-3777-4A36-B921-73818CF31B33}"/>
            </c:ext>
          </c:extLst>
        </c:ser>
        <c:ser>
          <c:idx val="0"/>
          <c:order val="1"/>
          <c:tx>
            <c:strRef>
              <c:f>'3.2.3-график'!$B$6</c:f>
              <c:strCache>
                <c:ptCount val="1"/>
                <c:pt idx="0">
                  <c:v>Сұраныс - ірі бизнес</c:v>
                </c:pt>
              </c:strCache>
            </c:strRef>
          </c:tx>
          <c:spPr>
            <a:solidFill>
              <a:srgbClr val="9999FF"/>
            </a:solidFill>
            <a:ln w="12700">
              <a:solidFill>
                <a:srgbClr val="000000"/>
              </a:solidFill>
              <a:prstDash val="solid"/>
            </a:ln>
          </c:spPr>
          <c:invertIfNegative val="0"/>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'3.2.3-график'!$C$6:$I$6</c:f>
              <c:numCache>
                <c:formatCode>0.00%</c:formatCode>
                <c:ptCount val="7"/>
                <c:pt idx="0">
                  <c:v>0</c:v>
                </c:pt>
                <c:pt idx="1">
                  <c:v>0.1818181818181818</c:v>
                </c:pt>
                <c:pt idx="2">
                  <c:v>6.0606060606060608E-2</c:v>
                </c:pt>
                <c:pt idx="3">
                  <c:v>0.21875</c:v>
                </c:pt>
                <c:pt idx="4">
                  <c:v>0.38709677419354838</c:v>
                </c:pt>
                <c:pt idx="5">
                  <c:v>0.41935483870967738</c:v>
                </c:pt>
                <c:pt idx="6">
                  <c:v>0.38709677419354838</c:v>
                </c:pt>
              </c:numCache>
            </c:numRef>
          </c:val>
          <c:extLst>
            <c:ext xmlns:c16="http://schemas.microsoft.com/office/drawing/2014/chart" uri="{C3380CC4-5D6E-409C-BE32-E72D297353CC}">
              <c16:uniqueId val="{00000001-3777-4A36-B921-73818CF31B33}"/>
            </c:ext>
          </c:extLst>
        </c:ser>
        <c:ser>
          <c:idx val="6"/>
          <c:order val="2"/>
          <c:tx>
            <c:strRef>
              <c:f>'3.2.3-график'!$B$7</c:f>
              <c:strCache>
                <c:ptCount val="1"/>
                <c:pt idx="0">
                  <c:v>Сұраныс - орта бизнес</c:v>
                </c:pt>
              </c:strCache>
            </c:strRef>
          </c:tx>
          <c:spPr>
            <a:solidFill>
              <a:srgbClr val="0066CC"/>
            </a:solidFill>
            <a:ln w="12700">
              <a:solidFill>
                <a:srgbClr val="000000"/>
              </a:solidFill>
              <a:prstDash val="solid"/>
            </a:ln>
          </c:spPr>
          <c:invertIfNegative val="0"/>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'3.2.3-график'!$C$7:$I$7</c:f>
              <c:numCache>
                <c:formatCode>0.00%</c:formatCode>
                <c:ptCount val="7"/>
                <c:pt idx="0">
                  <c:v>6.4516129032258035E-2</c:v>
                </c:pt>
                <c:pt idx="1">
                  <c:v>6.6666666666666652E-2</c:v>
                </c:pt>
                <c:pt idx="2">
                  <c:v>6.6666666666666652E-2</c:v>
                </c:pt>
                <c:pt idx="3">
                  <c:v>0.19354838709677424</c:v>
                </c:pt>
                <c:pt idx="4">
                  <c:v>0.45161290322580649</c:v>
                </c:pt>
                <c:pt idx="5">
                  <c:v>0.45161290322580649</c:v>
                </c:pt>
                <c:pt idx="6">
                  <c:v>0.46666666666666667</c:v>
                </c:pt>
              </c:numCache>
            </c:numRef>
          </c:val>
          <c:extLst>
            <c:ext xmlns:c16="http://schemas.microsoft.com/office/drawing/2014/chart" uri="{C3380CC4-5D6E-409C-BE32-E72D297353CC}">
              <c16:uniqueId val="{00000002-3777-4A36-B921-73818CF31B33}"/>
            </c:ext>
          </c:extLst>
        </c:ser>
        <c:ser>
          <c:idx val="7"/>
          <c:order val="3"/>
          <c:tx>
            <c:strRef>
              <c:f>'3.2.3-график'!$B$8</c:f>
              <c:strCache>
                <c:ptCount val="1"/>
                <c:pt idx="0">
                  <c:v>Сұраныс - шағын бизнес</c:v>
                </c:pt>
              </c:strCache>
            </c:strRef>
          </c:tx>
          <c:spPr>
            <a:solidFill>
              <a:srgbClr val="FFFFCC"/>
            </a:solidFill>
            <a:ln w="12700">
              <a:solidFill>
                <a:srgbClr val="000000"/>
              </a:solidFill>
              <a:prstDash val="solid"/>
            </a:ln>
          </c:spPr>
          <c:invertIfNegative val="0"/>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'3.2.3-график'!$C$8:$I$8</c:f>
              <c:numCache>
                <c:formatCode>0.00%</c:formatCode>
                <c:ptCount val="7"/>
                <c:pt idx="0">
                  <c:v>3.3333333333333326E-2</c:v>
                </c:pt>
                <c:pt idx="1">
                  <c:v>0.27586206896551729</c:v>
                </c:pt>
                <c:pt idx="2">
                  <c:v>6.8965517241379309E-2</c:v>
                </c:pt>
                <c:pt idx="3">
                  <c:v>6.8965517241379323E-2</c:v>
                </c:pt>
                <c:pt idx="4">
                  <c:v>0.33333333333333331</c:v>
                </c:pt>
                <c:pt idx="5">
                  <c:v>0.3666666666666667</c:v>
                </c:pt>
                <c:pt idx="6">
                  <c:v>0.25</c:v>
                </c:pt>
              </c:numCache>
            </c:numRef>
          </c:val>
          <c:extLst>
            <c:ext xmlns:c16="http://schemas.microsoft.com/office/drawing/2014/chart" uri="{C3380CC4-5D6E-409C-BE32-E72D297353CC}">
              <c16:uniqueId val="{00000003-3777-4A36-B921-73818CF31B33}"/>
            </c:ext>
          </c:extLst>
        </c:ser>
        <c:dLbls>
          <c:showLegendKey val="0"/>
          <c:showVal val="0"/>
          <c:showCatName val="0"/>
          <c:showSerName val="0"/>
          <c:showPercent val="0"/>
          <c:showBubbleSize val="0"/>
        </c:dLbls>
        <c:gapWidth val="150"/>
        <c:axId val="494096792"/>
        <c:axId val="1"/>
      </c:barChart>
      <c:lineChart>
        <c:grouping val="standard"/>
        <c:varyColors val="0"/>
        <c:ser>
          <c:idx val="2"/>
          <c:order val="4"/>
          <c:tx>
            <c:strRef>
              <c:f>'3.2.3-график'!$B$9</c:f>
              <c:strCache>
                <c:ptCount val="1"/>
                <c:pt idx="0">
                  <c:v>Тұтастай алғанда кредиттеу ниеті</c:v>
                </c:pt>
              </c:strCache>
            </c:strRef>
          </c:tx>
          <c:spPr>
            <a:ln w="38100">
              <a:solidFill>
                <a:srgbClr val="00FF00"/>
              </a:solidFill>
              <a:prstDash val="solid"/>
            </a:ln>
          </c:spPr>
          <c:marker>
            <c:symbol val="circle"/>
            <c:size val="6"/>
            <c:spPr>
              <a:solidFill>
                <a:srgbClr val="99CC00"/>
              </a:solidFill>
              <a:ln>
                <a:solidFill>
                  <a:srgbClr val="99CC00"/>
                </a:solidFill>
                <a:prstDash val="solid"/>
              </a:ln>
            </c:spPr>
          </c:marker>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'3.2.3-график'!$C$9:$I$9</c:f>
              <c:numCache>
                <c:formatCode>0.00%</c:formatCode>
                <c:ptCount val="7"/>
                <c:pt idx="0">
                  <c:v>2.9411764705882359E-2</c:v>
                </c:pt>
                <c:pt idx="1">
                  <c:v>9.0909090909090884E-2</c:v>
                </c:pt>
                <c:pt idx="2">
                  <c:v>0.1818181818181818</c:v>
                </c:pt>
                <c:pt idx="3">
                  <c:v>0.24242424242424243</c:v>
                </c:pt>
                <c:pt idx="4">
                  <c:v>0.51515151515151514</c:v>
                </c:pt>
                <c:pt idx="5">
                  <c:v>0.48484848484848486</c:v>
                </c:pt>
                <c:pt idx="6">
                  <c:v>0.57575757575757569</c:v>
                </c:pt>
              </c:numCache>
            </c:numRef>
          </c:val>
          <c:smooth val="0"/>
          <c:extLst>
            <c:ext xmlns:c16="http://schemas.microsoft.com/office/drawing/2014/chart" uri="{C3380CC4-5D6E-409C-BE32-E72D297353CC}">
              <c16:uniqueId val="{00000004-3777-4A36-B921-73818CF31B33}"/>
            </c:ext>
          </c:extLst>
        </c:ser>
        <c:ser>
          <c:idx val="3"/>
          <c:order val="5"/>
          <c:tx>
            <c:strRef>
              <c:f>'3.2.3-график'!$B$10</c:f>
              <c:strCache>
                <c:ptCount val="1"/>
                <c:pt idx="0">
                  <c:v>Кредиттеу ниеті - ірі бизнес</c:v>
                </c:pt>
              </c:strCache>
            </c:strRef>
          </c:tx>
          <c:spPr>
            <a:ln w="38100">
              <a:solidFill>
                <a:srgbClr val="FF00FF"/>
              </a:solidFill>
              <a:prstDash val="solid"/>
            </a:ln>
          </c:spPr>
          <c:marker>
            <c:symbol val="x"/>
            <c:size val="4"/>
            <c:spPr>
              <a:solidFill>
                <a:srgbClr val="FF00FF"/>
              </a:solidFill>
              <a:ln>
                <a:solidFill>
                  <a:srgbClr val="FF00FF"/>
                </a:solidFill>
                <a:prstDash val="solid"/>
              </a:ln>
            </c:spPr>
          </c:marker>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'3.2.3-график'!$C$10:$I$10</c:f>
              <c:numCache>
                <c:formatCode>0.00%</c:formatCode>
                <c:ptCount val="7"/>
                <c:pt idx="0">
                  <c:v>-6.25E-2</c:v>
                </c:pt>
                <c:pt idx="1">
                  <c:v>0.125</c:v>
                </c:pt>
                <c:pt idx="2">
                  <c:v>0.125</c:v>
                </c:pt>
                <c:pt idx="3">
                  <c:v>0.16129032258064516</c:v>
                </c:pt>
                <c:pt idx="4">
                  <c:v>0.4375</c:v>
                </c:pt>
                <c:pt idx="5">
                  <c:v>0.4375</c:v>
                </c:pt>
                <c:pt idx="6">
                  <c:v>0.53125</c:v>
                </c:pt>
              </c:numCache>
            </c:numRef>
          </c:val>
          <c:smooth val="0"/>
          <c:extLst>
            <c:ext xmlns:c16="http://schemas.microsoft.com/office/drawing/2014/chart" uri="{C3380CC4-5D6E-409C-BE32-E72D297353CC}">
              <c16:uniqueId val="{00000005-3777-4A36-B921-73818CF31B33}"/>
            </c:ext>
          </c:extLst>
        </c:ser>
        <c:ser>
          <c:idx val="4"/>
          <c:order val="6"/>
          <c:tx>
            <c:strRef>
              <c:f>'3.2.3-график'!$B$11</c:f>
              <c:strCache>
                <c:ptCount val="1"/>
                <c:pt idx="0">
                  <c:v>Кредиттеу ниеті - орта бизнес</c:v>
                </c:pt>
              </c:strCache>
            </c:strRef>
          </c:tx>
          <c:spPr>
            <a:ln w="38100">
              <a:solidFill>
                <a:srgbClr val="800080"/>
              </a:solidFill>
              <a:prstDash val="solid"/>
            </a:ln>
          </c:spPr>
          <c:marker>
            <c:symbol val="triangle"/>
            <c:size val="6"/>
            <c:spPr>
              <a:solidFill>
                <a:srgbClr val="800080"/>
              </a:solidFill>
              <a:ln>
                <a:solidFill>
                  <a:srgbClr val="800080"/>
                </a:solidFill>
                <a:prstDash val="solid"/>
              </a:ln>
            </c:spPr>
          </c:marker>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'3.2.3-график'!$C$11:$I$11</c:f>
              <c:numCache>
                <c:formatCode>0.00%</c:formatCode>
                <c:ptCount val="7"/>
                <c:pt idx="0">
                  <c:v>0.22580645161290325</c:v>
                </c:pt>
                <c:pt idx="1">
                  <c:v>0.23333333333333336</c:v>
                </c:pt>
                <c:pt idx="2">
                  <c:v>0.26666666666666672</c:v>
                </c:pt>
                <c:pt idx="3">
                  <c:v>0.32258064516129026</c:v>
                </c:pt>
                <c:pt idx="4">
                  <c:v>0.4838709677419355</c:v>
                </c:pt>
                <c:pt idx="5">
                  <c:v>0.35483870967741937</c:v>
                </c:pt>
                <c:pt idx="6">
                  <c:v>0.58064516129032262</c:v>
                </c:pt>
              </c:numCache>
            </c:numRef>
          </c:val>
          <c:smooth val="0"/>
          <c:extLst>
            <c:ext xmlns:c16="http://schemas.microsoft.com/office/drawing/2014/chart" uri="{C3380CC4-5D6E-409C-BE32-E72D297353CC}">
              <c16:uniqueId val="{00000006-3777-4A36-B921-73818CF31B33}"/>
            </c:ext>
          </c:extLst>
        </c:ser>
        <c:ser>
          <c:idx val="5"/>
          <c:order val="7"/>
          <c:tx>
            <c:strRef>
              <c:f>'3.2.3-график'!$B$12</c:f>
              <c:strCache>
                <c:ptCount val="1"/>
                <c:pt idx="0">
                  <c:v>Кредиттеу ниеті - шағын бизнес</c:v>
                </c:pt>
              </c:strCache>
            </c:strRef>
          </c:tx>
          <c:spPr>
            <a:ln w="38100">
              <a:solidFill>
                <a:srgbClr val="0000FF"/>
              </a:solidFill>
              <a:prstDash val="solid"/>
            </a:ln>
          </c:spPr>
          <c:marker>
            <c:symbol val="diamond"/>
            <c:size val="6"/>
            <c:spPr>
              <a:solidFill>
                <a:srgbClr val="0000FF"/>
              </a:solidFill>
              <a:ln>
                <a:solidFill>
                  <a:srgbClr val="0000FF"/>
                </a:solidFill>
                <a:prstDash val="solid"/>
              </a:ln>
            </c:spPr>
          </c:marker>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'3.2.3-график'!$C$12:$I$12</c:f>
              <c:numCache>
                <c:formatCode>0.00%</c:formatCode>
                <c:ptCount val="7"/>
                <c:pt idx="0">
                  <c:v>0.1333333333333333</c:v>
                </c:pt>
                <c:pt idx="1">
                  <c:v>0.16666666666666666</c:v>
                </c:pt>
                <c:pt idx="2">
                  <c:v>0.1</c:v>
                </c:pt>
                <c:pt idx="3">
                  <c:v>0.13333333333333336</c:v>
                </c:pt>
                <c:pt idx="4">
                  <c:v>0.4</c:v>
                </c:pt>
                <c:pt idx="5">
                  <c:v>0.23333333333333331</c:v>
                </c:pt>
                <c:pt idx="6">
                  <c:v>0.41379310344827586</c:v>
                </c:pt>
              </c:numCache>
            </c:numRef>
          </c:val>
          <c:smooth val="0"/>
          <c:extLst>
            <c:ext xmlns:c16="http://schemas.microsoft.com/office/drawing/2014/chart" uri="{C3380CC4-5D6E-409C-BE32-E72D297353CC}">
              <c16:uniqueId val="{00000007-3777-4A36-B921-73818CF31B33}"/>
            </c:ext>
          </c:extLst>
        </c:ser>
        <c:dLbls>
          <c:showLegendKey val="0"/>
          <c:showVal val="0"/>
          <c:showCatName val="0"/>
          <c:showSerName val="0"/>
          <c:showPercent val="0"/>
          <c:showBubbleSize val="0"/>
        </c:dLbls>
        <c:marker val="1"/>
        <c:smooth val="0"/>
        <c:axId val="3"/>
        <c:axId val="4"/>
      </c:lineChart>
      <c:catAx>
        <c:axId val="4940967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6"/>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967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03883495145634E-2"/>
          <c:y val="8.15450643776824E-2"/>
          <c:w val="0.88543689320388352"/>
          <c:h val="0.54506437768240346"/>
        </c:manualLayout>
      </c:layout>
      <c:barChart>
        <c:barDir val="col"/>
        <c:grouping val="clustered"/>
        <c:varyColors val="0"/>
        <c:ser>
          <c:idx val="1"/>
          <c:order val="0"/>
          <c:tx>
            <c:strRef>
              <c:f>'3.2.3-график'!$B$5</c:f>
              <c:strCache>
                <c:ptCount val="1"/>
                <c:pt idx="0">
                  <c:v>Қаржылық емес ұйымдардың жалпы сұранысы</c:v>
                </c:pt>
              </c:strCache>
            </c:strRef>
          </c:tx>
          <c:spPr>
            <a:solidFill>
              <a:srgbClr val="993366"/>
            </a:solidFill>
            <a:ln w="12700">
              <a:solidFill>
                <a:srgbClr val="000000"/>
              </a:solidFill>
              <a:prstDash val="solid"/>
            </a:ln>
          </c:spPr>
          <c:invertIfNegative val="0"/>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'3.2.3-график'!$C$5:$I$5</c:f>
              <c:numCache>
                <c:formatCode>0.00%</c:formatCode>
                <c:ptCount val="7"/>
                <c:pt idx="0">
                  <c:v>8.8235294117647078E-2</c:v>
                </c:pt>
                <c:pt idx="1">
                  <c:v>0.15151515151515149</c:v>
                </c:pt>
                <c:pt idx="2">
                  <c:v>6.0606060606060608E-2</c:v>
                </c:pt>
                <c:pt idx="3">
                  <c:v>0.27272727272727271</c:v>
                </c:pt>
                <c:pt idx="4">
                  <c:v>0.48484848484848486</c:v>
                </c:pt>
                <c:pt idx="5">
                  <c:v>0.42424242424242425</c:v>
                </c:pt>
                <c:pt idx="6">
                  <c:v>0.39393939393939392</c:v>
                </c:pt>
              </c:numCache>
            </c:numRef>
          </c:val>
          <c:extLst>
            <c:ext xmlns:c16="http://schemas.microsoft.com/office/drawing/2014/chart" uri="{C3380CC4-5D6E-409C-BE32-E72D297353CC}">
              <c16:uniqueId val="{00000000-6B19-46C5-A7F5-047A2DB85F8E}"/>
            </c:ext>
          </c:extLst>
        </c:ser>
        <c:ser>
          <c:idx val="0"/>
          <c:order val="1"/>
          <c:tx>
            <c:strRef>
              <c:f>'3.2.3-график'!$B$6</c:f>
              <c:strCache>
                <c:ptCount val="1"/>
                <c:pt idx="0">
                  <c:v>Сұраныс - ірі бизнес</c:v>
                </c:pt>
              </c:strCache>
            </c:strRef>
          </c:tx>
          <c:spPr>
            <a:solidFill>
              <a:srgbClr val="9999FF"/>
            </a:solidFill>
            <a:ln w="12700">
              <a:solidFill>
                <a:srgbClr val="000000"/>
              </a:solidFill>
              <a:prstDash val="solid"/>
            </a:ln>
          </c:spPr>
          <c:invertIfNegative val="0"/>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'3.2.3-график'!$C$6:$I$6</c:f>
              <c:numCache>
                <c:formatCode>0.00%</c:formatCode>
                <c:ptCount val="7"/>
                <c:pt idx="0">
                  <c:v>0</c:v>
                </c:pt>
                <c:pt idx="1">
                  <c:v>0.1818181818181818</c:v>
                </c:pt>
                <c:pt idx="2">
                  <c:v>6.0606060606060608E-2</c:v>
                </c:pt>
                <c:pt idx="3">
                  <c:v>0.21875</c:v>
                </c:pt>
                <c:pt idx="4">
                  <c:v>0.38709677419354838</c:v>
                </c:pt>
                <c:pt idx="5">
                  <c:v>0.41935483870967738</c:v>
                </c:pt>
                <c:pt idx="6">
                  <c:v>0.38709677419354838</c:v>
                </c:pt>
              </c:numCache>
            </c:numRef>
          </c:val>
          <c:extLst>
            <c:ext xmlns:c16="http://schemas.microsoft.com/office/drawing/2014/chart" uri="{C3380CC4-5D6E-409C-BE32-E72D297353CC}">
              <c16:uniqueId val="{00000001-6B19-46C5-A7F5-047A2DB85F8E}"/>
            </c:ext>
          </c:extLst>
        </c:ser>
        <c:ser>
          <c:idx val="6"/>
          <c:order val="2"/>
          <c:tx>
            <c:strRef>
              <c:f>'3.2.3-график'!$B$7</c:f>
              <c:strCache>
                <c:ptCount val="1"/>
                <c:pt idx="0">
                  <c:v>Сұраныс - орта бизнес</c:v>
                </c:pt>
              </c:strCache>
            </c:strRef>
          </c:tx>
          <c:spPr>
            <a:solidFill>
              <a:srgbClr val="0066CC"/>
            </a:solidFill>
            <a:ln w="12700">
              <a:solidFill>
                <a:srgbClr val="000000"/>
              </a:solidFill>
              <a:prstDash val="solid"/>
            </a:ln>
          </c:spPr>
          <c:invertIfNegative val="0"/>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'3.2.3-график'!$C$7:$I$7</c:f>
              <c:numCache>
                <c:formatCode>0.00%</c:formatCode>
                <c:ptCount val="7"/>
                <c:pt idx="0">
                  <c:v>6.4516129032258035E-2</c:v>
                </c:pt>
                <c:pt idx="1">
                  <c:v>6.6666666666666652E-2</c:v>
                </c:pt>
                <c:pt idx="2">
                  <c:v>6.6666666666666652E-2</c:v>
                </c:pt>
                <c:pt idx="3">
                  <c:v>0.19354838709677424</c:v>
                </c:pt>
                <c:pt idx="4">
                  <c:v>0.45161290322580649</c:v>
                </c:pt>
                <c:pt idx="5">
                  <c:v>0.45161290322580649</c:v>
                </c:pt>
                <c:pt idx="6">
                  <c:v>0.46666666666666667</c:v>
                </c:pt>
              </c:numCache>
            </c:numRef>
          </c:val>
          <c:extLst>
            <c:ext xmlns:c16="http://schemas.microsoft.com/office/drawing/2014/chart" uri="{C3380CC4-5D6E-409C-BE32-E72D297353CC}">
              <c16:uniqueId val="{00000002-6B19-46C5-A7F5-047A2DB85F8E}"/>
            </c:ext>
          </c:extLst>
        </c:ser>
        <c:ser>
          <c:idx val="7"/>
          <c:order val="3"/>
          <c:tx>
            <c:strRef>
              <c:f>'3.2.3-график'!$B$8</c:f>
              <c:strCache>
                <c:ptCount val="1"/>
                <c:pt idx="0">
                  <c:v>Сұраныс - шағын бизнес</c:v>
                </c:pt>
              </c:strCache>
            </c:strRef>
          </c:tx>
          <c:spPr>
            <a:solidFill>
              <a:srgbClr val="FFFFCC"/>
            </a:solidFill>
            <a:ln w="12700">
              <a:solidFill>
                <a:srgbClr val="000000"/>
              </a:solidFill>
              <a:prstDash val="solid"/>
            </a:ln>
          </c:spPr>
          <c:invertIfNegative val="0"/>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'3.2.3-график'!$C$8:$I$8</c:f>
              <c:numCache>
                <c:formatCode>0.00%</c:formatCode>
                <c:ptCount val="7"/>
                <c:pt idx="0">
                  <c:v>3.3333333333333326E-2</c:v>
                </c:pt>
                <c:pt idx="1">
                  <c:v>0.27586206896551729</c:v>
                </c:pt>
                <c:pt idx="2">
                  <c:v>6.8965517241379309E-2</c:v>
                </c:pt>
                <c:pt idx="3">
                  <c:v>6.8965517241379323E-2</c:v>
                </c:pt>
                <c:pt idx="4">
                  <c:v>0.33333333333333331</c:v>
                </c:pt>
                <c:pt idx="5">
                  <c:v>0.3666666666666667</c:v>
                </c:pt>
                <c:pt idx="6">
                  <c:v>0.25</c:v>
                </c:pt>
              </c:numCache>
            </c:numRef>
          </c:val>
          <c:extLst>
            <c:ext xmlns:c16="http://schemas.microsoft.com/office/drawing/2014/chart" uri="{C3380CC4-5D6E-409C-BE32-E72D297353CC}">
              <c16:uniqueId val="{00000003-6B19-46C5-A7F5-047A2DB85F8E}"/>
            </c:ext>
          </c:extLst>
        </c:ser>
        <c:dLbls>
          <c:showLegendKey val="0"/>
          <c:showVal val="0"/>
          <c:showCatName val="0"/>
          <c:showSerName val="0"/>
          <c:showPercent val="0"/>
          <c:showBubbleSize val="0"/>
        </c:dLbls>
        <c:gapWidth val="150"/>
        <c:axId val="494099416"/>
        <c:axId val="1"/>
      </c:barChart>
      <c:lineChart>
        <c:grouping val="standard"/>
        <c:varyColors val="0"/>
        <c:ser>
          <c:idx val="2"/>
          <c:order val="4"/>
          <c:tx>
            <c:strRef>
              <c:f>'3.2.3-график'!$B$9</c:f>
              <c:strCache>
                <c:ptCount val="1"/>
                <c:pt idx="0">
                  <c:v>Тұтастай алғанда кредиттеу ниеті</c:v>
                </c:pt>
              </c:strCache>
            </c:strRef>
          </c:tx>
          <c:spPr>
            <a:ln w="38100">
              <a:solidFill>
                <a:srgbClr val="00FF00"/>
              </a:solidFill>
              <a:prstDash val="solid"/>
            </a:ln>
          </c:spPr>
          <c:marker>
            <c:symbol val="circle"/>
            <c:size val="6"/>
            <c:spPr>
              <a:solidFill>
                <a:srgbClr val="99CC00"/>
              </a:solidFill>
              <a:ln>
                <a:solidFill>
                  <a:srgbClr val="99CC00"/>
                </a:solidFill>
                <a:prstDash val="solid"/>
              </a:ln>
            </c:spPr>
          </c:marker>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'3.2.3-график'!$C$9:$I$9</c:f>
              <c:numCache>
                <c:formatCode>0.00%</c:formatCode>
                <c:ptCount val="7"/>
                <c:pt idx="0">
                  <c:v>2.9411764705882359E-2</c:v>
                </c:pt>
                <c:pt idx="1">
                  <c:v>9.0909090909090884E-2</c:v>
                </c:pt>
                <c:pt idx="2">
                  <c:v>0.1818181818181818</c:v>
                </c:pt>
                <c:pt idx="3">
                  <c:v>0.24242424242424243</c:v>
                </c:pt>
                <c:pt idx="4">
                  <c:v>0.51515151515151514</c:v>
                </c:pt>
                <c:pt idx="5">
                  <c:v>0.48484848484848486</c:v>
                </c:pt>
                <c:pt idx="6">
                  <c:v>0.57575757575757569</c:v>
                </c:pt>
              </c:numCache>
            </c:numRef>
          </c:val>
          <c:smooth val="0"/>
          <c:extLst>
            <c:ext xmlns:c16="http://schemas.microsoft.com/office/drawing/2014/chart" uri="{C3380CC4-5D6E-409C-BE32-E72D297353CC}">
              <c16:uniqueId val="{00000004-6B19-46C5-A7F5-047A2DB85F8E}"/>
            </c:ext>
          </c:extLst>
        </c:ser>
        <c:ser>
          <c:idx val="3"/>
          <c:order val="5"/>
          <c:tx>
            <c:strRef>
              <c:f>'3.2.3-график'!$B$10</c:f>
              <c:strCache>
                <c:ptCount val="1"/>
                <c:pt idx="0">
                  <c:v>Кредиттеу ниеті - ірі бизнес</c:v>
                </c:pt>
              </c:strCache>
            </c:strRef>
          </c:tx>
          <c:spPr>
            <a:ln w="38100">
              <a:solidFill>
                <a:srgbClr val="FF00FF"/>
              </a:solidFill>
              <a:prstDash val="solid"/>
            </a:ln>
          </c:spPr>
          <c:marker>
            <c:symbol val="x"/>
            <c:size val="4"/>
            <c:spPr>
              <a:solidFill>
                <a:srgbClr val="FF00FF"/>
              </a:solidFill>
              <a:ln>
                <a:solidFill>
                  <a:srgbClr val="FF00FF"/>
                </a:solidFill>
                <a:prstDash val="solid"/>
              </a:ln>
            </c:spPr>
          </c:marker>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'3.2.3-график'!$C$10:$I$10</c:f>
              <c:numCache>
                <c:formatCode>0.00%</c:formatCode>
                <c:ptCount val="7"/>
                <c:pt idx="0">
                  <c:v>-6.25E-2</c:v>
                </c:pt>
                <c:pt idx="1">
                  <c:v>0.125</c:v>
                </c:pt>
                <c:pt idx="2">
                  <c:v>0.125</c:v>
                </c:pt>
                <c:pt idx="3">
                  <c:v>0.16129032258064516</c:v>
                </c:pt>
                <c:pt idx="4">
                  <c:v>0.4375</c:v>
                </c:pt>
                <c:pt idx="5">
                  <c:v>0.4375</c:v>
                </c:pt>
                <c:pt idx="6">
                  <c:v>0.53125</c:v>
                </c:pt>
              </c:numCache>
            </c:numRef>
          </c:val>
          <c:smooth val="0"/>
          <c:extLst>
            <c:ext xmlns:c16="http://schemas.microsoft.com/office/drawing/2014/chart" uri="{C3380CC4-5D6E-409C-BE32-E72D297353CC}">
              <c16:uniqueId val="{00000005-6B19-46C5-A7F5-047A2DB85F8E}"/>
            </c:ext>
          </c:extLst>
        </c:ser>
        <c:ser>
          <c:idx val="4"/>
          <c:order val="6"/>
          <c:tx>
            <c:strRef>
              <c:f>'3.2.3-график'!$B$11</c:f>
              <c:strCache>
                <c:ptCount val="1"/>
                <c:pt idx="0">
                  <c:v>Кредиттеу ниеті - орта бизнес</c:v>
                </c:pt>
              </c:strCache>
            </c:strRef>
          </c:tx>
          <c:spPr>
            <a:ln w="38100">
              <a:solidFill>
                <a:srgbClr val="800080"/>
              </a:solidFill>
              <a:prstDash val="solid"/>
            </a:ln>
          </c:spPr>
          <c:marker>
            <c:symbol val="triangle"/>
            <c:size val="6"/>
            <c:spPr>
              <a:solidFill>
                <a:srgbClr val="800080"/>
              </a:solidFill>
              <a:ln>
                <a:solidFill>
                  <a:srgbClr val="800080"/>
                </a:solidFill>
                <a:prstDash val="solid"/>
              </a:ln>
            </c:spPr>
          </c:marker>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'3.2.3-график'!$C$11:$I$11</c:f>
              <c:numCache>
                <c:formatCode>0.00%</c:formatCode>
                <c:ptCount val="7"/>
                <c:pt idx="0">
                  <c:v>0.22580645161290325</c:v>
                </c:pt>
                <c:pt idx="1">
                  <c:v>0.23333333333333336</c:v>
                </c:pt>
                <c:pt idx="2">
                  <c:v>0.26666666666666672</c:v>
                </c:pt>
                <c:pt idx="3">
                  <c:v>0.32258064516129026</c:v>
                </c:pt>
                <c:pt idx="4">
                  <c:v>0.4838709677419355</c:v>
                </c:pt>
                <c:pt idx="5">
                  <c:v>0.35483870967741937</c:v>
                </c:pt>
                <c:pt idx="6">
                  <c:v>0.58064516129032262</c:v>
                </c:pt>
              </c:numCache>
            </c:numRef>
          </c:val>
          <c:smooth val="0"/>
          <c:extLst>
            <c:ext xmlns:c16="http://schemas.microsoft.com/office/drawing/2014/chart" uri="{C3380CC4-5D6E-409C-BE32-E72D297353CC}">
              <c16:uniqueId val="{00000006-6B19-46C5-A7F5-047A2DB85F8E}"/>
            </c:ext>
          </c:extLst>
        </c:ser>
        <c:ser>
          <c:idx val="5"/>
          <c:order val="7"/>
          <c:tx>
            <c:strRef>
              <c:f>'3.2.3-график'!$B$12</c:f>
              <c:strCache>
                <c:ptCount val="1"/>
                <c:pt idx="0">
                  <c:v>Кредиттеу ниеті - шағын бизнес</c:v>
                </c:pt>
              </c:strCache>
            </c:strRef>
          </c:tx>
          <c:spPr>
            <a:ln w="38100">
              <a:solidFill>
                <a:srgbClr val="0000FF"/>
              </a:solidFill>
              <a:prstDash val="solid"/>
            </a:ln>
          </c:spPr>
          <c:marker>
            <c:symbol val="diamond"/>
            <c:size val="6"/>
            <c:spPr>
              <a:solidFill>
                <a:srgbClr val="0000FF"/>
              </a:solidFill>
              <a:ln>
                <a:solidFill>
                  <a:srgbClr val="0000FF"/>
                </a:solidFill>
                <a:prstDash val="solid"/>
              </a:ln>
            </c:spPr>
          </c:marker>
          <c:cat>
            <c:strRef>
              <c:f>'3.2.3-график'!$C$4:$I$4</c:f>
              <c:strCache>
                <c:ptCount val="7"/>
                <c:pt idx="0">
                  <c:v>I_2009</c:v>
                </c:pt>
                <c:pt idx="1">
                  <c:v>II_2009</c:v>
                </c:pt>
                <c:pt idx="2">
                  <c:v>III_2009</c:v>
                </c:pt>
                <c:pt idx="3">
                  <c:v>IV_2009</c:v>
                </c:pt>
                <c:pt idx="4">
                  <c:v>I_2010</c:v>
                </c:pt>
                <c:pt idx="5">
                  <c:v>II_2010</c:v>
                </c:pt>
                <c:pt idx="6">
                  <c:v>III_2010</c:v>
                </c:pt>
              </c:strCache>
            </c:strRef>
          </c:cat>
          <c:val>
            <c:numRef>
              <c:f>'3.2.3-график'!$C$12:$I$12</c:f>
              <c:numCache>
                <c:formatCode>0.00%</c:formatCode>
                <c:ptCount val="7"/>
                <c:pt idx="0">
                  <c:v>0.1333333333333333</c:v>
                </c:pt>
                <c:pt idx="1">
                  <c:v>0.16666666666666666</c:v>
                </c:pt>
                <c:pt idx="2">
                  <c:v>0.1</c:v>
                </c:pt>
                <c:pt idx="3">
                  <c:v>0.13333333333333336</c:v>
                </c:pt>
                <c:pt idx="4">
                  <c:v>0.4</c:v>
                </c:pt>
                <c:pt idx="5">
                  <c:v>0.23333333333333331</c:v>
                </c:pt>
                <c:pt idx="6">
                  <c:v>0.41379310344827586</c:v>
                </c:pt>
              </c:numCache>
            </c:numRef>
          </c:val>
          <c:smooth val="0"/>
          <c:extLst>
            <c:ext xmlns:c16="http://schemas.microsoft.com/office/drawing/2014/chart" uri="{C3380CC4-5D6E-409C-BE32-E72D297353CC}">
              <c16:uniqueId val="{00000007-6B19-46C5-A7F5-047A2DB85F8E}"/>
            </c:ext>
          </c:extLst>
        </c:ser>
        <c:dLbls>
          <c:showLegendKey val="0"/>
          <c:showVal val="0"/>
          <c:showCatName val="0"/>
          <c:showSerName val="0"/>
          <c:showPercent val="0"/>
          <c:showBubbleSize val="0"/>
        </c:dLbls>
        <c:marker val="1"/>
        <c:smooth val="0"/>
        <c:axId val="3"/>
        <c:axId val="4"/>
      </c:lineChart>
      <c:catAx>
        <c:axId val="4940994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6"/>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994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b"/>
      <c:layout>
        <c:manualLayout>
          <c:xMode val="edge"/>
          <c:yMode val="edge"/>
          <c:x val="4.2718446601941747E-2"/>
          <c:y val="0.75308944625066809"/>
          <c:w val="0.94757281553398054"/>
          <c:h val="0.22222311528708238"/>
        </c:manualLayout>
      </c:layout>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Ипотечное кредитование </c:v>
          </c:tx>
          <c:spPr>
            <a:solidFill>
              <a:srgbClr val="9999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-0.5862068965517242</c:v>
              </c:pt>
              <c:pt idx="1">
                <c:v>-0.23333333333333336</c:v>
              </c:pt>
              <c:pt idx="2">
                <c:v>-0.25806451612903225</c:v>
              </c:pt>
              <c:pt idx="3">
                <c:v>-0.19354838709677422</c:v>
              </c:pt>
              <c:pt idx="4">
                <c:v>-9.6774193548387066E-2</c:v>
              </c:pt>
              <c:pt idx="5">
                <c:v>6.4516129032258063E-2</c:v>
              </c:pt>
            </c:numLit>
          </c:val>
          <c:extLst>
            <c:ext xmlns:c16="http://schemas.microsoft.com/office/drawing/2014/chart" uri="{C3380CC4-5D6E-409C-BE32-E72D297353CC}">
              <c16:uniqueId val="{00000000-C223-4AE8-85F4-A79AD12843F8}"/>
            </c:ext>
          </c:extLst>
        </c:ser>
        <c:ser>
          <c:idx val="1"/>
          <c:order val="1"/>
          <c:tx>
            <c:v>Потребительское кредитование </c:v>
          </c:tx>
          <c:spPr>
            <a:solidFill>
              <a:srgbClr val="993366"/>
            </a:solidFill>
            <a:ln w="12700">
              <a:solidFill>
                <a:srgbClr val="000000"/>
              </a:solidFill>
              <a:prstDash val="solid"/>
            </a:ln>
          </c:spPr>
          <c:invertIfNegative val="0"/>
          <c:val>
            <c:numLit>
              <c:formatCode>General</c:formatCode>
              <c:ptCount val="6"/>
              <c:pt idx="0">
                <c:v>-0.10344827586206901</c:v>
              </c:pt>
              <c:pt idx="1">
                <c:v>3.2258064516129031E-2</c:v>
              </c:pt>
              <c:pt idx="2">
                <c:v>3.125E-2</c:v>
              </c:pt>
              <c:pt idx="3">
                <c:v>-9.375E-2</c:v>
              </c:pt>
              <c:pt idx="4">
                <c:v>0.15625</c:v>
              </c:pt>
              <c:pt idx="5">
                <c:v>0.125</c:v>
              </c:pt>
            </c:numLit>
          </c:val>
          <c:extLst>
            <c:ext xmlns:c16="http://schemas.microsoft.com/office/drawing/2014/chart" uri="{C3380CC4-5D6E-409C-BE32-E72D297353CC}">
              <c16:uniqueId val="{00000001-C223-4AE8-85F4-A79AD12843F8}"/>
            </c:ext>
          </c:extLst>
        </c:ser>
        <c:dLbls>
          <c:showLegendKey val="0"/>
          <c:showVal val="0"/>
          <c:showCatName val="0"/>
          <c:showSerName val="0"/>
          <c:showPercent val="0"/>
          <c:showBubbleSize val="0"/>
        </c:dLbls>
        <c:gapWidth val="150"/>
        <c:axId val="494104336"/>
        <c:axId val="1"/>
      </c:barChart>
      <c:lineChart>
        <c:grouping val="standard"/>
        <c:varyColors val="0"/>
        <c:ser>
          <c:idx val="4"/>
          <c:order val="2"/>
          <c:tx>
            <c:v>Желание кредитовать - ипотека</c:v>
          </c:tx>
          <c:spPr>
            <a:ln w="38100">
              <a:solidFill>
                <a:srgbClr val="0000FF"/>
              </a:solidFill>
              <a:prstDash val="solid"/>
            </a:ln>
          </c:spPr>
          <c:marker>
            <c:symbol val="star"/>
            <c:size val="5"/>
            <c:spPr>
              <a:noFill/>
              <a:ln>
                <a:solidFill>
                  <a:srgbClr val="800080"/>
                </a:solidFill>
                <a:prstDash val="solid"/>
              </a:ln>
            </c:spPr>
          </c:marker>
          <c:val>
            <c:numLit>
              <c:formatCode>General</c:formatCode>
              <c:ptCount val="6"/>
              <c:pt idx="0">
                <c:v>-6.6666666666666707E-2</c:v>
              </c:pt>
              <c:pt idx="1">
                <c:v>-9.6774193548387094E-2</c:v>
              </c:pt>
              <c:pt idx="2">
                <c:v>-0.125</c:v>
              </c:pt>
              <c:pt idx="3">
                <c:v>-0.15625</c:v>
              </c:pt>
              <c:pt idx="4">
                <c:v>6.25E-2</c:v>
              </c:pt>
              <c:pt idx="5">
                <c:v>9.375E-2</c:v>
              </c:pt>
            </c:numLit>
          </c:val>
          <c:smooth val="0"/>
          <c:extLst>
            <c:ext xmlns:c16="http://schemas.microsoft.com/office/drawing/2014/chart" uri="{C3380CC4-5D6E-409C-BE32-E72D297353CC}">
              <c16:uniqueId val="{00000002-C223-4AE8-85F4-A79AD12843F8}"/>
            </c:ext>
          </c:extLst>
        </c:ser>
        <c:ser>
          <c:idx val="5"/>
          <c:order val="3"/>
          <c:tx>
            <c:v>Желание кредитовать - потреб.кред-е</c:v>
          </c:tx>
          <c:spPr>
            <a:ln w="38100">
              <a:solidFill>
                <a:srgbClr val="FF00FF"/>
              </a:solidFill>
              <a:prstDash val="solid"/>
            </a:ln>
          </c:spPr>
          <c:marker>
            <c:symbol val="circle"/>
            <c:size val="5"/>
            <c:spPr>
              <a:solidFill>
                <a:srgbClr val="FF00FF"/>
              </a:solidFill>
              <a:ln>
                <a:solidFill>
                  <a:srgbClr val="FF00FF"/>
                </a:solidFill>
                <a:prstDash val="solid"/>
              </a:ln>
            </c:spPr>
          </c:marker>
          <c:val>
            <c:numLit>
              <c:formatCode>General</c:formatCode>
              <c:ptCount val="6"/>
              <c:pt idx="0">
                <c:v>0.20689655172413796</c:v>
              </c:pt>
              <c:pt idx="1">
                <c:v>0.32258064516129031</c:v>
              </c:pt>
              <c:pt idx="2">
                <c:v>0.25</c:v>
              </c:pt>
              <c:pt idx="3">
                <c:v>0.21875</c:v>
              </c:pt>
              <c:pt idx="4">
                <c:v>0.125</c:v>
              </c:pt>
              <c:pt idx="5">
                <c:v>0.15625</c:v>
              </c:pt>
            </c:numLit>
          </c:val>
          <c:smooth val="0"/>
          <c:extLst>
            <c:ext xmlns:c16="http://schemas.microsoft.com/office/drawing/2014/chart" uri="{C3380CC4-5D6E-409C-BE32-E72D297353CC}">
              <c16:uniqueId val="{00000003-C223-4AE8-85F4-A79AD12843F8}"/>
            </c:ext>
          </c:extLst>
        </c:ser>
        <c:dLbls>
          <c:showLegendKey val="0"/>
          <c:showVal val="0"/>
          <c:showCatName val="0"/>
          <c:showSerName val="0"/>
          <c:showPercent val="0"/>
          <c:showBubbleSize val="0"/>
        </c:dLbls>
        <c:marker val="1"/>
        <c:smooth val="0"/>
        <c:axId val="494104336"/>
        <c:axId val="1"/>
      </c:lineChart>
      <c:catAx>
        <c:axId val="494104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1"/>
        <c:crossesAt val="-0.7"/>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4941043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Ипотечное кредитование </c:v>
          </c:tx>
          <c:spPr>
            <a:solidFill>
              <a:srgbClr val="9999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-0.5862068965517242</c:v>
              </c:pt>
              <c:pt idx="1">
                <c:v>-0.23333333333333336</c:v>
              </c:pt>
              <c:pt idx="2">
                <c:v>-0.25806451612903225</c:v>
              </c:pt>
              <c:pt idx="3">
                <c:v>-0.19354838709677422</c:v>
              </c:pt>
              <c:pt idx="4">
                <c:v>-9.6774193548387066E-2</c:v>
              </c:pt>
              <c:pt idx="5">
                <c:v>6.4516129032258063E-2</c:v>
              </c:pt>
            </c:numLit>
          </c:val>
          <c:extLst>
            <c:ext xmlns:c16="http://schemas.microsoft.com/office/drawing/2014/chart" uri="{C3380CC4-5D6E-409C-BE32-E72D297353CC}">
              <c16:uniqueId val="{00000000-56FE-4FF1-BA36-383F6FEBC597}"/>
            </c:ext>
          </c:extLst>
        </c:ser>
        <c:ser>
          <c:idx val="1"/>
          <c:order val="1"/>
          <c:tx>
            <c:v>Потребительское кредитование </c:v>
          </c:tx>
          <c:spPr>
            <a:solidFill>
              <a:srgbClr val="993366"/>
            </a:solidFill>
            <a:ln w="12700">
              <a:solidFill>
                <a:srgbClr val="000000"/>
              </a:solidFill>
              <a:prstDash val="solid"/>
            </a:ln>
          </c:spPr>
          <c:invertIfNegative val="0"/>
          <c:val>
            <c:numLit>
              <c:formatCode>General</c:formatCode>
              <c:ptCount val="6"/>
              <c:pt idx="0">
                <c:v>-0.10344827586206901</c:v>
              </c:pt>
              <c:pt idx="1">
                <c:v>3.2258064516129031E-2</c:v>
              </c:pt>
              <c:pt idx="2">
                <c:v>3.125E-2</c:v>
              </c:pt>
              <c:pt idx="3">
                <c:v>-9.375E-2</c:v>
              </c:pt>
              <c:pt idx="4">
                <c:v>0.15625</c:v>
              </c:pt>
              <c:pt idx="5">
                <c:v>0.125</c:v>
              </c:pt>
            </c:numLit>
          </c:val>
          <c:extLst>
            <c:ext xmlns:c16="http://schemas.microsoft.com/office/drawing/2014/chart" uri="{C3380CC4-5D6E-409C-BE32-E72D297353CC}">
              <c16:uniqueId val="{00000001-56FE-4FF1-BA36-383F6FEBC597}"/>
            </c:ext>
          </c:extLst>
        </c:ser>
        <c:dLbls>
          <c:showLegendKey val="0"/>
          <c:showVal val="0"/>
          <c:showCatName val="0"/>
          <c:showSerName val="0"/>
          <c:showPercent val="0"/>
          <c:showBubbleSize val="0"/>
        </c:dLbls>
        <c:gapWidth val="150"/>
        <c:axId val="494114176"/>
        <c:axId val="1"/>
      </c:barChart>
      <c:lineChart>
        <c:grouping val="standard"/>
        <c:varyColors val="0"/>
        <c:ser>
          <c:idx val="4"/>
          <c:order val="2"/>
          <c:tx>
            <c:v>Желание кредитовать - ипотека</c:v>
          </c:tx>
          <c:spPr>
            <a:ln w="38100">
              <a:solidFill>
                <a:srgbClr val="0000FF"/>
              </a:solidFill>
              <a:prstDash val="solid"/>
            </a:ln>
          </c:spPr>
          <c:marker>
            <c:symbol val="star"/>
            <c:size val="5"/>
            <c:spPr>
              <a:noFill/>
              <a:ln>
                <a:solidFill>
                  <a:srgbClr val="800080"/>
                </a:solidFill>
                <a:prstDash val="solid"/>
              </a:ln>
            </c:spPr>
          </c:marker>
          <c:val>
            <c:numLit>
              <c:formatCode>General</c:formatCode>
              <c:ptCount val="6"/>
              <c:pt idx="0">
                <c:v>-6.6666666666666707E-2</c:v>
              </c:pt>
              <c:pt idx="1">
                <c:v>-9.6774193548387094E-2</c:v>
              </c:pt>
              <c:pt idx="2">
                <c:v>-0.125</c:v>
              </c:pt>
              <c:pt idx="3">
                <c:v>-0.15625</c:v>
              </c:pt>
              <c:pt idx="4">
                <c:v>6.25E-2</c:v>
              </c:pt>
              <c:pt idx="5">
                <c:v>9.375E-2</c:v>
              </c:pt>
            </c:numLit>
          </c:val>
          <c:smooth val="0"/>
          <c:extLst>
            <c:ext xmlns:c16="http://schemas.microsoft.com/office/drawing/2014/chart" uri="{C3380CC4-5D6E-409C-BE32-E72D297353CC}">
              <c16:uniqueId val="{00000002-56FE-4FF1-BA36-383F6FEBC597}"/>
            </c:ext>
          </c:extLst>
        </c:ser>
        <c:ser>
          <c:idx val="5"/>
          <c:order val="3"/>
          <c:tx>
            <c:v>Желание кредитовать - потреб.кред-е</c:v>
          </c:tx>
          <c:spPr>
            <a:ln w="38100">
              <a:solidFill>
                <a:srgbClr val="FF00FF"/>
              </a:solidFill>
              <a:prstDash val="solid"/>
            </a:ln>
          </c:spPr>
          <c:marker>
            <c:symbol val="circle"/>
            <c:size val="5"/>
            <c:spPr>
              <a:solidFill>
                <a:srgbClr val="FF00FF"/>
              </a:solidFill>
              <a:ln>
                <a:solidFill>
                  <a:srgbClr val="FF00FF"/>
                </a:solidFill>
                <a:prstDash val="solid"/>
              </a:ln>
            </c:spPr>
          </c:marker>
          <c:val>
            <c:numLit>
              <c:formatCode>General</c:formatCode>
              <c:ptCount val="6"/>
              <c:pt idx="0">
                <c:v>0.20689655172413796</c:v>
              </c:pt>
              <c:pt idx="1">
                <c:v>0.32258064516129031</c:v>
              </c:pt>
              <c:pt idx="2">
                <c:v>0.25</c:v>
              </c:pt>
              <c:pt idx="3">
                <c:v>0.21875</c:v>
              </c:pt>
              <c:pt idx="4">
                <c:v>0.125</c:v>
              </c:pt>
              <c:pt idx="5">
                <c:v>0.15625</c:v>
              </c:pt>
            </c:numLit>
          </c:val>
          <c:smooth val="0"/>
          <c:extLst>
            <c:ext xmlns:c16="http://schemas.microsoft.com/office/drawing/2014/chart" uri="{C3380CC4-5D6E-409C-BE32-E72D297353CC}">
              <c16:uniqueId val="{00000003-56FE-4FF1-BA36-383F6FEBC597}"/>
            </c:ext>
          </c:extLst>
        </c:ser>
        <c:dLbls>
          <c:showLegendKey val="0"/>
          <c:showVal val="0"/>
          <c:showCatName val="0"/>
          <c:showSerName val="0"/>
          <c:showPercent val="0"/>
          <c:showBubbleSize val="0"/>
        </c:dLbls>
        <c:marker val="1"/>
        <c:smooth val="0"/>
        <c:axId val="494114176"/>
        <c:axId val="1"/>
      </c:lineChart>
      <c:catAx>
        <c:axId val="494114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1"/>
        <c:crossesAt val="-0.7"/>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4941141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648"/>
          <c:y val="7.4468085106382975E-2"/>
          <c:w val="0.83086173796500884"/>
          <c:h val="0.57446808510638303"/>
        </c:manualLayout>
      </c:layout>
      <c:barChart>
        <c:barDir val="col"/>
        <c:grouping val="clustered"/>
        <c:varyColors val="0"/>
        <c:ser>
          <c:idx val="1"/>
          <c:order val="0"/>
          <c:tx>
            <c:strRef>
              <c:f>'3.2.4-график'!$B$5</c:f>
              <c:strCache>
                <c:ptCount val="1"/>
                <c:pt idx="0">
                  <c:v>Ипотекалық кредиттеу</c:v>
                </c:pt>
              </c:strCache>
            </c:strRef>
          </c:tx>
          <c:spPr>
            <a:solidFill>
              <a:srgbClr val="993366"/>
            </a:solidFill>
            <a:ln w="12700">
              <a:solidFill>
                <a:srgbClr val="000000"/>
              </a:solidFill>
              <a:prstDash val="solid"/>
            </a:ln>
          </c:spPr>
          <c:invertIfNegative val="0"/>
          <c:cat>
            <c:strRef>
              <c:f>'3.2.4-график'!$C$4:$I$4</c:f>
              <c:strCache>
                <c:ptCount val="7"/>
                <c:pt idx="0">
                  <c:v>I_2009</c:v>
                </c:pt>
                <c:pt idx="1">
                  <c:v>II_2009</c:v>
                </c:pt>
                <c:pt idx="2">
                  <c:v>III_2009</c:v>
                </c:pt>
                <c:pt idx="3">
                  <c:v>IV_2009</c:v>
                </c:pt>
                <c:pt idx="4">
                  <c:v>I_2010</c:v>
                </c:pt>
                <c:pt idx="5">
                  <c:v>II_2010</c:v>
                </c:pt>
                <c:pt idx="6">
                  <c:v>III_2010</c:v>
                </c:pt>
              </c:strCache>
            </c:strRef>
          </c:cat>
          <c:val>
            <c:numRef>
              <c:f>'3.2.4-график'!$C$5:$I$5</c:f>
              <c:numCache>
                <c:formatCode>0.00%</c:formatCode>
                <c:ptCount val="7"/>
                <c:pt idx="0">
                  <c:v>-0.19354838709677422</c:v>
                </c:pt>
                <c:pt idx="1">
                  <c:v>-9.6774193548387066E-2</c:v>
                </c:pt>
                <c:pt idx="2">
                  <c:v>6.4516129032258063E-2</c:v>
                </c:pt>
                <c:pt idx="3">
                  <c:v>0</c:v>
                </c:pt>
                <c:pt idx="4">
                  <c:v>0.17241379310344829</c:v>
                </c:pt>
                <c:pt idx="5">
                  <c:v>0.27586206896551724</c:v>
                </c:pt>
                <c:pt idx="6">
                  <c:v>0.25925925925925924</c:v>
                </c:pt>
              </c:numCache>
            </c:numRef>
          </c:val>
          <c:extLst>
            <c:ext xmlns:c16="http://schemas.microsoft.com/office/drawing/2014/chart" uri="{C3380CC4-5D6E-409C-BE32-E72D297353CC}">
              <c16:uniqueId val="{00000000-6FF6-4FE4-AFEC-CDE933B15A35}"/>
            </c:ext>
          </c:extLst>
        </c:ser>
        <c:ser>
          <c:idx val="0"/>
          <c:order val="1"/>
          <c:tx>
            <c:strRef>
              <c:f>'3.2.4-график'!$B$6</c:f>
              <c:strCache>
                <c:ptCount val="1"/>
                <c:pt idx="0">
                  <c:v>Тұтынушылық кредиттеу</c:v>
                </c:pt>
              </c:strCache>
            </c:strRef>
          </c:tx>
          <c:spPr>
            <a:solidFill>
              <a:srgbClr val="9999FF"/>
            </a:solidFill>
            <a:ln w="12700">
              <a:solidFill>
                <a:srgbClr val="000000"/>
              </a:solidFill>
              <a:prstDash val="solid"/>
            </a:ln>
          </c:spPr>
          <c:invertIfNegative val="0"/>
          <c:cat>
            <c:strRef>
              <c:f>'3.2.4-график'!$C$4:$I$4</c:f>
              <c:strCache>
                <c:ptCount val="7"/>
                <c:pt idx="0">
                  <c:v>I_2009</c:v>
                </c:pt>
                <c:pt idx="1">
                  <c:v>II_2009</c:v>
                </c:pt>
                <c:pt idx="2">
                  <c:v>III_2009</c:v>
                </c:pt>
                <c:pt idx="3">
                  <c:v>IV_2009</c:v>
                </c:pt>
                <c:pt idx="4">
                  <c:v>I_2010</c:v>
                </c:pt>
                <c:pt idx="5">
                  <c:v>II_2010</c:v>
                </c:pt>
                <c:pt idx="6">
                  <c:v>III_2010</c:v>
                </c:pt>
              </c:strCache>
            </c:strRef>
          </c:cat>
          <c:val>
            <c:numRef>
              <c:f>'3.2.4-график'!$C$6:$I$6</c:f>
              <c:numCache>
                <c:formatCode>0.00%</c:formatCode>
                <c:ptCount val="7"/>
                <c:pt idx="0">
                  <c:v>-9.375E-2</c:v>
                </c:pt>
                <c:pt idx="1">
                  <c:v>0.15625</c:v>
                </c:pt>
                <c:pt idx="2">
                  <c:v>0.125</c:v>
                </c:pt>
                <c:pt idx="3">
                  <c:v>-9.375E-2</c:v>
                </c:pt>
                <c:pt idx="4">
                  <c:v>0.38709677419354838</c:v>
                </c:pt>
                <c:pt idx="5">
                  <c:v>0.38709677419354838</c:v>
                </c:pt>
                <c:pt idx="6">
                  <c:v>0.33333333333333331</c:v>
                </c:pt>
              </c:numCache>
            </c:numRef>
          </c:val>
          <c:extLst>
            <c:ext xmlns:c16="http://schemas.microsoft.com/office/drawing/2014/chart" uri="{C3380CC4-5D6E-409C-BE32-E72D297353CC}">
              <c16:uniqueId val="{00000001-6FF6-4FE4-AFEC-CDE933B15A35}"/>
            </c:ext>
          </c:extLst>
        </c:ser>
        <c:dLbls>
          <c:showLegendKey val="0"/>
          <c:showVal val="0"/>
          <c:showCatName val="0"/>
          <c:showSerName val="0"/>
          <c:showPercent val="0"/>
          <c:showBubbleSize val="0"/>
        </c:dLbls>
        <c:gapWidth val="150"/>
        <c:axId val="494115816"/>
        <c:axId val="1"/>
      </c:barChart>
      <c:lineChart>
        <c:grouping val="standard"/>
        <c:varyColors val="0"/>
        <c:ser>
          <c:idx val="2"/>
          <c:order val="2"/>
          <c:tx>
            <c:strRef>
              <c:f>'3.2.4-график'!$B$7</c:f>
              <c:strCache>
                <c:ptCount val="1"/>
                <c:pt idx="0">
                  <c:v>Кредиттеу ниеті - ипотека</c:v>
                </c:pt>
              </c:strCache>
            </c:strRef>
          </c:tx>
          <c:spPr>
            <a:ln w="38100">
              <a:solidFill>
                <a:srgbClr val="00FF00"/>
              </a:solidFill>
              <a:prstDash val="solid"/>
            </a:ln>
          </c:spPr>
          <c:marker>
            <c:symbol val="triangle"/>
            <c:size val="6"/>
            <c:spPr>
              <a:solidFill>
                <a:srgbClr val="00FF00"/>
              </a:solidFill>
              <a:ln>
                <a:solidFill>
                  <a:srgbClr val="00FF00"/>
                </a:solidFill>
                <a:prstDash val="solid"/>
              </a:ln>
            </c:spPr>
          </c:marker>
          <c:cat>
            <c:strRef>
              <c:f>'3.2.4-график'!$C$4:$I$4</c:f>
              <c:strCache>
                <c:ptCount val="7"/>
                <c:pt idx="0">
                  <c:v>I_2009</c:v>
                </c:pt>
                <c:pt idx="1">
                  <c:v>II_2009</c:v>
                </c:pt>
                <c:pt idx="2">
                  <c:v>III_2009</c:v>
                </c:pt>
                <c:pt idx="3">
                  <c:v>IV_2009</c:v>
                </c:pt>
                <c:pt idx="4">
                  <c:v>I_2010</c:v>
                </c:pt>
                <c:pt idx="5">
                  <c:v>II_2010</c:v>
                </c:pt>
                <c:pt idx="6">
                  <c:v>III_2010</c:v>
                </c:pt>
              </c:strCache>
            </c:strRef>
          </c:cat>
          <c:val>
            <c:numRef>
              <c:f>'3.2.4-график'!$C$7:$I$7</c:f>
              <c:numCache>
                <c:formatCode>0.00%</c:formatCode>
                <c:ptCount val="7"/>
                <c:pt idx="0">
                  <c:v>-0.15625</c:v>
                </c:pt>
                <c:pt idx="1">
                  <c:v>6.25E-2</c:v>
                </c:pt>
                <c:pt idx="2">
                  <c:v>9.375E-2</c:v>
                </c:pt>
                <c:pt idx="3">
                  <c:v>3.125E-2</c:v>
                </c:pt>
                <c:pt idx="4">
                  <c:v>0.2</c:v>
                </c:pt>
                <c:pt idx="5">
                  <c:v>0.3</c:v>
                </c:pt>
                <c:pt idx="6">
                  <c:v>0.2857142857142857</c:v>
                </c:pt>
              </c:numCache>
            </c:numRef>
          </c:val>
          <c:smooth val="0"/>
          <c:extLst>
            <c:ext xmlns:c16="http://schemas.microsoft.com/office/drawing/2014/chart" uri="{C3380CC4-5D6E-409C-BE32-E72D297353CC}">
              <c16:uniqueId val="{00000002-6FF6-4FE4-AFEC-CDE933B15A35}"/>
            </c:ext>
          </c:extLst>
        </c:ser>
        <c:ser>
          <c:idx val="3"/>
          <c:order val="3"/>
          <c:tx>
            <c:strRef>
              <c:f>'3.2.4-график'!$B$8</c:f>
              <c:strCache>
                <c:ptCount val="1"/>
                <c:pt idx="0">
                  <c:v>Кредиттеу ниеті - тұтынушылық кредиттеу</c:v>
                </c:pt>
              </c:strCache>
            </c:strRef>
          </c:tx>
          <c:spPr>
            <a:ln w="38100">
              <a:solidFill>
                <a:srgbClr val="FF00FF"/>
              </a:solidFill>
              <a:prstDash val="solid"/>
            </a:ln>
          </c:spPr>
          <c:marker>
            <c:symbol val="diamond"/>
            <c:size val="6"/>
            <c:spPr>
              <a:solidFill>
                <a:srgbClr val="FF00FF"/>
              </a:solidFill>
              <a:ln>
                <a:solidFill>
                  <a:srgbClr val="FF00FF"/>
                </a:solidFill>
                <a:prstDash val="solid"/>
              </a:ln>
            </c:spPr>
          </c:marker>
          <c:cat>
            <c:strRef>
              <c:f>'3.2.4-график'!$C$4:$I$4</c:f>
              <c:strCache>
                <c:ptCount val="7"/>
                <c:pt idx="0">
                  <c:v>I_2009</c:v>
                </c:pt>
                <c:pt idx="1">
                  <c:v>II_2009</c:v>
                </c:pt>
                <c:pt idx="2">
                  <c:v>III_2009</c:v>
                </c:pt>
                <c:pt idx="3">
                  <c:v>IV_2009</c:v>
                </c:pt>
                <c:pt idx="4">
                  <c:v>I_2010</c:v>
                </c:pt>
                <c:pt idx="5">
                  <c:v>II_2010</c:v>
                </c:pt>
                <c:pt idx="6">
                  <c:v>III_2010</c:v>
                </c:pt>
              </c:strCache>
            </c:strRef>
          </c:cat>
          <c:val>
            <c:numRef>
              <c:f>'3.2.4-график'!$C$8:$I$8</c:f>
              <c:numCache>
                <c:formatCode>0.00%</c:formatCode>
                <c:ptCount val="7"/>
                <c:pt idx="0">
                  <c:v>0.21875</c:v>
                </c:pt>
                <c:pt idx="1">
                  <c:v>0.125</c:v>
                </c:pt>
                <c:pt idx="2">
                  <c:v>0.15625</c:v>
                </c:pt>
                <c:pt idx="3">
                  <c:v>0.25</c:v>
                </c:pt>
                <c:pt idx="4">
                  <c:v>0.54838709677419351</c:v>
                </c:pt>
                <c:pt idx="5">
                  <c:v>0.54838709677419351</c:v>
                </c:pt>
                <c:pt idx="6">
                  <c:v>0.56666666666666665</c:v>
                </c:pt>
              </c:numCache>
            </c:numRef>
          </c:val>
          <c:smooth val="0"/>
          <c:extLst>
            <c:ext xmlns:c16="http://schemas.microsoft.com/office/drawing/2014/chart" uri="{C3380CC4-5D6E-409C-BE32-E72D297353CC}">
              <c16:uniqueId val="{00000003-6FF6-4FE4-AFEC-CDE933B15A35}"/>
            </c:ext>
          </c:extLst>
        </c:ser>
        <c:dLbls>
          <c:showLegendKey val="0"/>
          <c:showVal val="0"/>
          <c:showCatName val="0"/>
          <c:showSerName val="0"/>
          <c:showPercent val="0"/>
          <c:showBubbleSize val="0"/>
        </c:dLbls>
        <c:marker val="1"/>
        <c:smooth val="0"/>
        <c:axId val="3"/>
        <c:axId val="4"/>
      </c:lineChart>
      <c:catAx>
        <c:axId val="4941158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6"/>
          <c:min val="-0.2"/>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115816"/>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12700">
          <a:solidFill>
            <a:srgbClr val="808080"/>
          </a:solidFill>
          <a:prstDash val="solid"/>
        </a:ln>
      </c:spPr>
    </c:plotArea>
    <c:legend>
      <c:legendPos val="b"/>
      <c:layout>
        <c:manualLayout>
          <c:xMode val="edge"/>
          <c:yMode val="edge"/>
          <c:x val="8.645533141210375E-2"/>
          <c:y val="0.71282408265265751"/>
          <c:w val="0.7694524495677233"/>
          <c:h val="0.2717962329538909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68347721751575"/>
          <c:y val="5.9602649006622516E-2"/>
          <c:w val="0.8539967878271022"/>
          <c:h val="0.46688741721854304"/>
        </c:manualLayout>
      </c:layout>
      <c:barChart>
        <c:barDir val="col"/>
        <c:grouping val="clustered"/>
        <c:varyColors val="0"/>
        <c:ser>
          <c:idx val="0"/>
          <c:order val="0"/>
          <c:tx>
            <c:strRef>
              <c:f>'3.2.5-график'!$C$4</c:f>
              <c:strCache>
                <c:ptCount val="1"/>
                <c:pt idx="0">
                  <c:v>1-топ</c:v>
                </c:pt>
              </c:strCache>
            </c:strRef>
          </c:tx>
          <c:invertIfNegative val="0"/>
          <c:cat>
            <c:strRef>
              <c:f>'3.2.5-график'!$B$5:$B$16</c:f>
              <c:strCache>
                <c:ptCount val="12"/>
                <c:pt idx="0">
                  <c:v>Сауда</c:v>
                </c:pt>
                <c:pt idx="1">
                  <c:v>Тау-кен өндіру өнеркәсібі</c:v>
                </c:pt>
                <c:pt idx="2">
                  <c:v>Өңдеуші өнеркәсіп</c:v>
                </c:pt>
                <c:pt idx="3">
                  <c:v>Ауылшаруашылығы</c:v>
                </c:pt>
                <c:pt idx="4">
                  <c:v>Көлік және байланыс</c:v>
                </c:pt>
                <c:pt idx="5">
                  <c:v>Құрылыс</c:v>
                </c:pt>
                <c:pt idx="6">
                  <c:v>Жылжымайтын мүлікпен операциялар</c:v>
                </c:pt>
                <c:pt idx="7">
                  <c:v>Қаржылық қызмет</c:v>
                </c:pt>
                <c:pt idx="8">
                  <c:v>Заңды тұлғалар бойынша басқалар</c:v>
                </c:pt>
                <c:pt idx="9">
                  <c:v>Ипотекалық тұрғын үй заемдары</c:v>
                </c:pt>
                <c:pt idx="10">
                  <c:v>Тұтынушылық заемдар</c:v>
                </c:pt>
                <c:pt idx="11">
                  <c:v>Жеке тұлғалар бойынша басқалар</c:v>
                </c:pt>
              </c:strCache>
            </c:strRef>
          </c:cat>
          <c:val>
            <c:numRef>
              <c:f>'3.2.5-график'!$C$5:$C$16</c:f>
              <c:numCache>
                <c:formatCode>0.00%</c:formatCode>
                <c:ptCount val="12"/>
                <c:pt idx="0">
                  <c:v>0.76693935848095351</c:v>
                </c:pt>
                <c:pt idx="1">
                  <c:v>0.6262827059261995</c:v>
                </c:pt>
                <c:pt idx="2">
                  <c:v>0.66198737902849181</c:v>
                </c:pt>
                <c:pt idx="3">
                  <c:v>0.67275328651738941</c:v>
                </c:pt>
                <c:pt idx="4">
                  <c:v>0.41732008185201624</c:v>
                </c:pt>
                <c:pt idx="5">
                  <c:v>0.87075781678640496</c:v>
                </c:pt>
                <c:pt idx="6">
                  <c:v>0.86247431520939444</c:v>
                </c:pt>
                <c:pt idx="7">
                  <c:v>0.63993862219412601</c:v>
                </c:pt>
                <c:pt idx="8">
                  <c:v>0.76418372566397064</c:v>
                </c:pt>
                <c:pt idx="9">
                  <c:v>0.2951450854381954</c:v>
                </c:pt>
                <c:pt idx="10">
                  <c:v>0.3886621299757238</c:v>
                </c:pt>
                <c:pt idx="11">
                  <c:v>0.54241935620827708</c:v>
                </c:pt>
              </c:numCache>
            </c:numRef>
          </c:val>
          <c:extLst>
            <c:ext xmlns:c16="http://schemas.microsoft.com/office/drawing/2014/chart" uri="{C3380CC4-5D6E-409C-BE32-E72D297353CC}">
              <c16:uniqueId val="{00000000-9D59-42EC-89AD-EEED2771E043}"/>
            </c:ext>
          </c:extLst>
        </c:ser>
        <c:ser>
          <c:idx val="1"/>
          <c:order val="1"/>
          <c:tx>
            <c:strRef>
              <c:f>'3.2.5-график'!$D$4</c:f>
              <c:strCache>
                <c:ptCount val="1"/>
                <c:pt idx="0">
                  <c:v>2-топ</c:v>
                </c:pt>
              </c:strCache>
            </c:strRef>
          </c:tx>
          <c:invertIfNegative val="0"/>
          <c:cat>
            <c:strRef>
              <c:f>'3.2.5-график'!$B$5:$B$16</c:f>
              <c:strCache>
                <c:ptCount val="12"/>
                <c:pt idx="0">
                  <c:v>Сауда</c:v>
                </c:pt>
                <c:pt idx="1">
                  <c:v>Тау-кен өндіру өнеркәсібі</c:v>
                </c:pt>
                <c:pt idx="2">
                  <c:v>Өңдеуші өнеркәсіп</c:v>
                </c:pt>
                <c:pt idx="3">
                  <c:v>Ауылшаруашылығы</c:v>
                </c:pt>
                <c:pt idx="4">
                  <c:v>Көлік және байланыс</c:v>
                </c:pt>
                <c:pt idx="5">
                  <c:v>Құрылыс</c:v>
                </c:pt>
                <c:pt idx="6">
                  <c:v>Жылжымайтын мүлікпен операциялар</c:v>
                </c:pt>
                <c:pt idx="7">
                  <c:v>Қаржылық қызмет</c:v>
                </c:pt>
                <c:pt idx="8">
                  <c:v>Заңды тұлғалар бойынша басқалар</c:v>
                </c:pt>
                <c:pt idx="9">
                  <c:v>Ипотекалық тұрғын үй заемдары</c:v>
                </c:pt>
                <c:pt idx="10">
                  <c:v>Тұтынушылық заемдар</c:v>
                </c:pt>
                <c:pt idx="11">
                  <c:v>Жеке тұлғалар бойынша басқалар</c:v>
                </c:pt>
              </c:strCache>
            </c:strRef>
          </c:cat>
          <c:val>
            <c:numRef>
              <c:f>'3.2.5-график'!$D$5:$D$16</c:f>
              <c:numCache>
                <c:formatCode>0.00%</c:formatCode>
                <c:ptCount val="12"/>
                <c:pt idx="0">
                  <c:v>0.17430496336292692</c:v>
                </c:pt>
                <c:pt idx="1">
                  <c:v>0.19497410446823049</c:v>
                </c:pt>
                <c:pt idx="2">
                  <c:v>0.18137750757269427</c:v>
                </c:pt>
                <c:pt idx="3">
                  <c:v>8.5009217543916576E-2</c:v>
                </c:pt>
                <c:pt idx="4">
                  <c:v>0.12567602345656456</c:v>
                </c:pt>
                <c:pt idx="5">
                  <c:v>0.28767828320025562</c:v>
                </c:pt>
                <c:pt idx="6">
                  <c:v>0.20673247454303595</c:v>
                </c:pt>
                <c:pt idx="7">
                  <c:v>0.36160475659738417</c:v>
                </c:pt>
                <c:pt idx="8">
                  <c:v>0.14060852901338949</c:v>
                </c:pt>
                <c:pt idx="9">
                  <c:v>0.3099568713482716</c:v>
                </c:pt>
                <c:pt idx="10">
                  <c:v>0.21636705480557161</c:v>
                </c:pt>
                <c:pt idx="11">
                  <c:v>0.22663514397235274</c:v>
                </c:pt>
              </c:numCache>
            </c:numRef>
          </c:val>
          <c:extLst>
            <c:ext xmlns:c16="http://schemas.microsoft.com/office/drawing/2014/chart" uri="{C3380CC4-5D6E-409C-BE32-E72D297353CC}">
              <c16:uniqueId val="{00000001-9D59-42EC-89AD-EEED2771E043}"/>
            </c:ext>
          </c:extLst>
        </c:ser>
        <c:ser>
          <c:idx val="2"/>
          <c:order val="2"/>
          <c:tx>
            <c:strRef>
              <c:f>'3.2.5-график'!$E$4</c:f>
              <c:strCache>
                <c:ptCount val="1"/>
                <c:pt idx="0">
                  <c:v>3-топ</c:v>
                </c:pt>
              </c:strCache>
            </c:strRef>
          </c:tx>
          <c:invertIfNegative val="0"/>
          <c:cat>
            <c:strRef>
              <c:f>'3.2.5-график'!$B$5:$B$16</c:f>
              <c:strCache>
                <c:ptCount val="12"/>
                <c:pt idx="0">
                  <c:v>Сауда</c:v>
                </c:pt>
                <c:pt idx="1">
                  <c:v>Тау-кен өндіру өнеркәсібі</c:v>
                </c:pt>
                <c:pt idx="2">
                  <c:v>Өңдеуші өнеркәсіп</c:v>
                </c:pt>
                <c:pt idx="3">
                  <c:v>Ауылшаруашылығы</c:v>
                </c:pt>
                <c:pt idx="4">
                  <c:v>Көлік және байланыс</c:v>
                </c:pt>
                <c:pt idx="5">
                  <c:v>Құрылыс</c:v>
                </c:pt>
                <c:pt idx="6">
                  <c:v>Жылжымайтын мүлікпен операциялар</c:v>
                </c:pt>
                <c:pt idx="7">
                  <c:v>Қаржылық қызмет</c:v>
                </c:pt>
                <c:pt idx="8">
                  <c:v>Заңды тұлғалар бойынша басқалар</c:v>
                </c:pt>
                <c:pt idx="9">
                  <c:v>Ипотекалық тұрғын үй заемдары</c:v>
                </c:pt>
                <c:pt idx="10">
                  <c:v>Тұтынушылық заемдар</c:v>
                </c:pt>
                <c:pt idx="11">
                  <c:v>Жеке тұлғалар бойынша басқалар</c:v>
                </c:pt>
              </c:strCache>
            </c:strRef>
          </c:cat>
          <c:val>
            <c:numRef>
              <c:f>'3.2.5-график'!$E$5:$E$16</c:f>
              <c:numCache>
                <c:formatCode>0.00%</c:formatCode>
                <c:ptCount val="12"/>
                <c:pt idx="0">
                  <c:v>9.5608192467119518E-2</c:v>
                </c:pt>
                <c:pt idx="1">
                  <c:v>2.3513341066362436E-2</c:v>
                </c:pt>
                <c:pt idx="2">
                  <c:v>8.8697640148173482E-2</c:v>
                </c:pt>
                <c:pt idx="3">
                  <c:v>3.8066611162082174E-2</c:v>
                </c:pt>
                <c:pt idx="4">
                  <c:v>5.4717563023900233E-2</c:v>
                </c:pt>
                <c:pt idx="5">
                  <c:v>0.16616853355097411</c:v>
                </c:pt>
                <c:pt idx="6">
                  <c:v>6.3059947429904575E-2</c:v>
                </c:pt>
                <c:pt idx="7">
                  <c:v>3.6418841051807489E-2</c:v>
                </c:pt>
                <c:pt idx="8">
                  <c:v>4.8434533421328564E-2</c:v>
                </c:pt>
                <c:pt idx="9">
                  <c:v>5.3791898096803972E-2</c:v>
                </c:pt>
                <c:pt idx="10">
                  <c:v>8.3906602772936503E-2</c:v>
                </c:pt>
                <c:pt idx="11">
                  <c:v>6.8814548556772021E-2</c:v>
                </c:pt>
              </c:numCache>
            </c:numRef>
          </c:val>
          <c:extLst>
            <c:ext xmlns:c16="http://schemas.microsoft.com/office/drawing/2014/chart" uri="{C3380CC4-5D6E-409C-BE32-E72D297353CC}">
              <c16:uniqueId val="{00000002-9D59-42EC-89AD-EEED2771E043}"/>
            </c:ext>
          </c:extLst>
        </c:ser>
        <c:dLbls>
          <c:showLegendKey val="0"/>
          <c:showVal val="0"/>
          <c:showCatName val="0"/>
          <c:showSerName val="0"/>
          <c:showPercent val="0"/>
          <c:showBubbleSize val="0"/>
        </c:dLbls>
        <c:gapWidth val="150"/>
        <c:axId val="494112864"/>
        <c:axId val="1"/>
      </c:barChart>
      <c:catAx>
        <c:axId val="494112864"/>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0.9"/>
          <c:min val="0"/>
        </c:scaling>
        <c:delete val="0"/>
        <c:axPos val="l"/>
        <c:majorGridlines>
          <c:spPr>
            <a:ln w="3175">
              <a:solidFill>
                <a:srgbClr val="808080"/>
              </a:solidFill>
              <a:prstDash val="sysDash"/>
            </a:ln>
          </c:spPr>
        </c:majorGridlines>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112864"/>
        <c:crosses val="autoZero"/>
        <c:crossBetween val="between"/>
        <c:majorUnit val="0.1"/>
        <c:minorUnit val="2.0000000000000004E-2"/>
      </c:valAx>
    </c:plotArea>
    <c:legend>
      <c:legendPos val="r"/>
      <c:layout>
        <c:manualLayout>
          <c:xMode val="edge"/>
          <c:yMode val="edge"/>
          <c:wMode val="edge"/>
          <c:hMode val="edge"/>
          <c:x val="0.10468348481233235"/>
          <c:y val="0.875"/>
          <c:w val="0.8071648481956285"/>
          <c:h val="0.95"/>
        </c:manualLayout>
      </c:layout>
      <c:overlay val="0"/>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292918217032187E-2"/>
          <c:y val="6.2295081967213117E-2"/>
          <c:w val="0.86848740463055962"/>
          <c:h val="0.46229508196721314"/>
        </c:manualLayout>
      </c:layout>
      <c:barChart>
        <c:barDir val="col"/>
        <c:grouping val="clustered"/>
        <c:varyColors val="0"/>
        <c:ser>
          <c:idx val="0"/>
          <c:order val="0"/>
          <c:tx>
            <c:strRef>
              <c:f>'3.2.5-график'!$H$4</c:f>
              <c:strCache>
                <c:ptCount val="1"/>
                <c:pt idx="0">
                  <c:v>1-топ</c:v>
                </c:pt>
              </c:strCache>
            </c:strRef>
          </c:tx>
          <c:invertIfNegative val="0"/>
          <c:cat>
            <c:strRef>
              <c:f>'3.2.5-график'!$G$5:$G$16</c:f>
              <c:strCache>
                <c:ptCount val="12"/>
                <c:pt idx="0">
                  <c:v>Сауда</c:v>
                </c:pt>
                <c:pt idx="1">
                  <c:v>Тау-кен өндіру өнеркәсібі</c:v>
                </c:pt>
                <c:pt idx="2">
                  <c:v>Өңдеуші өнеркәсіп</c:v>
                </c:pt>
                <c:pt idx="3">
                  <c:v>Ауылшаруашылығы</c:v>
                </c:pt>
                <c:pt idx="4">
                  <c:v>Көлік және байланыс</c:v>
                </c:pt>
                <c:pt idx="5">
                  <c:v>Құрылыс</c:v>
                </c:pt>
                <c:pt idx="6">
                  <c:v>Жылжымайтын мүлікпен операциялар</c:v>
                </c:pt>
                <c:pt idx="7">
                  <c:v>Қаржылық қызмет</c:v>
                </c:pt>
                <c:pt idx="8">
                  <c:v>Заңды тұлғалар бойынша басқалар</c:v>
                </c:pt>
                <c:pt idx="9">
                  <c:v>Ипотекалық тұрғын үй заемдары</c:v>
                </c:pt>
                <c:pt idx="10">
                  <c:v>Тұтынушылық заемдар</c:v>
                </c:pt>
                <c:pt idx="11">
                  <c:v>Жеке тұлғалар бойынша басқалар</c:v>
                </c:pt>
              </c:strCache>
            </c:strRef>
          </c:cat>
          <c:val>
            <c:numRef>
              <c:f>'3.2.5-график'!$H$5:$H$16</c:f>
              <c:numCache>
                <c:formatCode>0.00%</c:formatCode>
                <c:ptCount val="12"/>
                <c:pt idx="0">
                  <c:v>0.26923945938958271</c:v>
                </c:pt>
                <c:pt idx="1">
                  <c:v>5.7167671665400696E-2</c:v>
                </c:pt>
                <c:pt idx="2">
                  <c:v>4.8869139063473427E-2</c:v>
                </c:pt>
                <c:pt idx="3">
                  <c:v>2.3742219879262172E-2</c:v>
                </c:pt>
                <c:pt idx="4">
                  <c:v>6.9987163503770879E-3</c:v>
                </c:pt>
                <c:pt idx="5">
                  <c:v>0.40536316640451814</c:v>
                </c:pt>
                <c:pt idx="6">
                  <c:v>3.7996170977452254E-2</c:v>
                </c:pt>
                <c:pt idx="7">
                  <c:v>2.9774330046407026E-2</c:v>
                </c:pt>
                <c:pt idx="8">
                  <c:v>0.12084912622352649</c:v>
                </c:pt>
                <c:pt idx="9">
                  <c:v>3.7867333754023208E-2</c:v>
                </c:pt>
                <c:pt idx="10">
                  <c:v>7.7956395801509037E-2</c:v>
                </c:pt>
                <c:pt idx="11">
                  <c:v>1.6910149672560149E-2</c:v>
                </c:pt>
              </c:numCache>
            </c:numRef>
          </c:val>
          <c:extLst>
            <c:ext xmlns:c16="http://schemas.microsoft.com/office/drawing/2014/chart" uri="{C3380CC4-5D6E-409C-BE32-E72D297353CC}">
              <c16:uniqueId val="{00000000-F0C1-48CD-836C-08FF7563ABB5}"/>
            </c:ext>
          </c:extLst>
        </c:ser>
        <c:ser>
          <c:idx val="1"/>
          <c:order val="1"/>
          <c:tx>
            <c:strRef>
              <c:f>'3.2.5-график'!$I$4</c:f>
              <c:strCache>
                <c:ptCount val="1"/>
                <c:pt idx="0">
                  <c:v>2-топ</c:v>
                </c:pt>
              </c:strCache>
            </c:strRef>
          </c:tx>
          <c:invertIfNegative val="0"/>
          <c:cat>
            <c:strRef>
              <c:f>'3.2.5-график'!$G$5:$G$16</c:f>
              <c:strCache>
                <c:ptCount val="12"/>
                <c:pt idx="0">
                  <c:v>Сауда</c:v>
                </c:pt>
                <c:pt idx="1">
                  <c:v>Тау-кен өндіру өнеркәсібі</c:v>
                </c:pt>
                <c:pt idx="2">
                  <c:v>Өңдеуші өнеркәсіп</c:v>
                </c:pt>
                <c:pt idx="3">
                  <c:v>Ауылшаруашылығы</c:v>
                </c:pt>
                <c:pt idx="4">
                  <c:v>Көлік және байланыс</c:v>
                </c:pt>
                <c:pt idx="5">
                  <c:v>Құрылыс</c:v>
                </c:pt>
                <c:pt idx="6">
                  <c:v>Жылжымайтын мүлікпен операциялар</c:v>
                </c:pt>
                <c:pt idx="7">
                  <c:v>Қаржылық қызмет</c:v>
                </c:pt>
                <c:pt idx="8">
                  <c:v>Заңды тұлғалар бойынша басқалар</c:v>
                </c:pt>
                <c:pt idx="9">
                  <c:v>Ипотекалық тұрғын үй заемдары</c:v>
                </c:pt>
                <c:pt idx="10">
                  <c:v>Тұтынушылық заемдар</c:v>
                </c:pt>
                <c:pt idx="11">
                  <c:v>Жеке тұлғалар бойынша басқалар</c:v>
                </c:pt>
              </c:strCache>
            </c:strRef>
          </c:cat>
          <c:val>
            <c:numRef>
              <c:f>'3.2.5-график'!$I$5:$I$16</c:f>
              <c:numCache>
                <c:formatCode>0.00%</c:formatCode>
                <c:ptCount val="12"/>
                <c:pt idx="0">
                  <c:v>0.21688055296755729</c:v>
                </c:pt>
                <c:pt idx="1">
                  <c:v>3.5131225425715749E-2</c:v>
                </c:pt>
                <c:pt idx="2">
                  <c:v>9.9732626634668281E-2</c:v>
                </c:pt>
                <c:pt idx="3">
                  <c:v>1.8921466396858034E-2</c:v>
                </c:pt>
                <c:pt idx="4">
                  <c:v>2.2723445229079511E-2</c:v>
                </c:pt>
                <c:pt idx="5">
                  <c:v>0.31949566624206277</c:v>
                </c:pt>
                <c:pt idx="6">
                  <c:v>0.12545375310830789</c:v>
                </c:pt>
                <c:pt idx="7">
                  <c:v>7.7850357867981473E-2</c:v>
                </c:pt>
                <c:pt idx="8">
                  <c:v>8.381090612776898E-2</c:v>
                </c:pt>
                <c:pt idx="9">
                  <c:v>0.14809591119915799</c:v>
                </c:pt>
                <c:pt idx="10">
                  <c:v>9.4718567513256247E-2</c:v>
                </c:pt>
                <c:pt idx="11">
                  <c:v>5.1704678308483035E-2</c:v>
                </c:pt>
              </c:numCache>
            </c:numRef>
          </c:val>
          <c:extLst>
            <c:ext xmlns:c16="http://schemas.microsoft.com/office/drawing/2014/chart" uri="{C3380CC4-5D6E-409C-BE32-E72D297353CC}">
              <c16:uniqueId val="{00000001-F0C1-48CD-836C-08FF7563ABB5}"/>
            </c:ext>
          </c:extLst>
        </c:ser>
        <c:ser>
          <c:idx val="2"/>
          <c:order val="2"/>
          <c:tx>
            <c:strRef>
              <c:f>'3.2.5-график'!$J$4</c:f>
              <c:strCache>
                <c:ptCount val="1"/>
                <c:pt idx="0">
                  <c:v>3-топ</c:v>
                </c:pt>
              </c:strCache>
            </c:strRef>
          </c:tx>
          <c:invertIfNegative val="0"/>
          <c:cat>
            <c:strRef>
              <c:f>'3.2.5-график'!$G$5:$G$16</c:f>
              <c:strCache>
                <c:ptCount val="12"/>
                <c:pt idx="0">
                  <c:v>Сауда</c:v>
                </c:pt>
                <c:pt idx="1">
                  <c:v>Тау-кен өндіру өнеркәсібі</c:v>
                </c:pt>
                <c:pt idx="2">
                  <c:v>Өңдеуші өнеркәсіп</c:v>
                </c:pt>
                <c:pt idx="3">
                  <c:v>Ауылшаруашылығы</c:v>
                </c:pt>
                <c:pt idx="4">
                  <c:v>Көлік және байланыс</c:v>
                </c:pt>
                <c:pt idx="5">
                  <c:v>Құрылыс</c:v>
                </c:pt>
                <c:pt idx="6">
                  <c:v>Жылжымайтын мүлікпен операциялар</c:v>
                </c:pt>
                <c:pt idx="7">
                  <c:v>Қаржылық қызмет</c:v>
                </c:pt>
                <c:pt idx="8">
                  <c:v>Заңды тұлғалар бойынша басқалар</c:v>
                </c:pt>
                <c:pt idx="9">
                  <c:v>Ипотекалық тұрғын үй заемдары</c:v>
                </c:pt>
                <c:pt idx="10">
                  <c:v>Тұтынушылық заемдар</c:v>
                </c:pt>
                <c:pt idx="11">
                  <c:v>Жеке тұлғалар бойынша басқалар</c:v>
                </c:pt>
              </c:strCache>
            </c:strRef>
          </c:cat>
          <c:val>
            <c:numRef>
              <c:f>'3.2.5-график'!$J$5:$J$16</c:f>
              <c:numCache>
                <c:formatCode>0.00%</c:formatCode>
                <c:ptCount val="12"/>
                <c:pt idx="0">
                  <c:v>0.37399636917664764</c:v>
                </c:pt>
                <c:pt idx="1">
                  <c:v>1.7674469849451376E-2</c:v>
                </c:pt>
                <c:pt idx="2">
                  <c:v>0.12748079204954726</c:v>
                </c:pt>
                <c:pt idx="3">
                  <c:v>4.4946380681489789E-2</c:v>
                </c:pt>
                <c:pt idx="4">
                  <c:v>5.8162684624046702E-2</c:v>
                </c:pt>
                <c:pt idx="5">
                  <c:v>0.23047816839676674</c:v>
                </c:pt>
                <c:pt idx="6">
                  <c:v>1.9826672104189369E-2</c:v>
                </c:pt>
                <c:pt idx="7">
                  <c:v>4.4929354711151073E-2</c:v>
                </c:pt>
                <c:pt idx="8">
                  <c:v>8.2505108406710048E-2</c:v>
                </c:pt>
                <c:pt idx="9">
                  <c:v>0.1587820887214168</c:v>
                </c:pt>
                <c:pt idx="10">
                  <c:v>0.13233122364910094</c:v>
                </c:pt>
                <c:pt idx="11">
                  <c:v>1.8285047880792597E-2</c:v>
                </c:pt>
              </c:numCache>
            </c:numRef>
          </c:val>
          <c:extLst>
            <c:ext xmlns:c16="http://schemas.microsoft.com/office/drawing/2014/chart" uri="{C3380CC4-5D6E-409C-BE32-E72D297353CC}">
              <c16:uniqueId val="{00000002-F0C1-48CD-836C-08FF7563ABB5}"/>
            </c:ext>
          </c:extLst>
        </c:ser>
        <c:dLbls>
          <c:showLegendKey val="0"/>
          <c:showVal val="0"/>
          <c:showCatName val="0"/>
          <c:showSerName val="0"/>
          <c:showPercent val="0"/>
          <c:showBubbleSize val="0"/>
        </c:dLbls>
        <c:gapWidth val="150"/>
        <c:axId val="494113192"/>
        <c:axId val="1"/>
      </c:barChart>
      <c:catAx>
        <c:axId val="494113192"/>
        <c:scaling>
          <c:orientation val="minMax"/>
        </c:scaling>
        <c:delete val="0"/>
        <c:axPos val="b"/>
        <c:numFmt formatCode="General" sourceLinked="1"/>
        <c:majorTickMark val="out"/>
        <c:minorTickMark val="none"/>
        <c:tickLblPos val="nextTo"/>
        <c:txPr>
          <a:bodyPr rot="-54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0.45"/>
          <c:min val="0"/>
        </c:scaling>
        <c:delete val="0"/>
        <c:axPos val="l"/>
        <c:majorGridlines>
          <c:spPr>
            <a:ln w="3175">
              <a:solidFill>
                <a:srgbClr val="808080"/>
              </a:solidFill>
              <a:prstDash val="sysDash"/>
            </a:ln>
          </c:spPr>
        </c:majorGridlines>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113192"/>
        <c:crosses val="autoZero"/>
        <c:crossBetween val="between"/>
        <c:majorUnit val="0.05"/>
        <c:minorUnit val="1.0000000000000002E-2"/>
      </c:valAx>
    </c:plotArea>
    <c:legend>
      <c:legendPos val="r"/>
      <c:layout>
        <c:manualLayout>
          <c:xMode val="edge"/>
          <c:yMode val="edge"/>
          <c:x val="0.14173228346456693"/>
          <c:y val="0.88410596026490063"/>
          <c:w val="0.65091863517060367"/>
          <c:h val="7.9470198675496692E-2"/>
        </c:manualLayout>
      </c:layout>
      <c:overlay val="0"/>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181848527919501"/>
          <c:y val="0.20810838274438179"/>
          <c:w val="0.38909125451993476"/>
          <c:h val="0.57837914165321691"/>
        </c:manualLayout>
      </c:layout>
      <c:radarChart>
        <c:radarStyle val="marker"/>
        <c:varyColors val="0"/>
        <c:ser>
          <c:idx val="1"/>
          <c:order val="0"/>
          <c:tx>
            <c:strRef>
              <c:f>'3.2.6-график'!$B$5</c:f>
              <c:strCache>
                <c:ptCount val="1"/>
                <c:pt idx="0">
                  <c:v>Ірі заемшылардың күмәнді (5-санаттың) және үмітсіз заемдарының барлық күмәнді (5-санаттың) және үмітсіз заемдардағы үлесі, %</c:v>
                </c:pt>
              </c:strCache>
            </c:strRef>
          </c:tx>
          <c:spPr>
            <a:ln w="38100">
              <a:solidFill>
                <a:srgbClr val="3366FF"/>
              </a:solidFill>
              <a:prstDash val="solid"/>
            </a:ln>
          </c:spPr>
          <c:marker>
            <c:symbol val="none"/>
          </c:marker>
          <c:cat>
            <c:strRef>
              <c:f>'3.2.6-график'!$C$4:$H$4</c:f>
              <c:strCache>
                <c:ptCount val="6"/>
                <c:pt idx="0">
                  <c:v>01.01.2008</c:v>
                </c:pt>
                <c:pt idx="1">
                  <c:v>01.01.2009</c:v>
                </c:pt>
                <c:pt idx="2">
                  <c:v>01.01.2010</c:v>
                </c:pt>
                <c:pt idx="3">
                  <c:v>01.04.2010</c:v>
                </c:pt>
                <c:pt idx="4">
                  <c:v>01.07.2010</c:v>
                </c:pt>
                <c:pt idx="5">
                  <c:v>01.10.2010*</c:v>
                </c:pt>
              </c:strCache>
            </c:strRef>
          </c:cat>
          <c:val>
            <c:numRef>
              <c:f>'3.2.6-график'!$C$5:$H$5</c:f>
              <c:numCache>
                <c:formatCode>0.000</c:formatCode>
                <c:ptCount val="6"/>
                <c:pt idx="0">
                  <c:v>16.069381019283512</c:v>
                </c:pt>
                <c:pt idx="1">
                  <c:v>9.8303326497225108</c:v>
                </c:pt>
                <c:pt idx="2">
                  <c:v>27.461199967811577</c:v>
                </c:pt>
                <c:pt idx="3">
                  <c:v>29.369899027757747</c:v>
                </c:pt>
                <c:pt idx="4">
                  <c:v>31.178599904271074</c:v>
                </c:pt>
                <c:pt idx="5">
                  <c:v>31.498871197001183</c:v>
                </c:pt>
              </c:numCache>
            </c:numRef>
          </c:val>
          <c:extLst>
            <c:ext xmlns:c16="http://schemas.microsoft.com/office/drawing/2014/chart" uri="{C3380CC4-5D6E-409C-BE32-E72D297353CC}">
              <c16:uniqueId val="{00000000-E519-46ED-B13E-5C1E4399D62F}"/>
            </c:ext>
          </c:extLst>
        </c:ser>
        <c:ser>
          <c:idx val="2"/>
          <c:order val="1"/>
          <c:tx>
            <c:strRef>
              <c:f>'3.2.6-график'!$B$6</c:f>
              <c:strCache>
                <c:ptCount val="1"/>
                <c:pt idx="0">
                  <c:v>Ірі заемшылардың үмітсіз заемдарының барлық үмітсіз заемдардағы үлесі, %</c:v>
                </c:pt>
              </c:strCache>
            </c:strRef>
          </c:tx>
          <c:spPr>
            <a:ln w="38100">
              <a:solidFill>
                <a:srgbClr val="FF0000"/>
              </a:solidFill>
              <a:prstDash val="solid"/>
            </a:ln>
          </c:spPr>
          <c:marker>
            <c:symbol val="none"/>
          </c:marker>
          <c:cat>
            <c:strRef>
              <c:f>'3.2.6-график'!$C$4:$H$4</c:f>
              <c:strCache>
                <c:ptCount val="6"/>
                <c:pt idx="0">
                  <c:v>01.01.2008</c:v>
                </c:pt>
                <c:pt idx="1">
                  <c:v>01.01.2009</c:v>
                </c:pt>
                <c:pt idx="2">
                  <c:v>01.01.2010</c:v>
                </c:pt>
                <c:pt idx="3">
                  <c:v>01.04.2010</c:v>
                </c:pt>
                <c:pt idx="4">
                  <c:v>01.07.2010</c:v>
                </c:pt>
                <c:pt idx="5">
                  <c:v>01.10.2010*</c:v>
                </c:pt>
              </c:strCache>
            </c:strRef>
          </c:cat>
          <c:val>
            <c:numRef>
              <c:f>'3.2.6-график'!$C$6:$H$6</c:f>
              <c:numCache>
                <c:formatCode>0.000</c:formatCode>
                <c:ptCount val="6"/>
                <c:pt idx="0">
                  <c:v>3.9601997493069563</c:v>
                </c:pt>
                <c:pt idx="1">
                  <c:v>14.30195246109831</c:v>
                </c:pt>
                <c:pt idx="2">
                  <c:v>29.13459441955597</c:v>
                </c:pt>
                <c:pt idx="3">
                  <c:v>31.126167789484377</c:v>
                </c:pt>
                <c:pt idx="4">
                  <c:v>33.838774149809758</c:v>
                </c:pt>
                <c:pt idx="5">
                  <c:v>32.510082061975609</c:v>
                </c:pt>
              </c:numCache>
            </c:numRef>
          </c:val>
          <c:extLst>
            <c:ext xmlns:c16="http://schemas.microsoft.com/office/drawing/2014/chart" uri="{C3380CC4-5D6E-409C-BE32-E72D297353CC}">
              <c16:uniqueId val="{00000001-E519-46ED-B13E-5C1E4399D62F}"/>
            </c:ext>
          </c:extLst>
        </c:ser>
        <c:dLbls>
          <c:showLegendKey val="0"/>
          <c:showVal val="0"/>
          <c:showCatName val="0"/>
          <c:showSerName val="0"/>
          <c:showPercent val="0"/>
          <c:showBubbleSize val="0"/>
        </c:dLbls>
        <c:axId val="494117784"/>
        <c:axId val="1"/>
      </c:radarChart>
      <c:catAx>
        <c:axId val="494117784"/>
        <c:scaling>
          <c:orientation val="minMax"/>
        </c:scaling>
        <c:delete val="0"/>
        <c:axPos val="b"/>
        <c:majorGridlines>
          <c:spPr>
            <a:ln w="12700">
              <a:solidFill>
                <a:srgbClr val="000000"/>
              </a:solidFill>
              <a:prstDash val="solid"/>
            </a:ln>
          </c:spPr>
        </c:majorGridlines>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cross"/>
        <c:minorTickMark val="none"/>
        <c:tickLblPos val="nextTo"/>
        <c:spPr>
          <a:ln w="12700">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117784"/>
        <c:crosses val="autoZero"/>
        <c:crossBetween val="between"/>
      </c:valAx>
      <c:spPr>
        <a:noFill/>
        <a:ln w="25400">
          <a:noFill/>
        </a:ln>
      </c:spPr>
    </c:plotArea>
    <c:legend>
      <c:legendPos val="b"/>
      <c:layout>
        <c:manualLayout>
          <c:xMode val="edge"/>
          <c:yMode val="edge"/>
          <c:x val="3.0909118349714444E-2"/>
          <c:y val="0.843501326259947"/>
          <c:w val="0.96000085227348386"/>
          <c:h val="0.1485411140583554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23153764052487E-2"/>
          <c:y val="0.10526342841136002"/>
          <c:w val="0.86649325416861067"/>
          <c:h val="0.55789617058020813"/>
        </c:manualLayout>
      </c:layout>
      <c:barChart>
        <c:barDir val="col"/>
        <c:grouping val="clustered"/>
        <c:varyColors val="0"/>
        <c:ser>
          <c:idx val="0"/>
          <c:order val="0"/>
          <c:tx>
            <c:strRef>
              <c:f>'2.1.6-график'!$C$5</c:f>
              <c:strCache>
                <c:ptCount val="1"/>
                <c:pt idx="0">
                  <c:v>Дамушы</c:v>
                </c:pt>
              </c:strCache>
            </c:strRef>
          </c:tx>
          <c:spPr>
            <a:solidFill>
              <a:srgbClr val="9999FF"/>
            </a:solidFill>
            <a:ln w="3175">
              <a:solidFill>
                <a:srgbClr val="333399"/>
              </a:solidFill>
              <a:prstDash val="solid"/>
            </a:ln>
          </c:spPr>
          <c:invertIfNegative val="0"/>
          <c:cat>
            <c:numRef>
              <c:f>'2.1.6-график'!$B$6:$B$16</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'2.1.6-график'!$C$6:$C$16</c:f>
              <c:numCache>
                <c:formatCode>General</c:formatCode>
                <c:ptCount val="11"/>
                <c:pt idx="0">
                  <c:v>37.018000000000001</c:v>
                </c:pt>
                <c:pt idx="1">
                  <c:v>37.533000000000001</c:v>
                </c:pt>
                <c:pt idx="2">
                  <c:v>38.210999999999999</c:v>
                </c:pt>
                <c:pt idx="3">
                  <c:v>39.17</c:v>
                </c:pt>
                <c:pt idx="4">
                  <c:v>40.253</c:v>
                </c:pt>
                <c:pt idx="5">
                  <c:v>41.174999999999997</c:v>
                </c:pt>
                <c:pt idx="6">
                  <c:v>42.293999999999997</c:v>
                </c:pt>
                <c:pt idx="7">
                  <c:v>43.564</c:v>
                </c:pt>
                <c:pt idx="8">
                  <c:v>44.898000000000003</c:v>
                </c:pt>
                <c:pt idx="9">
                  <c:v>46.201000000000001</c:v>
                </c:pt>
                <c:pt idx="10">
                  <c:v>47.139000000000003</c:v>
                </c:pt>
              </c:numCache>
            </c:numRef>
          </c:val>
          <c:extLst>
            <c:ext xmlns:c16="http://schemas.microsoft.com/office/drawing/2014/chart" uri="{C3380CC4-5D6E-409C-BE32-E72D297353CC}">
              <c16:uniqueId val="{00000000-B426-478A-BA94-365459779BE5}"/>
            </c:ext>
          </c:extLst>
        </c:ser>
        <c:ser>
          <c:idx val="1"/>
          <c:order val="1"/>
          <c:tx>
            <c:strRef>
              <c:f>'2.1.6-график'!$D$5</c:f>
              <c:strCache>
                <c:ptCount val="1"/>
                <c:pt idx="0">
                  <c:v>Дамыған</c:v>
                </c:pt>
              </c:strCache>
            </c:strRef>
          </c:tx>
          <c:spPr>
            <a:solidFill>
              <a:srgbClr val="993366"/>
            </a:solidFill>
            <a:ln w="25400">
              <a:solidFill>
                <a:srgbClr val="993366"/>
              </a:solidFill>
              <a:prstDash val="solid"/>
            </a:ln>
          </c:spPr>
          <c:invertIfNegative val="0"/>
          <c:cat>
            <c:numRef>
              <c:f>'2.1.6-график'!$B$6:$B$16</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'2.1.6-график'!$D$6:$D$16</c:f>
              <c:numCache>
                <c:formatCode>General</c:formatCode>
                <c:ptCount val="11"/>
                <c:pt idx="0">
                  <c:v>62.981999999999999</c:v>
                </c:pt>
                <c:pt idx="1">
                  <c:v>62.466999999999999</c:v>
                </c:pt>
                <c:pt idx="2">
                  <c:v>61.789000000000001</c:v>
                </c:pt>
                <c:pt idx="3">
                  <c:v>60.83</c:v>
                </c:pt>
                <c:pt idx="4">
                  <c:v>59.747</c:v>
                </c:pt>
                <c:pt idx="5">
                  <c:v>58.825000000000003</c:v>
                </c:pt>
                <c:pt idx="6">
                  <c:v>57.706000000000003</c:v>
                </c:pt>
                <c:pt idx="7">
                  <c:v>56.436</c:v>
                </c:pt>
                <c:pt idx="8">
                  <c:v>55.101999999999997</c:v>
                </c:pt>
                <c:pt idx="9">
                  <c:v>53.798999999999999</c:v>
                </c:pt>
                <c:pt idx="10">
                  <c:v>52.860999999999997</c:v>
                </c:pt>
              </c:numCache>
            </c:numRef>
          </c:val>
          <c:extLst>
            <c:ext xmlns:c16="http://schemas.microsoft.com/office/drawing/2014/chart" uri="{C3380CC4-5D6E-409C-BE32-E72D297353CC}">
              <c16:uniqueId val="{00000001-B426-478A-BA94-365459779BE5}"/>
            </c:ext>
          </c:extLst>
        </c:ser>
        <c:dLbls>
          <c:showLegendKey val="0"/>
          <c:showVal val="0"/>
          <c:showCatName val="0"/>
          <c:showSerName val="0"/>
          <c:showPercent val="0"/>
          <c:showBubbleSize val="0"/>
        </c:dLbls>
        <c:gapWidth val="150"/>
        <c:axId val="470312992"/>
        <c:axId val="1"/>
      </c:barChart>
      <c:catAx>
        <c:axId val="470312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lg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312992"/>
        <c:crosses val="autoZero"/>
        <c:crossBetween val="between"/>
        <c:majorUnit val="25"/>
      </c:valAx>
      <c:spPr>
        <a:solidFill>
          <a:srgbClr val="FFFFFF"/>
        </a:solidFill>
        <a:ln w="25400">
          <a:noFill/>
        </a:ln>
      </c:spPr>
    </c:plotArea>
    <c:legend>
      <c:legendPos val="b"/>
      <c:layout>
        <c:manualLayout>
          <c:xMode val="edge"/>
          <c:yMode val="edge"/>
          <c:x val="0.18848167539267016"/>
          <c:y val="0.86315789473684212"/>
          <c:w val="0.65968586387434558"/>
          <c:h val="0.1052631578947368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50027974503529"/>
          <c:y val="6.8627669997414972E-2"/>
          <c:w val="0.78333492703232221"/>
          <c:h val="0.3888901299853515"/>
        </c:manualLayout>
      </c:layout>
      <c:barChart>
        <c:barDir val="col"/>
        <c:grouping val="clustered"/>
        <c:varyColors val="0"/>
        <c:ser>
          <c:idx val="0"/>
          <c:order val="0"/>
          <c:tx>
            <c:strRef>
              <c:f>'3.2.7-график'!$B$5</c:f>
              <c:strCache>
                <c:ptCount val="1"/>
                <c:pt idx="0">
                  <c:v>Қамтамасыз ету құны</c:v>
                </c:pt>
              </c:strCache>
            </c:strRef>
          </c:tx>
          <c:invertIfNegative val="0"/>
          <c:cat>
            <c:strRef>
              <c:f>'3.2.7-график'!$C$4:$J$4</c:f>
              <c:strCache>
                <c:ptCount val="8"/>
                <c:pt idx="0">
                  <c:v>01.01.2006</c:v>
                </c:pt>
                <c:pt idx="1">
                  <c:v>01.01.2007</c:v>
                </c:pt>
                <c:pt idx="2">
                  <c:v>01.01.2008</c:v>
                </c:pt>
                <c:pt idx="3">
                  <c:v>01.01.2009</c:v>
                </c:pt>
                <c:pt idx="4">
                  <c:v>01.01.2010</c:v>
                </c:pt>
                <c:pt idx="5">
                  <c:v>01.04.2010</c:v>
                </c:pt>
                <c:pt idx="6">
                  <c:v>01.07.2010</c:v>
                </c:pt>
                <c:pt idx="7">
                  <c:v>01.10.2010</c:v>
                </c:pt>
              </c:strCache>
            </c:strRef>
          </c:cat>
          <c:val>
            <c:numRef>
              <c:f>'3.2.7-график'!$C$5:$J$5</c:f>
              <c:numCache>
                <c:formatCode>_(* #\ ##0.0_);_(* \(#\ ##0.0\);_(* "-"??_);_(@_)</c:formatCode>
                <c:ptCount val="8"/>
                <c:pt idx="0">
                  <c:v>5810.92597561</c:v>
                </c:pt>
                <c:pt idx="1">
                  <c:v>11710.219674</c:v>
                </c:pt>
                <c:pt idx="2">
                  <c:v>13897.85225</c:v>
                </c:pt>
                <c:pt idx="3">
                  <c:v>15709.030876999999</c:v>
                </c:pt>
                <c:pt idx="4">
                  <c:v>23831.820199999998</c:v>
                </c:pt>
                <c:pt idx="5">
                  <c:v>30505.410390000001</c:v>
                </c:pt>
                <c:pt idx="6">
                  <c:v>22533.747015251702</c:v>
                </c:pt>
                <c:pt idx="7" formatCode="_-* #\ ##0.0_р_._-;\-* #\ ##0.0_р_._-;_-* &quot;-&quot;??_р_._-;_-@_-">
                  <c:v>22673.052649000001</c:v>
                </c:pt>
              </c:numCache>
            </c:numRef>
          </c:val>
          <c:extLst>
            <c:ext xmlns:c16="http://schemas.microsoft.com/office/drawing/2014/chart" uri="{C3380CC4-5D6E-409C-BE32-E72D297353CC}">
              <c16:uniqueId val="{00000000-0239-4285-B846-2AC367AFA879}"/>
            </c:ext>
          </c:extLst>
        </c:ser>
        <c:ser>
          <c:idx val="1"/>
          <c:order val="1"/>
          <c:tx>
            <c:strRef>
              <c:f>'3.2.7-график'!$B$6</c:f>
              <c:strCache>
                <c:ptCount val="1"/>
                <c:pt idx="0">
                  <c:v>Қалыптастырылған провизиялар</c:v>
                </c:pt>
              </c:strCache>
            </c:strRef>
          </c:tx>
          <c:invertIfNegative val="0"/>
          <c:cat>
            <c:strRef>
              <c:f>'3.2.7-график'!$C$4:$J$4</c:f>
              <c:strCache>
                <c:ptCount val="8"/>
                <c:pt idx="0">
                  <c:v>01.01.2006</c:v>
                </c:pt>
                <c:pt idx="1">
                  <c:v>01.01.2007</c:v>
                </c:pt>
                <c:pt idx="2">
                  <c:v>01.01.2008</c:v>
                </c:pt>
                <c:pt idx="3">
                  <c:v>01.01.2009</c:v>
                </c:pt>
                <c:pt idx="4">
                  <c:v>01.01.2010</c:v>
                </c:pt>
                <c:pt idx="5">
                  <c:v>01.04.2010</c:v>
                </c:pt>
                <c:pt idx="6">
                  <c:v>01.07.2010</c:v>
                </c:pt>
                <c:pt idx="7">
                  <c:v>01.10.2010</c:v>
                </c:pt>
              </c:strCache>
            </c:strRef>
          </c:cat>
          <c:val>
            <c:numRef>
              <c:f>'3.2.7-график'!$C$6:$J$6</c:f>
              <c:numCache>
                <c:formatCode>_(* #\ ##0.0_);_(* \(#\ ##0.0\);_(* "-"??_);_(@_)</c:formatCode>
                <c:ptCount val="8"/>
                <c:pt idx="0">
                  <c:v>171.86676299999999</c:v>
                </c:pt>
                <c:pt idx="1">
                  <c:v>299.14780500000001</c:v>
                </c:pt>
                <c:pt idx="2">
                  <c:v>521.68543799999998</c:v>
                </c:pt>
                <c:pt idx="3">
                  <c:v>1025.5806700000001</c:v>
                </c:pt>
                <c:pt idx="4">
                  <c:v>3631.2753050000001</c:v>
                </c:pt>
                <c:pt idx="5">
                  <c:v>3500.680218</c:v>
                </c:pt>
                <c:pt idx="6">
                  <c:v>3224.449419</c:v>
                </c:pt>
                <c:pt idx="7" formatCode="_-* #\ ##0.0_р_._-;\-* #\ ##0.0_р_._-;_-* &quot;-&quot;??_р_._-;_-@_-">
                  <c:v>3031.9660960000001</c:v>
                </c:pt>
              </c:numCache>
            </c:numRef>
          </c:val>
          <c:extLst>
            <c:ext xmlns:c16="http://schemas.microsoft.com/office/drawing/2014/chart" uri="{C3380CC4-5D6E-409C-BE32-E72D297353CC}">
              <c16:uniqueId val="{00000001-0239-4285-B846-2AC367AFA879}"/>
            </c:ext>
          </c:extLst>
        </c:ser>
        <c:ser>
          <c:idx val="2"/>
          <c:order val="2"/>
          <c:tx>
            <c:strRef>
              <c:f>'3.2.7-график'!$B$7</c:f>
              <c:strCache>
                <c:ptCount val="1"/>
                <c:pt idx="0">
                  <c:v>Несие портфелі</c:v>
                </c:pt>
              </c:strCache>
            </c:strRef>
          </c:tx>
          <c:invertIfNegative val="0"/>
          <c:cat>
            <c:strRef>
              <c:f>'3.2.7-график'!$C$4:$J$4</c:f>
              <c:strCache>
                <c:ptCount val="8"/>
                <c:pt idx="0">
                  <c:v>01.01.2006</c:v>
                </c:pt>
                <c:pt idx="1">
                  <c:v>01.01.2007</c:v>
                </c:pt>
                <c:pt idx="2">
                  <c:v>01.01.2008</c:v>
                </c:pt>
                <c:pt idx="3">
                  <c:v>01.01.2009</c:v>
                </c:pt>
                <c:pt idx="4">
                  <c:v>01.01.2010</c:v>
                </c:pt>
                <c:pt idx="5">
                  <c:v>01.04.2010</c:v>
                </c:pt>
                <c:pt idx="6">
                  <c:v>01.07.2010</c:v>
                </c:pt>
                <c:pt idx="7">
                  <c:v>01.10.2010</c:v>
                </c:pt>
              </c:strCache>
            </c:strRef>
          </c:cat>
          <c:val>
            <c:numRef>
              <c:f>'3.2.7-график'!$C$7:$J$7</c:f>
              <c:numCache>
                <c:formatCode>_(* #\ ##0.0_);_(* \(#\ ##0.0\);_(* "-"??_);_(@_)</c:formatCode>
                <c:ptCount val="8"/>
                <c:pt idx="0">
                  <c:v>3062.0401649999999</c:v>
                </c:pt>
                <c:pt idx="1">
                  <c:v>5991.7678089999999</c:v>
                </c:pt>
                <c:pt idx="2">
                  <c:v>8868.3059379999995</c:v>
                </c:pt>
                <c:pt idx="3">
                  <c:v>9244.5428400000001</c:v>
                </c:pt>
                <c:pt idx="4">
                  <c:v>9638.8512310000006</c:v>
                </c:pt>
                <c:pt idx="5">
                  <c:v>9471.8617959999992</c:v>
                </c:pt>
                <c:pt idx="6">
                  <c:v>9124.3830940000007</c:v>
                </c:pt>
                <c:pt idx="7" formatCode="_-* #\ ##0.0_р_._-;\-* #\ ##0.0_р_._-;_-* &quot;-&quot;??_р_._-;_-@_-">
                  <c:v>9258.8807930000003</c:v>
                </c:pt>
              </c:numCache>
            </c:numRef>
          </c:val>
          <c:extLst>
            <c:ext xmlns:c16="http://schemas.microsoft.com/office/drawing/2014/chart" uri="{C3380CC4-5D6E-409C-BE32-E72D297353CC}">
              <c16:uniqueId val="{00000002-0239-4285-B846-2AC367AFA879}"/>
            </c:ext>
          </c:extLst>
        </c:ser>
        <c:dLbls>
          <c:showLegendKey val="0"/>
          <c:showVal val="0"/>
          <c:showCatName val="0"/>
          <c:showSerName val="0"/>
          <c:showPercent val="0"/>
          <c:showBubbleSize val="0"/>
        </c:dLbls>
        <c:gapWidth val="150"/>
        <c:axId val="494060056"/>
        <c:axId val="1"/>
      </c:barChart>
      <c:lineChart>
        <c:grouping val="standard"/>
        <c:varyColors val="0"/>
        <c:ser>
          <c:idx val="3"/>
          <c:order val="3"/>
          <c:tx>
            <c:strRef>
              <c:f>'3.2.7-график'!$B$8</c:f>
              <c:strCache>
                <c:ptCount val="1"/>
                <c:pt idx="0">
                  <c:v>Қамтамасыз ету құны мен қалыптастырылған провизиялардың несие портфеліне қатынасы, % (оң ось)</c:v>
                </c:pt>
              </c:strCache>
            </c:strRef>
          </c:tx>
          <c:spPr>
            <a:ln w="38100">
              <a:solidFill>
                <a:srgbClr val="0000FF"/>
              </a:solidFill>
              <a:prstDash val="solid"/>
            </a:ln>
          </c:spPr>
          <c:marker>
            <c:symbol val="none"/>
          </c:marker>
          <c:cat>
            <c:strRef>
              <c:f>'3.2.7-график'!$C$4:$J$4</c:f>
              <c:strCache>
                <c:ptCount val="8"/>
                <c:pt idx="0">
                  <c:v>01.01.2006</c:v>
                </c:pt>
                <c:pt idx="1">
                  <c:v>01.01.2007</c:v>
                </c:pt>
                <c:pt idx="2">
                  <c:v>01.01.2008</c:v>
                </c:pt>
                <c:pt idx="3">
                  <c:v>01.01.2009</c:v>
                </c:pt>
                <c:pt idx="4">
                  <c:v>01.01.2010</c:v>
                </c:pt>
                <c:pt idx="5">
                  <c:v>01.04.2010</c:v>
                </c:pt>
                <c:pt idx="6">
                  <c:v>01.07.2010</c:v>
                </c:pt>
                <c:pt idx="7">
                  <c:v>01.10.2010</c:v>
                </c:pt>
              </c:strCache>
            </c:strRef>
          </c:cat>
          <c:val>
            <c:numRef>
              <c:f>'3.2.7-график'!$C$8:$J$8</c:f>
              <c:numCache>
                <c:formatCode>_(* #\ ##0.00_);_(* \(#\ ##0.00\);_(* "-"??_);_(@_)</c:formatCode>
                <c:ptCount val="8"/>
                <c:pt idx="0">
                  <c:v>195.38583481023673</c:v>
                </c:pt>
                <c:pt idx="1">
                  <c:v>200.43112253050262</c:v>
                </c:pt>
                <c:pt idx="2">
                  <c:v>162.59630406088502</c:v>
                </c:pt>
                <c:pt idx="3">
                  <c:v>181.02151546738898</c:v>
                </c:pt>
                <c:pt idx="4">
                  <c:v>284.9208359672005</c:v>
                </c:pt>
                <c:pt idx="5">
                  <c:v>359.02224230468494</c:v>
                </c:pt>
                <c:pt idx="6">
                  <c:v>282.30069001804338</c:v>
                </c:pt>
                <c:pt idx="7">
                  <c:v>277.62555021157402</c:v>
                </c:pt>
              </c:numCache>
            </c:numRef>
          </c:val>
          <c:smooth val="0"/>
          <c:extLst>
            <c:ext xmlns:c16="http://schemas.microsoft.com/office/drawing/2014/chart" uri="{C3380CC4-5D6E-409C-BE32-E72D297353CC}">
              <c16:uniqueId val="{00000003-0239-4285-B846-2AC367AFA879}"/>
            </c:ext>
          </c:extLst>
        </c:ser>
        <c:dLbls>
          <c:showLegendKey val="0"/>
          <c:showVal val="0"/>
          <c:showCatName val="0"/>
          <c:showSerName val="0"/>
          <c:showPercent val="0"/>
          <c:showBubbleSize val="0"/>
        </c:dLbls>
        <c:marker val="1"/>
        <c:smooth val="0"/>
        <c:axId val="3"/>
        <c:axId val="4"/>
      </c:lineChart>
      <c:catAx>
        <c:axId val="494060056"/>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numFmt formatCode="General"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600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_ ;\-#,##0\ "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b"/>
      <c:layout>
        <c:manualLayout>
          <c:xMode val="edge"/>
          <c:yMode val="edge"/>
          <c:x val="7.5000152588201072E-2"/>
          <c:y val="0.66984334648854937"/>
          <c:w val="0.90833518134599067"/>
          <c:h val="0.32063591466987434"/>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userShapes r:id="rId1"/>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5159475874372"/>
          <c:y val="8.5409252669039148E-2"/>
          <c:w val="0.81564357056833015"/>
          <c:h val="0.41281138790035588"/>
        </c:manualLayout>
      </c:layout>
      <c:barChart>
        <c:barDir val="col"/>
        <c:grouping val="stacked"/>
        <c:varyColors val="0"/>
        <c:ser>
          <c:idx val="3"/>
          <c:order val="0"/>
          <c:tx>
            <c:strRef>
              <c:f>'3.2.8-график'!$E$5</c:f>
              <c:strCache>
                <c:ptCount val="1"/>
                <c:pt idx="0">
                  <c:v>Басқа да ипотекалық тұрғын үй заемдары</c:v>
                </c:pt>
              </c:strCache>
            </c:strRef>
          </c:tx>
          <c:spPr>
            <a:pattFill prst="pct60">
              <a:fgClr>
                <a:srgbClr val="FFFFFF"/>
              </a:fgClr>
              <a:bgClr>
                <a:srgbClr val="FF0000"/>
              </a:bgClr>
            </a:pattFill>
            <a:ln w="3175">
              <a:solidFill>
                <a:srgbClr val="FF0000"/>
              </a:solidFill>
              <a:prstDash val="solid"/>
            </a:ln>
          </c:spPr>
          <c:invertIfNegative val="0"/>
          <c:cat>
            <c:strRef>
              <c:f>'3.2.8-график'!$B$6:$B$17</c:f>
              <c:strCache>
                <c:ptCount val="12"/>
                <c:pt idx="0">
                  <c:v>01.01.2008</c:v>
                </c:pt>
                <c:pt idx="1">
                  <c:v>01.01.2009</c:v>
                </c:pt>
                <c:pt idx="2">
                  <c:v>01.01.2010</c:v>
                </c:pt>
                <c:pt idx="3">
                  <c:v>01.02.2010</c:v>
                </c:pt>
                <c:pt idx="4">
                  <c:v>01.03.2010</c:v>
                </c:pt>
                <c:pt idx="5">
                  <c:v>01.04.2010</c:v>
                </c:pt>
                <c:pt idx="6">
                  <c:v>01.05.2010</c:v>
                </c:pt>
                <c:pt idx="7">
                  <c:v>01.06.2010</c:v>
                </c:pt>
                <c:pt idx="8">
                  <c:v>01.07.2010</c:v>
                </c:pt>
                <c:pt idx="9">
                  <c:v>01.08.2010</c:v>
                </c:pt>
                <c:pt idx="10">
                  <c:v>01.09.2010</c:v>
                </c:pt>
                <c:pt idx="11">
                  <c:v>01.10.2010</c:v>
                </c:pt>
              </c:strCache>
            </c:strRef>
          </c:cat>
          <c:val>
            <c:numRef>
              <c:f>'3.2.8-график'!$E$6:$E$17</c:f>
              <c:numCache>
                <c:formatCode>0.0</c:formatCode>
                <c:ptCount val="12"/>
                <c:pt idx="0">
                  <c:v>619.94000000000005</c:v>
                </c:pt>
                <c:pt idx="1">
                  <c:v>488.28234799999996</c:v>
                </c:pt>
                <c:pt idx="2">
                  <c:v>464.10654099999999</c:v>
                </c:pt>
                <c:pt idx="3">
                  <c:v>462.54158100000001</c:v>
                </c:pt>
                <c:pt idx="4">
                  <c:v>461.60258499999998</c:v>
                </c:pt>
                <c:pt idx="5">
                  <c:v>455.23953999999998</c:v>
                </c:pt>
                <c:pt idx="6">
                  <c:v>449.69575400000002</c:v>
                </c:pt>
                <c:pt idx="7">
                  <c:v>446.16355099999998</c:v>
                </c:pt>
                <c:pt idx="8">
                  <c:v>463.43125300000003</c:v>
                </c:pt>
                <c:pt idx="9">
                  <c:v>443.02066100000002</c:v>
                </c:pt>
                <c:pt idx="10">
                  <c:v>444.45608800000002</c:v>
                </c:pt>
                <c:pt idx="11">
                  <c:v>443.43609199999997</c:v>
                </c:pt>
              </c:numCache>
            </c:numRef>
          </c:val>
          <c:extLst>
            <c:ext xmlns:c16="http://schemas.microsoft.com/office/drawing/2014/chart" uri="{C3380CC4-5D6E-409C-BE32-E72D297353CC}">
              <c16:uniqueId val="{00000000-9D28-4E3B-AFC6-3A07D177EEFF}"/>
            </c:ext>
          </c:extLst>
        </c:ser>
        <c:ser>
          <c:idx val="0"/>
          <c:order val="1"/>
          <c:tx>
            <c:strRef>
              <c:f>'3.2.8-график'!$C$5</c:f>
              <c:strCache>
                <c:ptCount val="1"/>
                <c:pt idx="0">
                  <c:v>Кепіл құнына қатысты заем сомасы кепіл құнының 50% аспайтын ипотекалық тұрғын үй заемдары </c:v>
                </c:pt>
              </c:strCache>
            </c:strRef>
          </c:tx>
          <c:spPr>
            <a:pattFill prst="pct60">
              <a:fgClr>
                <a:srgbClr val="339966"/>
              </a:fgClr>
              <a:bgClr>
                <a:srgbClr val="FFFF00"/>
              </a:bgClr>
            </a:pattFill>
            <a:ln w="3175">
              <a:solidFill>
                <a:srgbClr val="339966"/>
              </a:solidFill>
              <a:prstDash val="solid"/>
            </a:ln>
          </c:spPr>
          <c:invertIfNegative val="0"/>
          <c:cat>
            <c:strRef>
              <c:f>'3.2.8-график'!$B$6:$B$17</c:f>
              <c:strCache>
                <c:ptCount val="12"/>
                <c:pt idx="0">
                  <c:v>01.01.2008</c:v>
                </c:pt>
                <c:pt idx="1">
                  <c:v>01.01.2009</c:v>
                </c:pt>
                <c:pt idx="2">
                  <c:v>01.01.2010</c:v>
                </c:pt>
                <c:pt idx="3">
                  <c:v>01.02.2010</c:v>
                </c:pt>
                <c:pt idx="4">
                  <c:v>01.03.2010</c:v>
                </c:pt>
                <c:pt idx="5">
                  <c:v>01.04.2010</c:v>
                </c:pt>
                <c:pt idx="6">
                  <c:v>01.05.2010</c:v>
                </c:pt>
                <c:pt idx="7">
                  <c:v>01.06.2010</c:v>
                </c:pt>
                <c:pt idx="8">
                  <c:v>01.07.2010</c:v>
                </c:pt>
                <c:pt idx="9">
                  <c:v>01.08.2010</c:v>
                </c:pt>
                <c:pt idx="10">
                  <c:v>01.09.2010</c:v>
                </c:pt>
                <c:pt idx="11">
                  <c:v>01.10.2010</c:v>
                </c:pt>
              </c:strCache>
            </c:strRef>
          </c:cat>
          <c:val>
            <c:numRef>
              <c:f>'3.2.8-график'!$C$6:$C$17</c:f>
              <c:numCache>
                <c:formatCode>0.0</c:formatCode>
                <c:ptCount val="12"/>
                <c:pt idx="0">
                  <c:v>153.54</c:v>
                </c:pt>
                <c:pt idx="1">
                  <c:v>139.06744499999999</c:v>
                </c:pt>
                <c:pt idx="2">
                  <c:v>138.073881</c:v>
                </c:pt>
                <c:pt idx="3">
                  <c:v>137.154844</c:v>
                </c:pt>
                <c:pt idx="4">
                  <c:v>137.62616499999999</c:v>
                </c:pt>
                <c:pt idx="5">
                  <c:v>137.628793</c:v>
                </c:pt>
                <c:pt idx="6">
                  <c:v>137.79163</c:v>
                </c:pt>
                <c:pt idx="7">
                  <c:v>136.83042699999999</c:v>
                </c:pt>
                <c:pt idx="8">
                  <c:v>128.922201</c:v>
                </c:pt>
                <c:pt idx="9">
                  <c:v>140.51323099999999</c:v>
                </c:pt>
                <c:pt idx="10">
                  <c:v>139.16244699999999</c:v>
                </c:pt>
                <c:pt idx="11">
                  <c:v>142.119587</c:v>
                </c:pt>
              </c:numCache>
            </c:numRef>
          </c:val>
          <c:extLst>
            <c:ext xmlns:c16="http://schemas.microsoft.com/office/drawing/2014/chart" uri="{C3380CC4-5D6E-409C-BE32-E72D297353CC}">
              <c16:uniqueId val="{00000001-9D28-4E3B-AFC6-3A07D177EEFF}"/>
            </c:ext>
          </c:extLst>
        </c:ser>
        <c:ser>
          <c:idx val="1"/>
          <c:order val="2"/>
          <c:tx>
            <c:strRef>
              <c:f>'3.2.8-график'!$D$5</c:f>
              <c:strCache>
                <c:ptCount val="1"/>
                <c:pt idx="0">
                  <c:v>Кепіл құнына қатысты заем сомасы кепіл құнының 60% аспайтын ипотекалық тұрғын үй заемдары</c:v>
                </c:pt>
              </c:strCache>
            </c:strRef>
          </c:tx>
          <c:spPr>
            <a:pattFill prst="pct60">
              <a:fgClr>
                <a:srgbClr val="000080"/>
              </a:fgClr>
              <a:bgClr>
                <a:srgbClr val="FFFFFF"/>
              </a:bgClr>
            </a:pattFill>
            <a:ln w="12700">
              <a:solidFill>
                <a:srgbClr val="000080"/>
              </a:solidFill>
              <a:prstDash val="solid"/>
            </a:ln>
          </c:spPr>
          <c:invertIfNegative val="0"/>
          <c:cat>
            <c:strRef>
              <c:f>'3.2.8-график'!$B$6:$B$17</c:f>
              <c:strCache>
                <c:ptCount val="12"/>
                <c:pt idx="0">
                  <c:v>01.01.2008</c:v>
                </c:pt>
                <c:pt idx="1">
                  <c:v>01.01.2009</c:v>
                </c:pt>
                <c:pt idx="2">
                  <c:v>01.01.2010</c:v>
                </c:pt>
                <c:pt idx="3">
                  <c:v>01.02.2010</c:v>
                </c:pt>
                <c:pt idx="4">
                  <c:v>01.03.2010</c:v>
                </c:pt>
                <c:pt idx="5">
                  <c:v>01.04.2010</c:v>
                </c:pt>
                <c:pt idx="6">
                  <c:v>01.05.2010</c:v>
                </c:pt>
                <c:pt idx="7">
                  <c:v>01.06.2010</c:v>
                </c:pt>
                <c:pt idx="8">
                  <c:v>01.07.2010</c:v>
                </c:pt>
                <c:pt idx="9">
                  <c:v>01.08.2010</c:v>
                </c:pt>
                <c:pt idx="10">
                  <c:v>01.09.2010</c:v>
                </c:pt>
                <c:pt idx="11">
                  <c:v>01.10.2010</c:v>
                </c:pt>
              </c:strCache>
            </c:strRef>
          </c:cat>
          <c:val>
            <c:numRef>
              <c:f>'3.2.8-график'!$D$6:$D$17</c:f>
              <c:numCache>
                <c:formatCode>0.0</c:formatCode>
                <c:ptCount val="12"/>
                <c:pt idx="0">
                  <c:v>41.57</c:v>
                </c:pt>
                <c:pt idx="1">
                  <c:v>43.121614000000001</c:v>
                </c:pt>
                <c:pt idx="2">
                  <c:v>48.419463999999998</c:v>
                </c:pt>
                <c:pt idx="3">
                  <c:v>48.458860000000001</c:v>
                </c:pt>
                <c:pt idx="4">
                  <c:v>49.423935</c:v>
                </c:pt>
                <c:pt idx="5">
                  <c:v>48.257345999999998</c:v>
                </c:pt>
                <c:pt idx="6">
                  <c:v>48.138506999999997</c:v>
                </c:pt>
                <c:pt idx="7">
                  <c:v>50.350552</c:v>
                </c:pt>
                <c:pt idx="8">
                  <c:v>45.638075999999998</c:v>
                </c:pt>
                <c:pt idx="9">
                  <c:v>49.867874999999998</c:v>
                </c:pt>
                <c:pt idx="10">
                  <c:v>49.044972000000001</c:v>
                </c:pt>
                <c:pt idx="11">
                  <c:v>50.191831999999998</c:v>
                </c:pt>
              </c:numCache>
            </c:numRef>
          </c:val>
          <c:extLst>
            <c:ext xmlns:c16="http://schemas.microsoft.com/office/drawing/2014/chart" uri="{C3380CC4-5D6E-409C-BE32-E72D297353CC}">
              <c16:uniqueId val="{00000002-9D28-4E3B-AFC6-3A07D177EEFF}"/>
            </c:ext>
          </c:extLst>
        </c:ser>
        <c:dLbls>
          <c:showLegendKey val="0"/>
          <c:showVal val="0"/>
          <c:showCatName val="0"/>
          <c:showSerName val="0"/>
          <c:showPercent val="0"/>
          <c:showBubbleSize val="0"/>
        </c:dLbls>
        <c:gapWidth val="150"/>
        <c:overlap val="100"/>
        <c:axId val="494063008"/>
        <c:axId val="1"/>
      </c:barChart>
      <c:catAx>
        <c:axId val="494063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9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5337423312883436E-2"/>
              <c:y val="0.1314741035856573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63008"/>
        <c:crosses val="autoZero"/>
        <c:crossBetween val="between"/>
      </c:valAx>
      <c:spPr>
        <a:noFill/>
        <a:ln w="25400">
          <a:noFill/>
        </a:ln>
      </c:spPr>
    </c:plotArea>
    <c:legend>
      <c:legendPos val="b"/>
      <c:layout>
        <c:manualLayout>
          <c:xMode val="edge"/>
          <c:yMode val="edge"/>
          <c:x val="7.541909727857847E-2"/>
          <c:y val="0.74733096085409256"/>
          <c:w val="0.90223586744373507"/>
          <c:h val="0.2419928825622775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81748071979436"/>
          <c:y val="9.6385920188253746E-2"/>
          <c:w val="0.85089974293059123"/>
          <c:h val="0.58233160113736637"/>
        </c:manualLayout>
      </c:layout>
      <c:lineChart>
        <c:grouping val="standard"/>
        <c:varyColors val="0"/>
        <c:ser>
          <c:idx val="0"/>
          <c:order val="0"/>
          <c:tx>
            <c:strRef>
              <c:f>'3.2.9-график'!$B$5</c:f>
              <c:strCache>
                <c:ptCount val="1"/>
                <c:pt idx="0">
                  <c:v>ҚР-ғы тұрғын үй бағасы</c:v>
                </c:pt>
              </c:strCache>
            </c:strRef>
          </c:tx>
          <c:spPr>
            <a:ln w="25400">
              <a:solidFill>
                <a:srgbClr val="0000FF"/>
              </a:solidFill>
              <a:prstDash val="solid"/>
            </a:ln>
          </c:spPr>
          <c:marker>
            <c:symbol val="none"/>
          </c:marker>
          <c:cat>
            <c:strRef>
              <c:f>'3.2.9-график'!$C$4:$O$4</c:f>
              <c:strCache>
                <c:ptCount val="13"/>
                <c:pt idx="0">
                  <c:v>қыр.07</c:v>
                </c:pt>
                <c:pt idx="1">
                  <c:v>жел.07</c:v>
                </c:pt>
                <c:pt idx="2">
                  <c:v>нау.08</c:v>
                </c:pt>
                <c:pt idx="3">
                  <c:v>мау.08</c:v>
                </c:pt>
                <c:pt idx="4">
                  <c:v>қыр.08</c:v>
                </c:pt>
                <c:pt idx="5">
                  <c:v>жел.08</c:v>
                </c:pt>
                <c:pt idx="6">
                  <c:v>нау.09</c:v>
                </c:pt>
                <c:pt idx="7">
                  <c:v>мау.09</c:v>
                </c:pt>
                <c:pt idx="8">
                  <c:v>қыр.09</c:v>
                </c:pt>
                <c:pt idx="9">
                  <c:v>жел.09</c:v>
                </c:pt>
                <c:pt idx="10">
                  <c:v>нау.10</c:v>
                </c:pt>
                <c:pt idx="11">
                  <c:v>мау.10</c:v>
                </c:pt>
                <c:pt idx="12">
                  <c:v>қыр.10</c:v>
                </c:pt>
              </c:strCache>
            </c:strRef>
          </c:cat>
          <c:val>
            <c:numRef>
              <c:f>'3.2.9-график'!$C$5:$O$5</c:f>
              <c:numCache>
                <c:formatCode>0.00</c:formatCode>
                <c:ptCount val="13"/>
                <c:pt idx="0">
                  <c:v>131.57775000000001</c:v>
                </c:pt>
                <c:pt idx="1">
                  <c:v>130.71299999999999</c:v>
                </c:pt>
                <c:pt idx="2">
                  <c:v>129.37074999999999</c:v>
                </c:pt>
                <c:pt idx="3">
                  <c:v>122.214</c:v>
                </c:pt>
                <c:pt idx="4">
                  <c:v>118.124</c:v>
                </c:pt>
                <c:pt idx="5">
                  <c:v>115.78400000000001</c:v>
                </c:pt>
                <c:pt idx="6">
                  <c:v>113.33525</c:v>
                </c:pt>
                <c:pt idx="7">
                  <c:v>111.4525</c:v>
                </c:pt>
                <c:pt idx="8">
                  <c:v>108.11799999999999</c:v>
                </c:pt>
                <c:pt idx="9">
                  <c:v>107.8205</c:v>
                </c:pt>
                <c:pt idx="10">
                  <c:v>108.76049999999999</c:v>
                </c:pt>
                <c:pt idx="11">
                  <c:v>108.831</c:v>
                </c:pt>
                <c:pt idx="12">
                  <c:v>109.73650000000001</c:v>
                </c:pt>
              </c:numCache>
            </c:numRef>
          </c:val>
          <c:smooth val="0"/>
          <c:extLst>
            <c:ext xmlns:c16="http://schemas.microsoft.com/office/drawing/2014/chart" uri="{C3380CC4-5D6E-409C-BE32-E72D297353CC}">
              <c16:uniqueId val="{00000000-B368-4AF2-BF55-1C923379F9DA}"/>
            </c:ext>
          </c:extLst>
        </c:ser>
        <c:ser>
          <c:idx val="1"/>
          <c:order val="1"/>
          <c:tx>
            <c:strRef>
              <c:f>'3.2.9-график'!$B$6</c:f>
              <c:strCache>
                <c:ptCount val="1"/>
                <c:pt idx="0">
                  <c:v>Астана қ. тұрғын үй бағасы</c:v>
                </c:pt>
              </c:strCache>
            </c:strRef>
          </c:tx>
          <c:spPr>
            <a:ln w="25400">
              <a:solidFill>
                <a:srgbClr val="FF9900"/>
              </a:solidFill>
              <a:prstDash val="solid"/>
            </a:ln>
          </c:spPr>
          <c:marker>
            <c:symbol val="none"/>
          </c:marker>
          <c:cat>
            <c:strRef>
              <c:f>'3.2.9-график'!$C$4:$O$4</c:f>
              <c:strCache>
                <c:ptCount val="13"/>
                <c:pt idx="0">
                  <c:v>қыр.07</c:v>
                </c:pt>
                <c:pt idx="1">
                  <c:v>жел.07</c:v>
                </c:pt>
                <c:pt idx="2">
                  <c:v>нау.08</c:v>
                </c:pt>
                <c:pt idx="3">
                  <c:v>мау.08</c:v>
                </c:pt>
                <c:pt idx="4">
                  <c:v>қыр.08</c:v>
                </c:pt>
                <c:pt idx="5">
                  <c:v>жел.08</c:v>
                </c:pt>
                <c:pt idx="6">
                  <c:v>нау.09</c:v>
                </c:pt>
                <c:pt idx="7">
                  <c:v>мау.09</c:v>
                </c:pt>
                <c:pt idx="8">
                  <c:v>қыр.09</c:v>
                </c:pt>
                <c:pt idx="9">
                  <c:v>жел.09</c:v>
                </c:pt>
                <c:pt idx="10">
                  <c:v>нау.10</c:v>
                </c:pt>
                <c:pt idx="11">
                  <c:v>мау.10</c:v>
                </c:pt>
                <c:pt idx="12">
                  <c:v>қыр.10</c:v>
                </c:pt>
              </c:strCache>
            </c:strRef>
          </c:cat>
          <c:val>
            <c:numRef>
              <c:f>'3.2.9-график'!$C$6:$O$6</c:f>
              <c:numCache>
                <c:formatCode>0.00</c:formatCode>
                <c:ptCount val="13"/>
                <c:pt idx="0">
                  <c:v>226.5735</c:v>
                </c:pt>
                <c:pt idx="1">
                  <c:v>227.86625000000001</c:v>
                </c:pt>
                <c:pt idx="2">
                  <c:v>222.73675</c:v>
                </c:pt>
                <c:pt idx="3">
                  <c:v>189.44775000000001</c:v>
                </c:pt>
                <c:pt idx="4">
                  <c:v>188.32974999999999</c:v>
                </c:pt>
                <c:pt idx="5">
                  <c:v>186.8175</c:v>
                </c:pt>
                <c:pt idx="6">
                  <c:v>164.91075000000001</c:v>
                </c:pt>
                <c:pt idx="7">
                  <c:v>163.39275000000001</c:v>
                </c:pt>
                <c:pt idx="8">
                  <c:v>163.39275000000001</c:v>
                </c:pt>
                <c:pt idx="9">
                  <c:v>163.39275000000001</c:v>
                </c:pt>
                <c:pt idx="10">
                  <c:v>163.375</c:v>
                </c:pt>
                <c:pt idx="11">
                  <c:v>162.20574999999999</c:v>
                </c:pt>
                <c:pt idx="12">
                  <c:v>162.54325</c:v>
                </c:pt>
              </c:numCache>
            </c:numRef>
          </c:val>
          <c:smooth val="0"/>
          <c:extLst>
            <c:ext xmlns:c16="http://schemas.microsoft.com/office/drawing/2014/chart" uri="{C3380CC4-5D6E-409C-BE32-E72D297353CC}">
              <c16:uniqueId val="{00000001-B368-4AF2-BF55-1C923379F9DA}"/>
            </c:ext>
          </c:extLst>
        </c:ser>
        <c:ser>
          <c:idx val="2"/>
          <c:order val="2"/>
          <c:tx>
            <c:strRef>
              <c:f>'3.2.9-график'!$B$7</c:f>
              <c:strCache>
                <c:ptCount val="1"/>
                <c:pt idx="0">
                  <c:v>Алматы қ. тұрғын үй бағасы</c:v>
                </c:pt>
              </c:strCache>
            </c:strRef>
          </c:tx>
          <c:spPr>
            <a:ln w="25400">
              <a:solidFill>
                <a:srgbClr val="339966"/>
              </a:solidFill>
              <a:prstDash val="solid"/>
            </a:ln>
          </c:spPr>
          <c:marker>
            <c:symbol val="none"/>
          </c:marker>
          <c:cat>
            <c:strRef>
              <c:f>'3.2.9-график'!$C$4:$O$4</c:f>
              <c:strCache>
                <c:ptCount val="13"/>
                <c:pt idx="0">
                  <c:v>қыр.07</c:v>
                </c:pt>
                <c:pt idx="1">
                  <c:v>жел.07</c:v>
                </c:pt>
                <c:pt idx="2">
                  <c:v>нау.08</c:v>
                </c:pt>
                <c:pt idx="3">
                  <c:v>мау.08</c:v>
                </c:pt>
                <c:pt idx="4">
                  <c:v>қыр.08</c:v>
                </c:pt>
                <c:pt idx="5">
                  <c:v>жел.08</c:v>
                </c:pt>
                <c:pt idx="6">
                  <c:v>нау.09</c:v>
                </c:pt>
                <c:pt idx="7">
                  <c:v>мау.09</c:v>
                </c:pt>
                <c:pt idx="8">
                  <c:v>қыр.09</c:v>
                </c:pt>
                <c:pt idx="9">
                  <c:v>жел.09</c:v>
                </c:pt>
                <c:pt idx="10">
                  <c:v>нау.10</c:v>
                </c:pt>
                <c:pt idx="11">
                  <c:v>мау.10</c:v>
                </c:pt>
                <c:pt idx="12">
                  <c:v>қыр.10</c:v>
                </c:pt>
              </c:strCache>
            </c:strRef>
          </c:cat>
          <c:val>
            <c:numRef>
              <c:f>'3.2.9-график'!$C$7:$O$7</c:f>
              <c:numCache>
                <c:formatCode>0.00</c:formatCode>
                <c:ptCount val="13"/>
                <c:pt idx="0">
                  <c:v>389.79750000000001</c:v>
                </c:pt>
                <c:pt idx="1">
                  <c:v>357.13249999999999</c:v>
                </c:pt>
                <c:pt idx="2">
                  <c:v>334.41174999999998</c:v>
                </c:pt>
                <c:pt idx="3">
                  <c:v>301.89049999999997</c:v>
                </c:pt>
                <c:pt idx="4">
                  <c:v>285.75925000000001</c:v>
                </c:pt>
                <c:pt idx="5">
                  <c:v>273.6635</c:v>
                </c:pt>
                <c:pt idx="6">
                  <c:v>258.96625</c:v>
                </c:pt>
                <c:pt idx="7">
                  <c:v>250.04775000000001</c:v>
                </c:pt>
                <c:pt idx="8">
                  <c:v>232.43875</c:v>
                </c:pt>
                <c:pt idx="9">
                  <c:v>229.39099999999999</c:v>
                </c:pt>
                <c:pt idx="10">
                  <c:v>228.47675000000001</c:v>
                </c:pt>
                <c:pt idx="11">
                  <c:v>227.0615</c:v>
                </c:pt>
                <c:pt idx="12">
                  <c:v>227.0615</c:v>
                </c:pt>
              </c:numCache>
            </c:numRef>
          </c:val>
          <c:smooth val="0"/>
          <c:extLst>
            <c:ext xmlns:c16="http://schemas.microsoft.com/office/drawing/2014/chart" uri="{C3380CC4-5D6E-409C-BE32-E72D297353CC}">
              <c16:uniqueId val="{00000002-B368-4AF2-BF55-1C923379F9DA}"/>
            </c:ext>
          </c:extLst>
        </c:ser>
        <c:dLbls>
          <c:showLegendKey val="0"/>
          <c:showVal val="0"/>
          <c:showCatName val="0"/>
          <c:showSerName val="0"/>
          <c:showPercent val="0"/>
          <c:showBubbleSize val="0"/>
        </c:dLbls>
        <c:smooth val="0"/>
        <c:axId val="494054808"/>
        <c:axId val="1"/>
      </c:lineChart>
      <c:catAx>
        <c:axId val="494054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3"/>
        <c:noMultiLvlLbl val="0"/>
      </c:catAx>
      <c:valAx>
        <c:axId val="1"/>
        <c:scaling>
          <c:orientation val="minMax"/>
          <c:max val="45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ш. м. үшін мың теңге</a:t>
                </a:r>
              </a:p>
            </c:rich>
          </c:tx>
          <c:layout>
            <c:manualLayout>
              <c:xMode val="edge"/>
              <c:yMode val="edge"/>
              <c:x val="2.056555269922879E-2"/>
              <c:y val="0.1566269276581391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54808"/>
        <c:crosses val="autoZero"/>
        <c:crossBetween val="between"/>
        <c:majorUnit val="90"/>
        <c:minorUnit val="90"/>
      </c:valAx>
      <c:spPr>
        <a:noFill/>
        <a:ln w="25400">
          <a:noFill/>
        </a:ln>
      </c:spPr>
    </c:plotArea>
    <c:legend>
      <c:legendPos val="r"/>
      <c:layout>
        <c:manualLayout>
          <c:xMode val="edge"/>
          <c:yMode val="edge"/>
          <c:x val="0.11825192802056556"/>
          <c:y val="0.81927710843373491"/>
          <c:w val="0.87146529562982"/>
          <c:h val="0.160642570281124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336597230722"/>
          <c:y val="7.0987868284228775E-2"/>
          <c:w val="0.79466873611650035"/>
          <c:h val="0.40123577725868437"/>
        </c:manualLayout>
      </c:layout>
      <c:barChart>
        <c:barDir val="col"/>
        <c:grouping val="stacked"/>
        <c:varyColors val="0"/>
        <c:ser>
          <c:idx val="0"/>
          <c:order val="0"/>
          <c:tx>
            <c:strRef>
              <c:f>'3.2.10-график'!$B$5</c:f>
              <c:strCache>
                <c:ptCount val="1"/>
                <c:pt idx="0">
                  <c:v> Заңды тұлғаларға берілген қайта құрылымдалған заемдардың несие портфеліндегі үлесі </c:v>
                </c:pt>
              </c:strCache>
            </c:strRef>
          </c:tx>
          <c:spPr>
            <a:gradFill rotWithShape="0">
              <a:gsLst>
                <a:gs pos="0">
                  <a:srgbClr val="3366FF"/>
                </a:gs>
                <a:gs pos="100000">
                  <a:srgbClr val="3366FF">
                    <a:gamma/>
                    <a:shade val="46275"/>
                    <a:invGamma/>
                  </a:srgbClr>
                </a:gs>
              </a:gsLst>
              <a:lin ang="0" scaled="1"/>
            </a:gradFill>
            <a:ln w="12700">
              <a:solidFill>
                <a:srgbClr val="000080"/>
              </a:solidFill>
              <a:prstDash val="solid"/>
            </a:ln>
          </c:spPr>
          <c:invertIfNegative val="0"/>
          <c:cat>
            <c:strRef>
              <c:f>'3.2.10-график'!$C$4:$F$4</c:f>
              <c:strCache>
                <c:ptCount val="4"/>
                <c:pt idx="0">
                  <c:v> 2009 жылдың 4-тоқсаны </c:v>
                </c:pt>
                <c:pt idx="1">
                  <c:v> 2010 жылдың 1-тоқсаны </c:v>
                </c:pt>
                <c:pt idx="2">
                  <c:v> 2010 жылдың 2-тоқсаны </c:v>
                </c:pt>
                <c:pt idx="3">
                  <c:v> 2010 жылдың 3-тоқсаны </c:v>
                </c:pt>
              </c:strCache>
            </c:strRef>
          </c:cat>
          <c:val>
            <c:numRef>
              <c:f>'3.2.10-график'!$C$5:$F$5</c:f>
              <c:numCache>
                <c:formatCode>0.00</c:formatCode>
                <c:ptCount val="4"/>
                <c:pt idx="0">
                  <c:v>0.1606209511992471</c:v>
                </c:pt>
                <c:pt idx="1">
                  <c:v>0.18962365745700935</c:v>
                </c:pt>
                <c:pt idx="2">
                  <c:v>0.25037459384510813</c:v>
                </c:pt>
                <c:pt idx="3">
                  <c:v>0.27706967229804541</c:v>
                </c:pt>
              </c:numCache>
            </c:numRef>
          </c:val>
          <c:extLst>
            <c:ext xmlns:c16="http://schemas.microsoft.com/office/drawing/2014/chart" uri="{C3380CC4-5D6E-409C-BE32-E72D297353CC}">
              <c16:uniqueId val="{00000000-CD2B-4F43-80F2-33B8B5D8EFD6}"/>
            </c:ext>
          </c:extLst>
        </c:ser>
        <c:ser>
          <c:idx val="1"/>
          <c:order val="1"/>
          <c:tx>
            <c:strRef>
              <c:f>'3.2.10-график'!$B$6</c:f>
              <c:strCache>
                <c:ptCount val="1"/>
                <c:pt idx="0">
                  <c:v> Жеке тұлғаларға берілген қайта құрылымдалған заемдардың несие портфеліндегі үлесі </c:v>
                </c:pt>
              </c:strCache>
            </c:strRef>
          </c:tx>
          <c:spPr>
            <a:gradFill rotWithShape="0">
              <a:gsLst>
                <a:gs pos="0">
                  <a:srgbClr val="FF9900"/>
                </a:gs>
                <a:gs pos="100000">
                  <a:srgbClr val="FF9900">
                    <a:gamma/>
                    <a:shade val="46275"/>
                    <a:invGamma/>
                  </a:srgbClr>
                </a:gs>
              </a:gsLst>
              <a:lin ang="0" scaled="1"/>
            </a:gradFill>
            <a:ln w="12700">
              <a:solidFill>
                <a:srgbClr val="993300"/>
              </a:solidFill>
              <a:prstDash val="solid"/>
            </a:ln>
          </c:spPr>
          <c:invertIfNegative val="0"/>
          <c:cat>
            <c:strRef>
              <c:f>'3.2.10-график'!$C$4:$F$4</c:f>
              <c:strCache>
                <c:ptCount val="4"/>
                <c:pt idx="0">
                  <c:v> 2009 жылдың 4-тоқсаны </c:v>
                </c:pt>
                <c:pt idx="1">
                  <c:v> 2010 жылдың 1-тоқсаны </c:v>
                </c:pt>
                <c:pt idx="2">
                  <c:v> 2010 жылдың 2-тоқсаны </c:v>
                </c:pt>
                <c:pt idx="3">
                  <c:v> 2010 жылдың 3-тоқсаны </c:v>
                </c:pt>
              </c:strCache>
            </c:strRef>
          </c:cat>
          <c:val>
            <c:numRef>
              <c:f>'3.2.10-график'!$C$6:$F$6</c:f>
              <c:numCache>
                <c:formatCode>0.00</c:formatCode>
                <c:ptCount val="4"/>
                <c:pt idx="0">
                  <c:v>0.10151074228150797</c:v>
                </c:pt>
                <c:pt idx="1">
                  <c:v>0.1511174771385656</c:v>
                </c:pt>
                <c:pt idx="2">
                  <c:v>0.16492374873930973</c:v>
                </c:pt>
                <c:pt idx="3">
                  <c:v>0.15984383359586471</c:v>
                </c:pt>
              </c:numCache>
            </c:numRef>
          </c:val>
          <c:extLst>
            <c:ext xmlns:c16="http://schemas.microsoft.com/office/drawing/2014/chart" uri="{C3380CC4-5D6E-409C-BE32-E72D297353CC}">
              <c16:uniqueId val="{00000001-CD2B-4F43-80F2-33B8B5D8EFD6}"/>
            </c:ext>
          </c:extLst>
        </c:ser>
        <c:dLbls>
          <c:showLegendKey val="0"/>
          <c:showVal val="0"/>
          <c:showCatName val="0"/>
          <c:showSerName val="0"/>
          <c:showPercent val="0"/>
          <c:showBubbleSize val="0"/>
        </c:dLbls>
        <c:gapWidth val="150"/>
        <c:overlap val="100"/>
        <c:axId val="492480600"/>
        <c:axId val="1"/>
      </c:barChart>
      <c:lineChart>
        <c:grouping val="standard"/>
        <c:varyColors val="0"/>
        <c:ser>
          <c:idx val="2"/>
          <c:order val="2"/>
          <c:tx>
            <c:strRef>
              <c:f>'3.2.10-график'!$B$7</c:f>
              <c:strCache>
                <c:ptCount val="1"/>
                <c:pt idx="0">
                  <c:v> Қайта құрылымдалған заемдардың несие портфеліндегі үлесі </c:v>
                </c:pt>
              </c:strCache>
            </c:strRef>
          </c:tx>
          <c:spPr>
            <a:ln w="47625"/>
          </c:spPr>
          <c:marker>
            <c:symbol val="none"/>
          </c:marker>
          <c:cat>
            <c:strRef>
              <c:f>'3.2.10-график'!$C$4:$F$4</c:f>
              <c:strCache>
                <c:ptCount val="4"/>
                <c:pt idx="0">
                  <c:v> 2009 жылдың 4-тоқсаны </c:v>
                </c:pt>
                <c:pt idx="1">
                  <c:v> 2010 жылдың 1-тоқсаны </c:v>
                </c:pt>
                <c:pt idx="2">
                  <c:v> 2010 жылдың 2-тоқсаны </c:v>
                </c:pt>
                <c:pt idx="3">
                  <c:v> 2010 жылдың 3-тоқсаны </c:v>
                </c:pt>
              </c:strCache>
            </c:strRef>
          </c:cat>
          <c:val>
            <c:numRef>
              <c:f>'3.2.10-график'!$C$7:$F$7</c:f>
              <c:numCache>
                <c:formatCode>0.00</c:formatCode>
                <c:ptCount val="4"/>
                <c:pt idx="0">
                  <c:v>0.15062603124214169</c:v>
                </c:pt>
                <c:pt idx="1">
                  <c:v>0.18399889426009036</c:v>
                </c:pt>
                <c:pt idx="2">
                  <c:v>0.23457244937948107</c:v>
                </c:pt>
                <c:pt idx="3">
                  <c:v>0.25448214982385142</c:v>
                </c:pt>
              </c:numCache>
            </c:numRef>
          </c:val>
          <c:smooth val="0"/>
          <c:extLst>
            <c:ext xmlns:c16="http://schemas.microsoft.com/office/drawing/2014/chart" uri="{C3380CC4-5D6E-409C-BE32-E72D297353CC}">
              <c16:uniqueId val="{00000002-CD2B-4F43-80F2-33B8B5D8EFD6}"/>
            </c:ext>
          </c:extLst>
        </c:ser>
        <c:ser>
          <c:idx val="3"/>
          <c:order val="3"/>
          <c:tx>
            <c:strRef>
              <c:f>'3.2.10-график'!$B$8</c:f>
              <c:strCache>
                <c:ptCount val="1"/>
                <c:pt idx="0">
                  <c:v> Қайта құрылымдалған ипотекалық заемдардың жеке тұлғалардың қайта құрылымдалған заемдарының портфеліндегі үлесі </c:v>
                </c:pt>
              </c:strCache>
            </c:strRef>
          </c:tx>
          <c:spPr>
            <a:ln w="47625" cap="rnd"/>
          </c:spPr>
          <c:marker>
            <c:symbol val="none"/>
          </c:marker>
          <c:cat>
            <c:strRef>
              <c:f>'3.2.10-график'!$C$4:$F$4</c:f>
              <c:strCache>
                <c:ptCount val="4"/>
                <c:pt idx="0">
                  <c:v> 2009 жылдың 4-тоқсаны </c:v>
                </c:pt>
                <c:pt idx="1">
                  <c:v> 2010 жылдың 1-тоқсаны </c:v>
                </c:pt>
                <c:pt idx="2">
                  <c:v> 2010 жылдың 2-тоқсаны </c:v>
                </c:pt>
                <c:pt idx="3">
                  <c:v> 2010 жылдың 3-тоқсаны </c:v>
                </c:pt>
              </c:strCache>
            </c:strRef>
          </c:cat>
          <c:val>
            <c:numRef>
              <c:f>'3.2.10-график'!$C$8:$F$8</c:f>
              <c:numCache>
                <c:formatCode>0.00</c:formatCode>
                <c:ptCount val="4"/>
                <c:pt idx="0">
                  <c:v>0.4298360547713701</c:v>
                </c:pt>
                <c:pt idx="1">
                  <c:v>0.5149171677419343</c:v>
                </c:pt>
                <c:pt idx="2">
                  <c:v>0.54746242587395078</c:v>
                </c:pt>
                <c:pt idx="3">
                  <c:v>0.50729993639944249</c:v>
                </c:pt>
              </c:numCache>
            </c:numRef>
          </c:val>
          <c:smooth val="0"/>
          <c:extLst>
            <c:ext xmlns:c16="http://schemas.microsoft.com/office/drawing/2014/chart" uri="{C3380CC4-5D6E-409C-BE32-E72D297353CC}">
              <c16:uniqueId val="{00000003-CD2B-4F43-80F2-33B8B5D8EFD6}"/>
            </c:ext>
          </c:extLst>
        </c:ser>
        <c:ser>
          <c:idx val="4"/>
          <c:order val="4"/>
          <c:tx>
            <c:strRef>
              <c:f>'3.2.10-график'!$B$9</c:f>
              <c:strCache>
                <c:ptCount val="1"/>
                <c:pt idx="0">
                  <c:v> Қайта құрылымдалған тұтынушылық кредиттердің жеке тұлғалардың қайта құрылымдалған заемдарының портфеліндегі үлесі </c:v>
                </c:pt>
              </c:strCache>
            </c:strRef>
          </c:tx>
          <c:spPr>
            <a:ln w="41275"/>
          </c:spPr>
          <c:marker>
            <c:symbol val="none"/>
          </c:marker>
          <c:cat>
            <c:strRef>
              <c:f>'3.2.10-график'!$C$4:$F$4</c:f>
              <c:strCache>
                <c:ptCount val="4"/>
                <c:pt idx="0">
                  <c:v> 2009 жылдың 4-тоқсаны </c:v>
                </c:pt>
                <c:pt idx="1">
                  <c:v> 2010 жылдың 1-тоқсаны </c:v>
                </c:pt>
                <c:pt idx="2">
                  <c:v> 2010 жылдың 2-тоқсаны </c:v>
                </c:pt>
                <c:pt idx="3">
                  <c:v> 2010 жылдың 3-тоқсаны </c:v>
                </c:pt>
              </c:strCache>
            </c:strRef>
          </c:cat>
          <c:val>
            <c:numRef>
              <c:f>'3.2.10-график'!$C$9:$F$9</c:f>
              <c:numCache>
                <c:formatCode>0.00</c:formatCode>
                <c:ptCount val="4"/>
                <c:pt idx="0">
                  <c:v>0.42627214641447175</c:v>
                </c:pt>
                <c:pt idx="1">
                  <c:v>0.39894123073912358</c:v>
                </c:pt>
                <c:pt idx="2">
                  <c:v>0.36436253628690179</c:v>
                </c:pt>
                <c:pt idx="3">
                  <c:v>0.39292394795171509</c:v>
                </c:pt>
              </c:numCache>
            </c:numRef>
          </c:val>
          <c:smooth val="0"/>
          <c:extLst>
            <c:ext xmlns:c16="http://schemas.microsoft.com/office/drawing/2014/chart" uri="{C3380CC4-5D6E-409C-BE32-E72D297353CC}">
              <c16:uniqueId val="{00000004-CD2B-4F43-80F2-33B8B5D8EFD6}"/>
            </c:ext>
          </c:extLst>
        </c:ser>
        <c:dLbls>
          <c:showLegendKey val="0"/>
          <c:showVal val="0"/>
          <c:showCatName val="0"/>
          <c:showSerName val="0"/>
          <c:showPercent val="0"/>
          <c:showBubbleSize val="0"/>
        </c:dLbls>
        <c:marker val="1"/>
        <c:smooth val="0"/>
        <c:axId val="492480600"/>
        <c:axId val="1"/>
      </c:lineChart>
      <c:catAx>
        <c:axId val="492480600"/>
        <c:scaling>
          <c:orientation val="minMax"/>
        </c:scaling>
        <c:delete val="0"/>
        <c:axPos val="b"/>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80600"/>
        <c:crosses val="autoZero"/>
        <c:crossBetween val="between"/>
      </c:valAx>
    </c:plotArea>
    <c:legend>
      <c:legendPos val="r"/>
      <c:layout>
        <c:manualLayout>
          <c:xMode val="edge"/>
          <c:yMode val="edge"/>
          <c:x val="5.3398121537139638E-2"/>
          <c:y val="0.63271795644638684"/>
          <c:w val="0.89077775473319309"/>
          <c:h val="0.35802577047697987"/>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405594405594401E-2"/>
          <c:y val="0.13392896068452581"/>
          <c:w val="0.36363636363636365"/>
          <c:h val="0.61904941827514148"/>
        </c:manualLayout>
      </c:layout>
      <c:doughnutChart>
        <c:varyColors val="1"/>
        <c:ser>
          <c:idx val="0"/>
          <c:order val="0"/>
          <c:dPt>
            <c:idx val="0"/>
            <c:bubble3D val="0"/>
            <c:spPr>
              <a:gradFill rotWithShape="0">
                <a:gsLst>
                  <a:gs pos="0">
                    <a:srgbClr val="993366"/>
                  </a:gs>
                  <a:gs pos="50000">
                    <a:srgbClr val="993366">
                      <a:gamma/>
                      <a:shade val="46275"/>
                      <a:invGamma/>
                    </a:srgbClr>
                  </a:gs>
                  <a:gs pos="100000">
                    <a:srgbClr val="993366"/>
                  </a:gs>
                </a:gsLst>
                <a:lin ang="2700000" scaled="1"/>
              </a:gradFill>
              <a:ln w="25400">
                <a:noFill/>
              </a:ln>
            </c:spPr>
            <c:extLst>
              <c:ext xmlns:c16="http://schemas.microsoft.com/office/drawing/2014/chart" uri="{C3380CC4-5D6E-409C-BE32-E72D297353CC}">
                <c16:uniqueId val="{00000000-6FC9-4178-80D0-98453A10F484}"/>
              </c:ext>
            </c:extLst>
          </c:dPt>
          <c:dPt>
            <c:idx val="1"/>
            <c:bubble3D val="0"/>
            <c:spPr>
              <a:gradFill rotWithShape="0">
                <a:gsLst>
                  <a:gs pos="0">
                    <a:srgbClr val="33CCCC"/>
                  </a:gs>
                  <a:gs pos="50000">
                    <a:srgbClr val="33CCCC">
                      <a:gamma/>
                      <a:shade val="46275"/>
                      <a:invGamma/>
                    </a:srgbClr>
                  </a:gs>
                  <a:gs pos="100000">
                    <a:srgbClr val="33CCCC"/>
                  </a:gs>
                </a:gsLst>
                <a:lin ang="2700000" scaled="1"/>
              </a:gradFill>
              <a:ln w="25400">
                <a:noFill/>
              </a:ln>
            </c:spPr>
            <c:extLst>
              <c:ext xmlns:c16="http://schemas.microsoft.com/office/drawing/2014/chart" uri="{C3380CC4-5D6E-409C-BE32-E72D297353CC}">
                <c16:uniqueId val="{00000001-6FC9-4178-80D0-98453A10F484}"/>
              </c:ext>
            </c:extLst>
          </c:dPt>
          <c:dPt>
            <c:idx val="2"/>
            <c:bubble3D val="0"/>
            <c:spPr>
              <a:gradFill rotWithShape="0">
                <a:gsLst>
                  <a:gs pos="0">
                    <a:srgbClr val="00FF00"/>
                  </a:gs>
                  <a:gs pos="50000">
                    <a:srgbClr val="00FF00">
                      <a:gamma/>
                      <a:shade val="46275"/>
                      <a:invGamma/>
                    </a:srgbClr>
                  </a:gs>
                  <a:gs pos="100000">
                    <a:srgbClr val="00FF00"/>
                  </a:gs>
                </a:gsLst>
                <a:lin ang="2700000" scaled="1"/>
              </a:gradFill>
              <a:ln w="25400">
                <a:noFill/>
              </a:ln>
            </c:spPr>
            <c:extLst>
              <c:ext xmlns:c16="http://schemas.microsoft.com/office/drawing/2014/chart" uri="{C3380CC4-5D6E-409C-BE32-E72D297353CC}">
                <c16:uniqueId val="{00000002-6FC9-4178-80D0-98453A10F484}"/>
              </c:ext>
            </c:extLst>
          </c:dPt>
          <c:dPt>
            <c:idx val="3"/>
            <c:bubble3D val="0"/>
            <c:spPr>
              <a:gradFill rotWithShape="0">
                <a:gsLst>
                  <a:gs pos="0">
                    <a:srgbClr val="333399"/>
                  </a:gs>
                  <a:gs pos="50000">
                    <a:srgbClr val="333399">
                      <a:gamma/>
                      <a:shade val="46275"/>
                      <a:invGamma/>
                    </a:srgbClr>
                  </a:gs>
                  <a:gs pos="100000">
                    <a:srgbClr val="333399"/>
                  </a:gs>
                </a:gsLst>
                <a:lin ang="2700000" scaled="1"/>
              </a:gradFill>
              <a:ln w="25400">
                <a:noFill/>
              </a:ln>
            </c:spPr>
            <c:extLst>
              <c:ext xmlns:c16="http://schemas.microsoft.com/office/drawing/2014/chart" uri="{C3380CC4-5D6E-409C-BE32-E72D297353CC}">
                <c16:uniqueId val="{00000003-6FC9-4178-80D0-98453A10F484}"/>
              </c:ext>
            </c:extLst>
          </c:dPt>
          <c:dPt>
            <c:idx val="4"/>
            <c:bubble3D val="0"/>
            <c:spPr>
              <a:gradFill rotWithShape="0">
                <a:gsLst>
                  <a:gs pos="0">
                    <a:srgbClr val="FF9900"/>
                  </a:gs>
                  <a:gs pos="50000">
                    <a:srgbClr val="FF9900">
                      <a:gamma/>
                      <a:shade val="46275"/>
                      <a:invGamma/>
                    </a:srgbClr>
                  </a:gs>
                  <a:gs pos="100000">
                    <a:srgbClr val="FF9900"/>
                  </a:gs>
                </a:gsLst>
                <a:lin ang="2700000" scaled="1"/>
              </a:gradFill>
              <a:ln w="25400">
                <a:noFill/>
              </a:ln>
            </c:spPr>
            <c:extLst>
              <c:ext xmlns:c16="http://schemas.microsoft.com/office/drawing/2014/chart" uri="{C3380CC4-5D6E-409C-BE32-E72D297353CC}">
                <c16:uniqueId val="{00000004-6FC9-4178-80D0-98453A10F484}"/>
              </c:ext>
            </c:extLst>
          </c:dPt>
          <c:dLbls>
            <c:dLbl>
              <c:idx val="0"/>
              <c:numFmt formatCode="0.00%" sourceLinked="0"/>
              <c:spPr>
                <a:noFill/>
                <a:ln w="25400">
                  <a:noFill/>
                </a:ln>
              </c:spPr>
              <c:txPr>
                <a:bodyPr/>
                <a:lstStyle/>
                <a:p>
                  <a:pPr>
                    <a:defRPr sz="900" b="1" i="0" u="none" strike="noStrike" baseline="0">
                      <a:solidFill>
                        <a:srgbClr val="FFFFFF"/>
                      </a:solidFill>
                      <a:latin typeface="Times New Roman"/>
                      <a:ea typeface="Times New Roman"/>
                      <a:cs typeface="Times New Roman"/>
                    </a:defRPr>
                  </a:pPr>
                  <a:endParaRPr lang="ru-RU"/>
                </a:p>
              </c:txPr>
              <c:showLegendKey val="0"/>
              <c:showVal val="1"/>
              <c:showCatName val="0"/>
              <c:showSerName val="0"/>
              <c:showPercent val="0"/>
              <c:showBubbleSize val="0"/>
              <c:extLst>
                <c:ext xmlns:c16="http://schemas.microsoft.com/office/drawing/2014/chart" uri="{C3380CC4-5D6E-409C-BE32-E72D297353CC}">
                  <c16:uniqueId val="{00000000-6FC9-4178-80D0-98453A10F484}"/>
                </c:ext>
              </c:extLst>
            </c:dLbl>
            <c:dLbl>
              <c:idx val="3"/>
              <c:layout>
                <c:manualLayout>
                  <c:x val="-5.438607582811273E-2"/>
                  <c:y val="-6.2104449019425564E-2"/>
                </c:manualLayout>
              </c:layout>
              <c:numFmt formatCode="0.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C9-4178-80D0-98453A10F484}"/>
                </c:ext>
              </c:extLst>
            </c:dLbl>
            <c:numFmt formatCode="0.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extLst>
          </c:dLbls>
          <c:cat>
            <c:strRef>
              <c:f>'3.2.11-график'!$B$6:$B$10</c:f>
              <c:strCache>
                <c:ptCount val="5"/>
                <c:pt idx="0">
                  <c:v> Мерзімі өткен берешекті өтеу бойынша кейінге қалдыру </c:v>
                </c:pt>
                <c:pt idx="1">
                  <c:v> Айыппұл санкцияларын (өсімпұл және банктің басқа санкцияларын) қолданбау </c:v>
                </c:pt>
                <c:pt idx="2">
                  <c:v> Кредиттің жалпы мерзімін ұзарту және төлемдер кестесін өзгерту </c:v>
                </c:pt>
                <c:pt idx="3">
                  <c:v>Заемшыға банк айқындаған уақыт кезеңі ішінде банк алдындағы борышты қайта қаржыландыруды жүзеге асыру мүмкіндігін беру (банктің заемшыдан қосымша кепілдік қамтамасыз етуді қабылдауы арқылы), оның ішінде заемшының басқа банкке өтініш жасауы арқылы</c:v>
                </c:pt>
                <c:pt idx="4">
                  <c:v> Басқалар </c:v>
                </c:pt>
              </c:strCache>
            </c:strRef>
          </c:cat>
          <c:val>
            <c:numRef>
              <c:f>'3.2.11-график'!$C$6:$C$10</c:f>
              <c:numCache>
                <c:formatCode>0.00%</c:formatCode>
                <c:ptCount val="5"/>
                <c:pt idx="0">
                  <c:v>0.45847193312201207</c:v>
                </c:pt>
                <c:pt idx="1">
                  <c:v>8.2283624276534448E-2</c:v>
                </c:pt>
                <c:pt idx="2">
                  <c:v>0.31257053261509943</c:v>
                </c:pt>
                <c:pt idx="3">
                  <c:v>1.028670481267231E-2</c:v>
                </c:pt>
                <c:pt idx="4">
                  <c:v>0.1363872051736818</c:v>
                </c:pt>
              </c:numCache>
            </c:numRef>
          </c:val>
          <c:extLst>
            <c:ext xmlns:c16="http://schemas.microsoft.com/office/drawing/2014/chart" uri="{C3380CC4-5D6E-409C-BE32-E72D297353CC}">
              <c16:uniqueId val="{00000005-6FC9-4178-80D0-98453A10F484}"/>
            </c:ext>
          </c:extLst>
        </c:ser>
        <c:dLbls>
          <c:showLegendKey val="0"/>
          <c:showVal val="1"/>
          <c:showCatName val="0"/>
          <c:showSerName val="0"/>
          <c:showPercent val="0"/>
          <c:showBubbleSize val="0"/>
          <c:showLeaderLines val="0"/>
        </c:dLbls>
        <c:firstSliceAng val="0"/>
        <c:holeSize val="50"/>
      </c:doughnutChart>
      <c:spPr>
        <a:noFill/>
        <a:ln w="25400">
          <a:noFill/>
        </a:ln>
      </c:spPr>
    </c:plotArea>
    <c:legend>
      <c:legendPos val="r"/>
      <c:overlay val="0"/>
      <c:spPr>
        <a:ln>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a:latin typeface="Times New Roman" pitchFamily="18" charset="0"/>
          <a:cs typeface="Times New Roman" pitchFamily="18" charset="0"/>
        </a:defRPr>
      </a:pPr>
      <a:endParaRPr lang="ru-RU"/>
    </a:p>
  </c:txPr>
  <c:printSettings>
    <c:headerFooter alignWithMargins="0"/>
    <c:pageMargins b="0.75000000000000022" l="0.70000000000000018" r="0.70000000000000018" t="0.75000000000000022" header="0.3000000000000001" footer="0.3000000000000001"/>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62992266602166"/>
          <c:y val="4.1958113592168368E-2"/>
          <c:w val="0.78240917609134497"/>
          <c:h val="0.45104972111580993"/>
        </c:manualLayout>
      </c:layout>
      <c:barChart>
        <c:barDir val="col"/>
        <c:grouping val="clustered"/>
        <c:varyColors val="0"/>
        <c:ser>
          <c:idx val="0"/>
          <c:order val="0"/>
          <c:tx>
            <c:strRef>
              <c:f>'3.2.12-график'!$B$5</c:f>
              <c:strCache>
                <c:ptCount val="1"/>
                <c:pt idx="0">
                  <c:v>Баланстан тыс есептен шығарылған кредиттер</c:v>
                </c:pt>
              </c:strCache>
            </c:strRef>
          </c:tx>
          <c:invertIfNegative val="0"/>
          <c:cat>
            <c:strRef>
              <c:f>'3.2.12-график'!$C$4:$J$4</c:f>
              <c:strCache>
                <c:ptCount val="8"/>
                <c:pt idx="0">
                  <c:v>01.01.2006</c:v>
                </c:pt>
                <c:pt idx="1">
                  <c:v>01.01.2007</c:v>
                </c:pt>
                <c:pt idx="2">
                  <c:v>01.01.2008</c:v>
                </c:pt>
                <c:pt idx="3">
                  <c:v>01.01.2009</c:v>
                </c:pt>
                <c:pt idx="4">
                  <c:v>01.01.2010</c:v>
                </c:pt>
                <c:pt idx="5">
                  <c:v>01.04.2010</c:v>
                </c:pt>
                <c:pt idx="6">
                  <c:v>01.07.2010</c:v>
                </c:pt>
                <c:pt idx="7">
                  <c:v>01.10.2010</c:v>
                </c:pt>
              </c:strCache>
            </c:strRef>
          </c:cat>
          <c:val>
            <c:numRef>
              <c:f>'3.2.12-график'!$C$5:$J$5</c:f>
              <c:numCache>
                <c:formatCode>#\ ##0.0_р_.</c:formatCode>
                <c:ptCount val="8"/>
                <c:pt idx="0">
                  <c:v>47.906773000000001</c:v>
                </c:pt>
                <c:pt idx="1">
                  <c:v>55.324888999999999</c:v>
                </c:pt>
                <c:pt idx="2">
                  <c:v>55.492665000000002</c:v>
                </c:pt>
                <c:pt idx="3">
                  <c:v>70.868971999999999</c:v>
                </c:pt>
                <c:pt idx="4">
                  <c:v>173.080806</c:v>
                </c:pt>
                <c:pt idx="5">
                  <c:v>387.55315400000001</c:v>
                </c:pt>
                <c:pt idx="6">
                  <c:v>694.59570399999996</c:v>
                </c:pt>
                <c:pt idx="7">
                  <c:v>738.71458900000005</c:v>
                </c:pt>
              </c:numCache>
            </c:numRef>
          </c:val>
          <c:extLst>
            <c:ext xmlns:c16="http://schemas.microsoft.com/office/drawing/2014/chart" uri="{C3380CC4-5D6E-409C-BE32-E72D297353CC}">
              <c16:uniqueId val="{00000000-32DD-49CB-9187-40AC30292DA9}"/>
            </c:ext>
          </c:extLst>
        </c:ser>
        <c:ser>
          <c:idx val="1"/>
          <c:order val="1"/>
          <c:tx>
            <c:strRef>
              <c:f>'3.2.12-график'!$B$6</c:f>
              <c:strCache>
                <c:ptCount val="1"/>
                <c:pt idx="0">
                  <c:v>Несие портфелі</c:v>
                </c:pt>
              </c:strCache>
            </c:strRef>
          </c:tx>
          <c:invertIfNegative val="0"/>
          <c:cat>
            <c:strRef>
              <c:f>'3.2.12-график'!$C$4:$J$4</c:f>
              <c:strCache>
                <c:ptCount val="8"/>
                <c:pt idx="0">
                  <c:v>01.01.2006</c:v>
                </c:pt>
                <c:pt idx="1">
                  <c:v>01.01.2007</c:v>
                </c:pt>
                <c:pt idx="2">
                  <c:v>01.01.2008</c:v>
                </c:pt>
                <c:pt idx="3">
                  <c:v>01.01.2009</c:v>
                </c:pt>
                <c:pt idx="4">
                  <c:v>01.01.2010</c:v>
                </c:pt>
                <c:pt idx="5">
                  <c:v>01.04.2010</c:v>
                </c:pt>
                <c:pt idx="6">
                  <c:v>01.07.2010</c:v>
                </c:pt>
                <c:pt idx="7">
                  <c:v>01.10.2010</c:v>
                </c:pt>
              </c:strCache>
            </c:strRef>
          </c:cat>
          <c:val>
            <c:numRef>
              <c:f>'3.2.12-график'!$C$6:$J$6</c:f>
              <c:numCache>
                <c:formatCode>#\ ##0.0_р_.</c:formatCode>
                <c:ptCount val="8"/>
                <c:pt idx="0">
                  <c:v>3062.0401649999999</c:v>
                </c:pt>
                <c:pt idx="1">
                  <c:v>5991.7678089999999</c:v>
                </c:pt>
                <c:pt idx="2">
                  <c:v>8868.3059379999995</c:v>
                </c:pt>
                <c:pt idx="3">
                  <c:v>9244.5428400000001</c:v>
                </c:pt>
                <c:pt idx="4">
                  <c:v>9638.8512310000006</c:v>
                </c:pt>
                <c:pt idx="5">
                  <c:v>9471.8617959999992</c:v>
                </c:pt>
                <c:pt idx="6">
                  <c:v>9124.3830940000007</c:v>
                </c:pt>
                <c:pt idx="7">
                  <c:v>9258.8807930000003</c:v>
                </c:pt>
              </c:numCache>
            </c:numRef>
          </c:val>
          <c:extLst>
            <c:ext xmlns:c16="http://schemas.microsoft.com/office/drawing/2014/chart" uri="{C3380CC4-5D6E-409C-BE32-E72D297353CC}">
              <c16:uniqueId val="{00000001-32DD-49CB-9187-40AC30292DA9}"/>
            </c:ext>
          </c:extLst>
        </c:ser>
        <c:dLbls>
          <c:showLegendKey val="0"/>
          <c:showVal val="0"/>
          <c:showCatName val="0"/>
          <c:showSerName val="0"/>
          <c:showPercent val="0"/>
          <c:showBubbleSize val="0"/>
        </c:dLbls>
        <c:gapWidth val="150"/>
        <c:axId val="492483224"/>
        <c:axId val="1"/>
      </c:barChart>
      <c:lineChart>
        <c:grouping val="standard"/>
        <c:varyColors val="0"/>
        <c:ser>
          <c:idx val="2"/>
          <c:order val="2"/>
          <c:tx>
            <c:strRef>
              <c:f>'3.2.12-график'!$B$7</c:f>
              <c:strCache>
                <c:ptCount val="1"/>
                <c:pt idx="0">
                  <c:v>Баланстан тыс есептен шығарылған кредиттердің несие портфеліне қатынасы (оң ось)</c:v>
                </c:pt>
              </c:strCache>
            </c:strRef>
          </c:tx>
          <c:spPr>
            <a:ln w="38100">
              <a:pattFill prst="pct75">
                <a:fgClr>
                  <a:srgbClr val="99CC00"/>
                </a:fgClr>
                <a:bgClr>
                  <a:srgbClr val="FFFFFF"/>
                </a:bgClr>
              </a:pattFill>
              <a:prstDash val="solid"/>
            </a:ln>
          </c:spPr>
          <c:marker>
            <c:symbol val="none"/>
          </c:marker>
          <c:cat>
            <c:strRef>
              <c:f>'3.2.12-график'!$C$4:$J$4</c:f>
              <c:strCache>
                <c:ptCount val="8"/>
                <c:pt idx="0">
                  <c:v>01.01.2006</c:v>
                </c:pt>
                <c:pt idx="1">
                  <c:v>01.01.2007</c:v>
                </c:pt>
                <c:pt idx="2">
                  <c:v>01.01.2008</c:v>
                </c:pt>
                <c:pt idx="3">
                  <c:v>01.01.2009</c:v>
                </c:pt>
                <c:pt idx="4">
                  <c:v>01.01.2010</c:v>
                </c:pt>
                <c:pt idx="5">
                  <c:v>01.04.2010</c:v>
                </c:pt>
                <c:pt idx="6">
                  <c:v>01.07.2010</c:v>
                </c:pt>
                <c:pt idx="7">
                  <c:v>01.10.2010</c:v>
                </c:pt>
              </c:strCache>
            </c:strRef>
          </c:cat>
          <c:val>
            <c:numRef>
              <c:f>'3.2.12-график'!$C$7:$J$7</c:f>
              <c:numCache>
                <c:formatCode>#\ ##0.0_р_.</c:formatCode>
                <c:ptCount val="8"/>
                <c:pt idx="0">
                  <c:v>1.5645377074928084</c:v>
                </c:pt>
                <c:pt idx="1">
                  <c:v>0.92334834665820409</c:v>
                </c:pt>
                <c:pt idx="2">
                  <c:v>0.62574143684216244</c:v>
                </c:pt>
                <c:pt idx="3">
                  <c:v>0.76660331642748925</c:v>
                </c:pt>
                <c:pt idx="4">
                  <c:v>1.7956580286595354</c:v>
                </c:pt>
                <c:pt idx="5">
                  <c:v>4.0916259374019281</c:v>
                </c:pt>
                <c:pt idx="6">
                  <c:v>7.6125223682985341</c:v>
                </c:pt>
                <c:pt idx="7">
                  <c:v>7.9784436749470959</c:v>
                </c:pt>
              </c:numCache>
            </c:numRef>
          </c:val>
          <c:smooth val="0"/>
          <c:extLst>
            <c:ext xmlns:c16="http://schemas.microsoft.com/office/drawing/2014/chart" uri="{C3380CC4-5D6E-409C-BE32-E72D297353CC}">
              <c16:uniqueId val="{00000002-32DD-49CB-9187-40AC30292DA9}"/>
            </c:ext>
          </c:extLst>
        </c:ser>
        <c:dLbls>
          <c:showLegendKey val="0"/>
          <c:showVal val="0"/>
          <c:showCatName val="0"/>
          <c:showSerName val="0"/>
          <c:showPercent val="0"/>
          <c:showBubbleSize val="0"/>
        </c:dLbls>
        <c:marker val="1"/>
        <c:smooth val="0"/>
        <c:axId val="3"/>
        <c:axId val="4"/>
      </c:lineChart>
      <c:catAx>
        <c:axId val="492483224"/>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0000"/>
          <c:min val="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1574074074074073E-2"/>
              <c:y val="0.15035001743663159"/>
            </c:manualLayout>
          </c:layout>
          <c:overlay val="0"/>
          <c:spPr>
            <a:noFill/>
            <a:ln w="25400">
              <a:noFill/>
            </a:ln>
          </c:spPr>
        </c:title>
        <c:numFmt formatCode="@"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83224"/>
        <c:crosses val="autoZero"/>
        <c:crossBetween val="between"/>
        <c:majorUnit val="2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676144648585592"/>
              <c:y val="0.2342661013527155"/>
            </c:manualLayout>
          </c:layout>
          <c:overlay val="0"/>
          <c:spPr>
            <a:noFill/>
            <a:ln w="25400">
              <a:noFill/>
            </a:ln>
          </c:spPr>
        </c:title>
        <c:numFmt formatCode="@"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r"/>
      <c:layout>
        <c:manualLayout>
          <c:xMode val="edge"/>
          <c:yMode val="edge"/>
          <c:x val="2.4663677130044841E-2"/>
          <c:y val="0.7062949121348342"/>
          <c:w val="0.94843049327354256"/>
          <c:h val="0.28321726674713649"/>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6062620438114"/>
          <c:y val="5.1576003391390846E-2"/>
          <c:w val="0.77907065210602755"/>
          <c:h val="0.58739337195750685"/>
        </c:manualLayout>
      </c:layout>
      <c:barChart>
        <c:barDir val="col"/>
        <c:grouping val="clustered"/>
        <c:varyColors val="0"/>
        <c:ser>
          <c:idx val="2"/>
          <c:order val="2"/>
          <c:tx>
            <c:strRef>
              <c:f>'3.2.13-график'!$B$7</c:f>
              <c:strCache>
                <c:ptCount val="1"/>
                <c:pt idx="0">
                  <c:v>проблемалық заемдар (экономика секторлары бойынша)</c:v>
                </c:pt>
              </c:strCache>
            </c:strRef>
          </c:tx>
          <c:spPr>
            <a:pattFill prst="dkUpDiag">
              <a:fgClr>
                <a:srgbClr val="00FFFF"/>
              </a:fgClr>
              <a:bgClr>
                <a:srgbClr val="C0C0C0"/>
              </a:bgClr>
            </a:pattFill>
            <a:ln w="12700">
              <a:solidFill>
                <a:srgbClr val="000000"/>
              </a:solidFill>
              <a:prstDash val="solid"/>
            </a:ln>
          </c:spPr>
          <c:invertIfNegative val="0"/>
          <c:cat>
            <c:numRef>
              <c:f>'3.2.13-график'!$C$4:$L$4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'3.2.13-график'!$C$7:$L$7</c:f>
              <c:numCache>
                <c:formatCode>0.000</c:formatCode>
                <c:ptCount val="10"/>
                <c:pt idx="0">
                  <c:v>247.589114</c:v>
                </c:pt>
                <c:pt idx="1">
                  <c:v>285.20326399999999</c:v>
                </c:pt>
                <c:pt idx="2">
                  <c:v>353.82201500000002</c:v>
                </c:pt>
                <c:pt idx="3">
                  <c:v>476.78200299999997</c:v>
                </c:pt>
                <c:pt idx="4">
                  <c:v>932.528051</c:v>
                </c:pt>
                <c:pt idx="5">
                  <c:v>2627.0579320000002</c:v>
                </c:pt>
                <c:pt idx="6">
                  <c:v>2964.7572580000001</c:v>
                </c:pt>
                <c:pt idx="7">
                  <c:v>2965.7014220000001</c:v>
                </c:pt>
                <c:pt idx="8">
                  <c:v>2867.831467</c:v>
                </c:pt>
                <c:pt idx="9">
                  <c:v>2583.2741879999999</c:v>
                </c:pt>
              </c:numCache>
            </c:numRef>
          </c:val>
          <c:extLst>
            <c:ext xmlns:c16="http://schemas.microsoft.com/office/drawing/2014/chart" uri="{C3380CC4-5D6E-409C-BE32-E72D297353CC}">
              <c16:uniqueId val="{00000000-28D6-45D8-9FFB-B24EA62101B2}"/>
            </c:ext>
          </c:extLst>
        </c:ser>
        <c:ser>
          <c:idx val="3"/>
          <c:order val="3"/>
          <c:tx>
            <c:strRef>
              <c:f>'3.2.13-график'!$B$8</c:f>
              <c:strCache>
                <c:ptCount val="1"/>
                <c:pt idx="0">
                  <c:v>Ақша қаражатының ұлғаюы/азаюы</c:v>
                </c:pt>
              </c:strCache>
            </c:strRef>
          </c:tx>
          <c:spPr>
            <a:pattFill prst="narVert">
              <a:fgClr>
                <a:srgbClr val="008000"/>
              </a:fgClr>
              <a:bgClr>
                <a:srgbClr val="FFFF00"/>
              </a:bgClr>
            </a:pattFill>
            <a:ln w="12700">
              <a:solidFill>
                <a:srgbClr val="000000"/>
              </a:solidFill>
              <a:prstDash val="solid"/>
            </a:ln>
          </c:spPr>
          <c:invertIfNegative val="0"/>
          <c:cat>
            <c:numRef>
              <c:f>'3.2.13-график'!$C$4:$L$4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'3.2.13-график'!$C$8:$L$8</c:f>
              <c:numCache>
                <c:formatCode>0.000</c:formatCode>
                <c:ptCount val="10"/>
                <c:pt idx="0">
                  <c:v>220.885121</c:v>
                </c:pt>
                <c:pt idx="1">
                  <c:v>68.653244000000001</c:v>
                </c:pt>
                <c:pt idx="2">
                  <c:v>247.769679</c:v>
                </c:pt>
                <c:pt idx="3">
                  <c:v>87.528007000000002</c:v>
                </c:pt>
                <c:pt idx="4">
                  <c:v>6.8938499999999996</c:v>
                </c:pt>
                <c:pt idx="5">
                  <c:v>256.22205200000002</c:v>
                </c:pt>
                <c:pt idx="6">
                  <c:v>-64.703809000000007</c:v>
                </c:pt>
                <c:pt idx="7">
                  <c:v>43.076569999999997</c:v>
                </c:pt>
                <c:pt idx="8">
                  <c:v>258.73835300000002</c:v>
                </c:pt>
                <c:pt idx="9">
                  <c:v>105.123245</c:v>
                </c:pt>
              </c:numCache>
            </c:numRef>
          </c:val>
          <c:extLst>
            <c:ext xmlns:c16="http://schemas.microsoft.com/office/drawing/2014/chart" uri="{C3380CC4-5D6E-409C-BE32-E72D297353CC}">
              <c16:uniqueId val="{00000001-28D6-45D8-9FFB-B24EA62101B2}"/>
            </c:ext>
          </c:extLst>
        </c:ser>
        <c:dLbls>
          <c:showLegendKey val="0"/>
          <c:showVal val="0"/>
          <c:showCatName val="0"/>
          <c:showSerName val="0"/>
          <c:showPercent val="0"/>
          <c:showBubbleSize val="0"/>
        </c:dLbls>
        <c:gapWidth val="30"/>
        <c:axId val="492486504"/>
        <c:axId val="1"/>
      </c:barChart>
      <c:lineChart>
        <c:grouping val="standard"/>
        <c:varyColors val="0"/>
        <c:ser>
          <c:idx val="0"/>
          <c:order val="0"/>
          <c:tx>
            <c:strRef>
              <c:f>'3.2.13-график'!$B$5</c:f>
              <c:strCache>
                <c:ptCount val="1"/>
                <c:pt idx="0">
                  <c:v>ROE (оң ось)</c:v>
                </c:pt>
              </c:strCache>
            </c:strRef>
          </c:tx>
          <c:spPr>
            <a:ln w="38100">
              <a:solidFill>
                <a:srgbClr val="000080"/>
              </a:solidFill>
              <a:prstDash val="solid"/>
            </a:ln>
          </c:spPr>
          <c:marker>
            <c:symbol val="none"/>
          </c:marker>
          <c:cat>
            <c:numRef>
              <c:f>'3.2.13-график'!$C$4:$L$4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'3.2.13-график'!$C$5:$L$5</c:f>
              <c:numCache>
                <c:formatCode>0.000</c:formatCode>
                <c:ptCount val="10"/>
                <c:pt idx="0">
                  <c:v>0.51110538141390827</c:v>
                </c:pt>
                <c:pt idx="1">
                  <c:v>0.56751050918868895</c:v>
                </c:pt>
                <c:pt idx="2">
                  <c:v>0.59710364538466454</c:v>
                </c:pt>
                <c:pt idx="3">
                  <c:v>0.51092252707815888</c:v>
                </c:pt>
                <c:pt idx="4">
                  <c:v>0.40762227765599029</c:v>
                </c:pt>
                <c:pt idx="5">
                  <c:v>0.29424136674083706</c:v>
                </c:pt>
                <c:pt idx="6">
                  <c:v>0.23534730093217257</c:v>
                </c:pt>
                <c:pt idx="7">
                  <c:v>0.27252175037071641</c:v>
                </c:pt>
                <c:pt idx="8">
                  <c:v>0.33110540121033938</c:v>
                </c:pt>
                <c:pt idx="9">
                  <c:v>0.3787377743189243</c:v>
                </c:pt>
              </c:numCache>
            </c:numRef>
          </c:val>
          <c:smooth val="0"/>
          <c:extLst>
            <c:ext xmlns:c16="http://schemas.microsoft.com/office/drawing/2014/chart" uri="{C3380CC4-5D6E-409C-BE32-E72D297353CC}">
              <c16:uniqueId val="{00000002-28D6-45D8-9FFB-B24EA62101B2}"/>
            </c:ext>
          </c:extLst>
        </c:ser>
        <c:ser>
          <c:idx val="1"/>
          <c:order val="1"/>
          <c:tx>
            <c:strRef>
              <c:f>'3.2.13-график'!$B$6</c:f>
              <c:strCache>
                <c:ptCount val="1"/>
                <c:pt idx="0">
                  <c:v>Leverage (оң ось)</c:v>
                </c:pt>
              </c:strCache>
            </c:strRef>
          </c:tx>
          <c:spPr>
            <a:ln w="38100">
              <a:pattFill prst="pct75">
                <a:fgClr>
                  <a:srgbClr val="FF00FF"/>
                </a:fgClr>
                <a:bgClr>
                  <a:srgbClr val="FFFFFF"/>
                </a:bgClr>
              </a:pattFill>
              <a:prstDash val="solid"/>
            </a:ln>
          </c:spPr>
          <c:marker>
            <c:symbol val="none"/>
          </c:marker>
          <c:cat>
            <c:numRef>
              <c:f>'3.2.13-график'!$C$4:$L$4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'3.2.13-график'!$C$6:$L$6</c:f>
              <c:numCache>
                <c:formatCode>0.000</c:formatCode>
                <c:ptCount val="10"/>
                <c:pt idx="0">
                  <c:v>1.296118324588232</c:v>
                </c:pt>
                <c:pt idx="1">
                  <c:v>1.3135954315254379</c:v>
                </c:pt>
                <c:pt idx="2">
                  <c:v>1.3638548820309455</c:v>
                </c:pt>
                <c:pt idx="3">
                  <c:v>1.4255462952801625</c:v>
                </c:pt>
                <c:pt idx="4">
                  <c:v>1.6122727850824294</c:v>
                </c:pt>
                <c:pt idx="5">
                  <c:v>1.7219307112496312</c:v>
                </c:pt>
                <c:pt idx="6">
                  <c:v>1.747088468188156</c:v>
                </c:pt>
                <c:pt idx="7">
                  <c:v>1.7355961276254486</c:v>
                </c:pt>
                <c:pt idx="8">
                  <c:v>1.6655180783480559</c:v>
                </c:pt>
                <c:pt idx="9">
                  <c:v>1.6396927801725407</c:v>
                </c:pt>
              </c:numCache>
            </c:numRef>
          </c:val>
          <c:smooth val="1"/>
          <c:extLst>
            <c:ext xmlns:c16="http://schemas.microsoft.com/office/drawing/2014/chart" uri="{C3380CC4-5D6E-409C-BE32-E72D297353CC}">
              <c16:uniqueId val="{00000003-28D6-45D8-9FFB-B24EA62101B2}"/>
            </c:ext>
          </c:extLst>
        </c:ser>
        <c:dLbls>
          <c:showLegendKey val="0"/>
          <c:showVal val="0"/>
          <c:showCatName val="0"/>
          <c:showSerName val="0"/>
          <c:showPercent val="0"/>
          <c:showBubbleSize val="0"/>
        </c:dLbls>
        <c:marker val="1"/>
        <c:smooth val="0"/>
        <c:axId val="3"/>
        <c:axId val="4"/>
      </c:lineChart>
      <c:catAx>
        <c:axId val="492486504"/>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3000"/>
          <c:min val="-10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86504"/>
        <c:crosses val="autoZero"/>
        <c:crossBetween val="between"/>
        <c:majorUnit val="300"/>
        <c:minorUnit val="50"/>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max val="1.8"/>
          <c:min val="-0.05"/>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8"/>
      </c:valAx>
      <c:spPr>
        <a:noFill/>
        <a:ln w="25400">
          <a:noFill/>
        </a:ln>
      </c:spPr>
    </c:plotArea>
    <c:legend>
      <c:legendPos val="r"/>
      <c:layout>
        <c:manualLayout>
          <c:xMode val="edge"/>
          <c:yMode val="edge"/>
          <c:x val="1.1627906976744186E-2"/>
          <c:y val="0.79083094555873923"/>
          <c:w val="0.7441860465116279"/>
          <c:h val="0.1604584527220630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896340107617728E-2"/>
          <c:y val="6.8181912761220431E-2"/>
          <c:w val="0.82878107350913865"/>
          <c:h val="0.4744324762968255"/>
        </c:manualLayout>
      </c:layout>
      <c:barChart>
        <c:barDir val="col"/>
        <c:grouping val="clustered"/>
        <c:varyColors val="0"/>
        <c:ser>
          <c:idx val="2"/>
          <c:order val="0"/>
          <c:tx>
            <c:strRef>
              <c:f>'3.2.14-график'!$G$4</c:f>
              <c:strCache>
                <c:ptCount val="1"/>
                <c:pt idx="0">
                  <c:v>NPL (экономиканың секторлары бойынша)</c:v>
                </c:pt>
              </c:strCache>
            </c:strRef>
          </c:tx>
          <c:spPr>
            <a:pattFill prst="pct60">
              <a:fgClr>
                <a:srgbClr val="008000"/>
              </a:fgClr>
              <a:bgClr>
                <a:srgbClr val="FFFF9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050C-456A-8C71-7D0F454F05B9}"/>
              </c:ext>
            </c:extLst>
          </c:dPt>
          <c:dPt>
            <c:idx val="1"/>
            <c:invertIfNegative val="0"/>
            <c:bubble3D val="0"/>
            <c:extLst>
              <c:ext xmlns:c16="http://schemas.microsoft.com/office/drawing/2014/chart" uri="{C3380CC4-5D6E-409C-BE32-E72D297353CC}">
                <c16:uniqueId val="{00000001-050C-456A-8C71-7D0F454F05B9}"/>
              </c:ext>
            </c:extLst>
          </c:dPt>
          <c:dPt>
            <c:idx val="3"/>
            <c:invertIfNegative val="0"/>
            <c:bubble3D val="0"/>
            <c:extLst>
              <c:ext xmlns:c16="http://schemas.microsoft.com/office/drawing/2014/chart" uri="{C3380CC4-5D6E-409C-BE32-E72D297353CC}">
                <c16:uniqueId val="{00000002-050C-456A-8C71-7D0F454F05B9}"/>
              </c:ext>
            </c:extLst>
          </c:dPt>
          <c:dPt>
            <c:idx val="4"/>
            <c:invertIfNegative val="0"/>
            <c:bubble3D val="0"/>
            <c:extLst>
              <c:ext xmlns:c16="http://schemas.microsoft.com/office/drawing/2014/chart" uri="{C3380CC4-5D6E-409C-BE32-E72D297353CC}">
                <c16:uniqueId val="{00000003-050C-456A-8C71-7D0F454F05B9}"/>
              </c:ext>
            </c:extLst>
          </c:dPt>
          <c:dPt>
            <c:idx val="5"/>
            <c:invertIfNegative val="0"/>
            <c:bubble3D val="0"/>
            <c:extLst>
              <c:ext xmlns:c16="http://schemas.microsoft.com/office/drawing/2014/chart" uri="{C3380CC4-5D6E-409C-BE32-E72D297353CC}">
                <c16:uniqueId val="{00000004-050C-456A-8C71-7D0F454F05B9}"/>
              </c:ext>
            </c:extLst>
          </c:dPt>
          <c:dPt>
            <c:idx val="6"/>
            <c:invertIfNegative val="0"/>
            <c:bubble3D val="0"/>
            <c:extLst>
              <c:ext xmlns:c16="http://schemas.microsoft.com/office/drawing/2014/chart" uri="{C3380CC4-5D6E-409C-BE32-E72D297353CC}">
                <c16:uniqueId val="{00000005-050C-456A-8C71-7D0F454F05B9}"/>
              </c:ext>
            </c:extLst>
          </c:dPt>
          <c:dPt>
            <c:idx val="7"/>
            <c:invertIfNegative val="0"/>
            <c:bubble3D val="0"/>
            <c:extLst>
              <c:ext xmlns:c16="http://schemas.microsoft.com/office/drawing/2014/chart" uri="{C3380CC4-5D6E-409C-BE32-E72D297353CC}">
                <c16:uniqueId val="{00000006-050C-456A-8C71-7D0F454F05B9}"/>
              </c:ext>
            </c:extLst>
          </c:dPt>
          <c:dPt>
            <c:idx val="9"/>
            <c:invertIfNegative val="0"/>
            <c:bubble3D val="0"/>
            <c:extLst>
              <c:ext xmlns:c16="http://schemas.microsoft.com/office/drawing/2014/chart" uri="{C3380CC4-5D6E-409C-BE32-E72D297353CC}">
                <c16:uniqueId val="{00000007-050C-456A-8C71-7D0F454F05B9}"/>
              </c:ext>
            </c:extLst>
          </c:dPt>
          <c:dPt>
            <c:idx val="10"/>
            <c:invertIfNegative val="0"/>
            <c:bubble3D val="0"/>
            <c:extLst>
              <c:ext xmlns:c16="http://schemas.microsoft.com/office/drawing/2014/chart" uri="{C3380CC4-5D6E-409C-BE32-E72D297353CC}">
                <c16:uniqueId val="{00000008-050C-456A-8C71-7D0F454F05B9}"/>
              </c:ext>
            </c:extLst>
          </c:dPt>
          <c:dPt>
            <c:idx val="11"/>
            <c:invertIfNegative val="0"/>
            <c:bubble3D val="0"/>
            <c:extLst>
              <c:ext xmlns:c16="http://schemas.microsoft.com/office/drawing/2014/chart" uri="{C3380CC4-5D6E-409C-BE32-E72D297353CC}">
                <c16:uniqueId val="{00000009-050C-456A-8C71-7D0F454F05B9}"/>
              </c:ext>
            </c:extLst>
          </c:dPt>
          <c:cat>
            <c:multiLvlStrRef>
              <c:f>'3.2.14-график'!$B$5:$C$16</c:f>
              <c:multiLvlStrCache>
                <c:ptCount val="12"/>
                <c:lvl>
                  <c:pt idx="0">
                    <c:v>Ауыл шаруашылығы</c:v>
                  </c:pt>
                  <c:pt idx="1">
                    <c:v>Өнеркәсіп</c:v>
                  </c:pt>
                  <c:pt idx="2">
                    <c:v>Құрылыс</c:v>
                  </c:pt>
                  <c:pt idx="3">
                    <c:v>Сауда</c:v>
                  </c:pt>
                  <c:pt idx="4">
                    <c:v>Көлік және байланыс</c:v>
                  </c:pt>
                  <c:pt idx="5">
                    <c:v>Қызмет көрсету</c:v>
                  </c:pt>
                  <c:pt idx="6">
                    <c:v>Ауыл шаруашылығы</c:v>
                  </c:pt>
                  <c:pt idx="7">
                    <c:v>Өнеркәсіп</c:v>
                  </c:pt>
                  <c:pt idx="8">
                    <c:v>Құрылыс</c:v>
                  </c:pt>
                  <c:pt idx="9">
                    <c:v>Сауда</c:v>
                  </c:pt>
                  <c:pt idx="10">
                    <c:v>Көлік және байланыс</c:v>
                  </c:pt>
                  <c:pt idx="11">
                    <c:v>Қызмет көрсету</c:v>
                  </c:pt>
                </c:lvl>
                <c:lvl>
                  <c:pt idx="0">
                    <c:v>2010 ж. 1-тоқ.</c:v>
                  </c:pt>
                  <c:pt idx="6">
                    <c:v>2010 ж. 2-тоқ.</c:v>
                  </c:pt>
                </c:lvl>
              </c:multiLvlStrCache>
            </c:multiLvlStrRef>
          </c:cat>
          <c:val>
            <c:numRef>
              <c:f>('3.2.14-график'!$G$5:$G$10,'3.2.14-график'!$G$11:$G$16)</c:f>
              <c:numCache>
                <c:formatCode>#,##0.00</c:formatCode>
                <c:ptCount val="12"/>
                <c:pt idx="0">
                  <c:v>76.969549999999998</c:v>
                </c:pt>
                <c:pt idx="1">
                  <c:v>352.46728000000002</c:v>
                </c:pt>
                <c:pt idx="2">
                  <c:v>1041.182489</c:v>
                </c:pt>
                <c:pt idx="3">
                  <c:v>718.82473600000003</c:v>
                </c:pt>
                <c:pt idx="4">
                  <c:v>77.620048999999995</c:v>
                </c:pt>
                <c:pt idx="5">
                  <c:v>600.76736300000005</c:v>
                </c:pt>
                <c:pt idx="6">
                  <c:v>53.726458000000001</c:v>
                </c:pt>
                <c:pt idx="7">
                  <c:v>328.39616799999999</c:v>
                </c:pt>
                <c:pt idx="8">
                  <c:v>939.64465099999995</c:v>
                </c:pt>
                <c:pt idx="9">
                  <c:v>666.23780299999999</c:v>
                </c:pt>
                <c:pt idx="10">
                  <c:v>45.122926</c:v>
                </c:pt>
                <c:pt idx="11">
                  <c:v>550.14618199999995</c:v>
                </c:pt>
              </c:numCache>
            </c:numRef>
          </c:val>
          <c:extLst>
            <c:ext xmlns:c16="http://schemas.microsoft.com/office/drawing/2014/chart" uri="{C3380CC4-5D6E-409C-BE32-E72D297353CC}">
              <c16:uniqueId val="{0000000A-050C-456A-8C71-7D0F454F05B9}"/>
            </c:ext>
          </c:extLst>
        </c:ser>
        <c:ser>
          <c:idx val="3"/>
          <c:order val="1"/>
          <c:tx>
            <c:strRef>
              <c:f>'3.2.14-график'!$F$4</c:f>
              <c:strCache>
                <c:ptCount val="1"/>
                <c:pt idx="0">
                  <c:v>Ақша қаражатының ұлғаюы/азаюы</c:v>
                </c:pt>
              </c:strCache>
            </c:strRef>
          </c:tx>
          <c:spPr>
            <a:pattFill prst="smGrid">
              <a:fgClr>
                <a:srgbClr val="3366FF"/>
              </a:fgClr>
              <a:bgClr>
                <a:srgbClr val="CCCCFF"/>
              </a:bgClr>
            </a:pattFill>
            <a:ln w="12700">
              <a:solidFill>
                <a:srgbClr val="000000"/>
              </a:solidFill>
              <a:prstDash val="solid"/>
            </a:ln>
          </c:spPr>
          <c:invertIfNegative val="0"/>
          <c:cat>
            <c:multiLvlStrRef>
              <c:f>'3.2.14-график'!$B$5:$C$16</c:f>
              <c:multiLvlStrCache>
                <c:ptCount val="12"/>
                <c:lvl>
                  <c:pt idx="0">
                    <c:v>Ауыл шаруашылығы</c:v>
                  </c:pt>
                  <c:pt idx="1">
                    <c:v>Өнеркәсіп</c:v>
                  </c:pt>
                  <c:pt idx="2">
                    <c:v>Құрылыс</c:v>
                  </c:pt>
                  <c:pt idx="3">
                    <c:v>Сауда</c:v>
                  </c:pt>
                  <c:pt idx="4">
                    <c:v>Көлік және байланыс</c:v>
                  </c:pt>
                  <c:pt idx="5">
                    <c:v>Қызмет көрсету</c:v>
                  </c:pt>
                  <c:pt idx="6">
                    <c:v>Ауыл шаруашылығы</c:v>
                  </c:pt>
                  <c:pt idx="7">
                    <c:v>Өнеркәсіп</c:v>
                  </c:pt>
                  <c:pt idx="8">
                    <c:v>Құрылыс</c:v>
                  </c:pt>
                  <c:pt idx="9">
                    <c:v>Сауда</c:v>
                  </c:pt>
                  <c:pt idx="10">
                    <c:v>Көлік және байланыс</c:v>
                  </c:pt>
                  <c:pt idx="11">
                    <c:v>Қызмет көрсету</c:v>
                  </c:pt>
                </c:lvl>
                <c:lvl>
                  <c:pt idx="0">
                    <c:v>2010 ж. 1-тоқ.</c:v>
                  </c:pt>
                  <c:pt idx="6">
                    <c:v>2010 ж. 2-тоқ.</c:v>
                  </c:pt>
                </c:lvl>
              </c:multiLvlStrCache>
            </c:multiLvlStrRef>
          </c:cat>
          <c:val>
            <c:numRef>
              <c:f>('3.2.14-график'!$F$5:$F$10,'3.2.14-график'!$F$11:$F$16)</c:f>
              <c:numCache>
                <c:formatCode>#,##0.00</c:formatCode>
                <c:ptCount val="12"/>
                <c:pt idx="0">
                  <c:v>4.471088</c:v>
                </c:pt>
                <c:pt idx="1">
                  <c:v>156.55114499999999</c:v>
                </c:pt>
                <c:pt idx="2">
                  <c:v>32.716424000000004</c:v>
                </c:pt>
                <c:pt idx="3">
                  <c:v>-12.847163999999999</c:v>
                </c:pt>
                <c:pt idx="4">
                  <c:v>52.653750000000002</c:v>
                </c:pt>
                <c:pt idx="5">
                  <c:v>25.192540999999999</c:v>
                </c:pt>
                <c:pt idx="6">
                  <c:v>-0.403868</c:v>
                </c:pt>
                <c:pt idx="7">
                  <c:v>-19.73151</c:v>
                </c:pt>
                <c:pt idx="8">
                  <c:v>-2.209111</c:v>
                </c:pt>
                <c:pt idx="9">
                  <c:v>30.343451999999999</c:v>
                </c:pt>
                <c:pt idx="10">
                  <c:v>74.871741999999998</c:v>
                </c:pt>
                <c:pt idx="11">
                  <c:v>22.246417999999998</c:v>
                </c:pt>
              </c:numCache>
            </c:numRef>
          </c:val>
          <c:extLst>
            <c:ext xmlns:c16="http://schemas.microsoft.com/office/drawing/2014/chart" uri="{C3380CC4-5D6E-409C-BE32-E72D297353CC}">
              <c16:uniqueId val="{0000000B-050C-456A-8C71-7D0F454F05B9}"/>
            </c:ext>
          </c:extLst>
        </c:ser>
        <c:dLbls>
          <c:showLegendKey val="0"/>
          <c:showVal val="0"/>
          <c:showCatName val="0"/>
          <c:showSerName val="0"/>
          <c:showPercent val="0"/>
          <c:showBubbleSize val="0"/>
        </c:dLbls>
        <c:gapWidth val="150"/>
        <c:axId val="492487488"/>
        <c:axId val="1"/>
      </c:barChart>
      <c:scatterChart>
        <c:scatterStyle val="lineMarker"/>
        <c:varyColors val="0"/>
        <c:ser>
          <c:idx val="0"/>
          <c:order val="2"/>
          <c:tx>
            <c:strRef>
              <c:f>'3.2.14-график'!$E$4</c:f>
              <c:strCache>
                <c:ptCount val="1"/>
                <c:pt idx="0">
                  <c:v>Leverage (оң ось)</c:v>
                </c:pt>
              </c:strCache>
            </c:strRef>
          </c:tx>
          <c:spPr>
            <a:ln w="28575">
              <a:noFill/>
            </a:ln>
          </c:spPr>
          <c:marker>
            <c:symbol val="circle"/>
            <c:size val="7"/>
            <c:spPr>
              <a:solidFill>
                <a:srgbClr val="FF0000"/>
              </a:solidFill>
              <a:ln>
                <a:solidFill>
                  <a:srgbClr val="000080"/>
                </a:solidFill>
                <a:prstDash val="solid"/>
              </a:ln>
            </c:spPr>
          </c:marker>
          <c:yVal>
            <c:numRef>
              <c:f>'3.2.14-график'!$E$5:$E$16</c:f>
              <c:numCache>
                <c:formatCode>#,##0.00</c:formatCode>
                <c:ptCount val="12"/>
                <c:pt idx="0">
                  <c:v>2.3939941516686551</c:v>
                </c:pt>
                <c:pt idx="1">
                  <c:v>0.80095953215253257</c:v>
                </c:pt>
                <c:pt idx="2">
                  <c:v>7.3295056609596312</c:v>
                </c:pt>
                <c:pt idx="3">
                  <c:v>4.1953149629791566</c:v>
                </c:pt>
                <c:pt idx="4">
                  <c:v>1.1161371675625871</c:v>
                </c:pt>
                <c:pt idx="5">
                  <c:v>9.2792043114379084</c:v>
                </c:pt>
                <c:pt idx="6">
                  <c:v>2.6047132537886344</c:v>
                </c:pt>
                <c:pt idx="7">
                  <c:v>0.80934888809810646</c:v>
                </c:pt>
                <c:pt idx="8">
                  <c:v>8.0452704039633343</c:v>
                </c:pt>
                <c:pt idx="9">
                  <c:v>2.6528197094936088</c:v>
                </c:pt>
                <c:pt idx="10">
                  <c:v>1.1260980792801467</c:v>
                </c:pt>
                <c:pt idx="11">
                  <c:v>8.3958369968333688</c:v>
                </c:pt>
              </c:numCache>
            </c:numRef>
          </c:yVal>
          <c:smooth val="0"/>
          <c:extLst>
            <c:ext xmlns:c16="http://schemas.microsoft.com/office/drawing/2014/chart" uri="{C3380CC4-5D6E-409C-BE32-E72D297353CC}">
              <c16:uniqueId val="{0000000C-050C-456A-8C71-7D0F454F05B9}"/>
            </c:ext>
          </c:extLst>
        </c:ser>
        <c:ser>
          <c:idx val="1"/>
          <c:order val="3"/>
          <c:tx>
            <c:strRef>
              <c:f>'3.2.14-график'!$D$4</c:f>
              <c:strCache>
                <c:ptCount val="1"/>
                <c:pt idx="0">
                  <c:v>ROE (оң ось)</c:v>
                </c:pt>
              </c:strCache>
            </c:strRef>
          </c:tx>
          <c:spPr>
            <a:ln w="28575">
              <a:noFill/>
            </a:ln>
          </c:spPr>
          <c:marker>
            <c:symbol val="diamond"/>
            <c:size val="6"/>
            <c:spPr>
              <a:solidFill>
                <a:srgbClr val="000080"/>
              </a:solidFill>
              <a:ln>
                <a:solidFill>
                  <a:srgbClr val="000080"/>
                </a:solidFill>
                <a:prstDash val="solid"/>
              </a:ln>
            </c:spPr>
          </c:marker>
          <c:yVal>
            <c:numRef>
              <c:f>'3.2.14-график'!$D$5:$D$16</c:f>
              <c:numCache>
                <c:formatCode>0.00</c:formatCode>
                <c:ptCount val="12"/>
                <c:pt idx="0">
                  <c:v>-8.3754645089557114E-2</c:v>
                </c:pt>
                <c:pt idx="1">
                  <c:v>0.40729716309541308</c:v>
                </c:pt>
                <c:pt idx="2">
                  <c:v>0.55801491371012624</c:v>
                </c:pt>
                <c:pt idx="3">
                  <c:v>0.51902592979996165</c:v>
                </c:pt>
                <c:pt idx="4">
                  <c:v>0.17351329414912936</c:v>
                </c:pt>
                <c:pt idx="5">
                  <c:v>-0.23509432058086011</c:v>
                </c:pt>
                <c:pt idx="6">
                  <c:v>-5.4790179406967468E-2</c:v>
                </c:pt>
                <c:pt idx="7">
                  <c:v>0.46541114319583865</c:v>
                </c:pt>
                <c:pt idx="8">
                  <c:v>0.86151551177991248</c:v>
                </c:pt>
                <c:pt idx="9">
                  <c:v>0.46260887857384747</c:v>
                </c:pt>
                <c:pt idx="10">
                  <c:v>0.1656389560711245</c:v>
                </c:pt>
                <c:pt idx="11">
                  <c:v>-0.26794908064010314</c:v>
                </c:pt>
              </c:numCache>
            </c:numRef>
          </c:yVal>
          <c:smooth val="0"/>
          <c:extLst>
            <c:ext xmlns:c16="http://schemas.microsoft.com/office/drawing/2014/chart" uri="{C3380CC4-5D6E-409C-BE32-E72D297353CC}">
              <c16:uniqueId val="{0000000D-050C-456A-8C71-7D0F454F05B9}"/>
            </c:ext>
          </c:extLst>
        </c:ser>
        <c:dLbls>
          <c:showLegendKey val="0"/>
          <c:showVal val="0"/>
          <c:showCatName val="0"/>
          <c:showSerName val="0"/>
          <c:showPercent val="0"/>
          <c:showBubbleSize val="0"/>
        </c:dLbls>
        <c:axId val="3"/>
        <c:axId val="4"/>
      </c:scatterChart>
      <c:catAx>
        <c:axId val="492487488"/>
        <c:scaling>
          <c:orientation val="minMax"/>
        </c:scaling>
        <c:delete val="0"/>
        <c:axPos val="b"/>
        <c:majorGridlines>
          <c:spPr>
            <a:ln w="3175">
              <a:solidFill>
                <a:srgbClr val="000000"/>
              </a:solidFill>
              <a:prstDash val="sysDash"/>
            </a:ln>
          </c:spPr>
        </c:majorGridlines>
        <c:title>
          <c:tx>
            <c:rich>
              <a:bodyPr rot="-5400000" vert="horz"/>
              <a:lstStyle/>
              <a:p>
                <a:pPr algn="ct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9.1074681238615673E-3"/>
              <c:y val="0.25000029825817227"/>
            </c:manualLayout>
          </c:layout>
          <c:overlay val="0"/>
          <c:spPr>
            <a:noFill/>
            <a:ln w="25400">
              <a:noFill/>
            </a:ln>
          </c:spPr>
        </c:title>
        <c:numFmt formatCode="@"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100"/>
          <c:min val="-3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87488"/>
        <c:crosses val="autoZero"/>
        <c:crossBetween val="between"/>
        <c:majorUnit val="200"/>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9.5"/>
          <c:min val="-0.25"/>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1.5"/>
      </c:valAx>
      <c:spPr>
        <a:noFill/>
        <a:ln w="25400">
          <a:noFill/>
        </a:ln>
      </c:spPr>
    </c:plotArea>
    <c:legend>
      <c:legendPos val="b"/>
      <c:layout>
        <c:manualLayout>
          <c:xMode val="edge"/>
          <c:yMode val="edge"/>
          <c:x val="6.4171234700929392E-2"/>
          <c:y val="0.86647847467384298"/>
          <c:w val="0.85383392838181049"/>
          <c:h val="0.1164774343004182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35294117647059"/>
          <c:y val="7.0796460176991149E-2"/>
          <c:w val="0.75840336134453779"/>
          <c:h val="0.47787610619469029"/>
        </c:manualLayout>
      </c:layout>
      <c:barChart>
        <c:barDir val="col"/>
        <c:grouping val="stacked"/>
        <c:varyColors val="0"/>
        <c:ser>
          <c:idx val="0"/>
          <c:order val="0"/>
          <c:tx>
            <c:strRef>
              <c:f>'3.2.15-график'!$B$5</c:f>
              <c:strCache>
                <c:ptCount val="1"/>
                <c:pt idx="0">
                  <c:v>Сауда</c:v>
                </c:pt>
              </c:strCache>
            </c:strRef>
          </c:tx>
          <c:spPr>
            <a:solidFill>
              <a:srgbClr val="00FF00"/>
            </a:solidFill>
            <a:ln w="25400">
              <a:noFill/>
            </a:ln>
          </c:spPr>
          <c:invertIfNegative val="0"/>
          <c:cat>
            <c:numRef>
              <c:f>'3.2.15-график'!$C$4:$L$4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'3.2.15-график'!$C$5:$L$5</c:f>
              <c:numCache>
                <c:formatCode>0.0%</c:formatCode>
                <c:ptCount val="10"/>
                <c:pt idx="0">
                  <c:v>0.85827570735603664</c:v>
                </c:pt>
                <c:pt idx="1">
                  <c:v>0.76473247603648686</c:v>
                </c:pt>
                <c:pt idx="2">
                  <c:v>0.59399145184746505</c:v>
                </c:pt>
                <c:pt idx="3">
                  <c:v>0.60697536155875365</c:v>
                </c:pt>
                <c:pt idx="4">
                  <c:v>-9.2301068913086953E-2</c:v>
                </c:pt>
                <c:pt idx="5">
                  <c:v>-4.5953760176343547E-2</c:v>
                </c:pt>
                <c:pt idx="6">
                  <c:v>-5.5549725267711479E-2</c:v>
                </c:pt>
                <c:pt idx="7">
                  <c:v>1.2920594430280785E-2</c:v>
                </c:pt>
                <c:pt idx="8">
                  <c:v>0.90993340352869789</c:v>
                </c:pt>
                <c:pt idx="9">
                  <c:v>0.61924929391642647</c:v>
                </c:pt>
              </c:numCache>
            </c:numRef>
          </c:val>
          <c:extLst>
            <c:ext xmlns:c16="http://schemas.microsoft.com/office/drawing/2014/chart" uri="{C3380CC4-5D6E-409C-BE32-E72D297353CC}">
              <c16:uniqueId val="{00000000-DE44-4294-AFDE-4143278C9CAC}"/>
            </c:ext>
          </c:extLst>
        </c:ser>
        <c:ser>
          <c:idx val="1"/>
          <c:order val="1"/>
          <c:tx>
            <c:strRef>
              <c:f>'3.2.15-график'!$B$6</c:f>
              <c:strCache>
                <c:ptCount val="1"/>
                <c:pt idx="0">
                  <c:v>Тау-кен өндіру өнеркәсібі</c:v>
                </c:pt>
              </c:strCache>
            </c:strRef>
          </c:tx>
          <c:spPr>
            <a:solidFill>
              <a:srgbClr val="993366"/>
            </a:solidFill>
            <a:ln w="25400">
              <a:noFill/>
            </a:ln>
          </c:spPr>
          <c:invertIfNegative val="0"/>
          <c:cat>
            <c:numRef>
              <c:f>'3.2.15-график'!$C$4:$L$4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'3.2.15-график'!$C$6:$L$6</c:f>
              <c:numCache>
                <c:formatCode>0.0%</c:formatCode>
                <c:ptCount val="10"/>
                <c:pt idx="0">
                  <c:v>0.86326269150145152</c:v>
                </c:pt>
                <c:pt idx="1">
                  <c:v>0.82960760076252238</c:v>
                </c:pt>
                <c:pt idx="2">
                  <c:v>0.81960557917102717</c:v>
                </c:pt>
                <c:pt idx="3">
                  <c:v>1.0337473478538741</c:v>
                </c:pt>
                <c:pt idx="4">
                  <c:v>1.0258663224709246</c:v>
                </c:pt>
                <c:pt idx="5">
                  <c:v>1.1180470021400957</c:v>
                </c:pt>
                <c:pt idx="6">
                  <c:v>0.97915043712520966</c:v>
                </c:pt>
                <c:pt idx="7">
                  <c:v>0.96542632283746033</c:v>
                </c:pt>
                <c:pt idx="8">
                  <c:v>0.62013051159740074</c:v>
                </c:pt>
                <c:pt idx="9">
                  <c:v>0.70279088009393054</c:v>
                </c:pt>
              </c:numCache>
            </c:numRef>
          </c:val>
          <c:extLst>
            <c:ext xmlns:c16="http://schemas.microsoft.com/office/drawing/2014/chart" uri="{C3380CC4-5D6E-409C-BE32-E72D297353CC}">
              <c16:uniqueId val="{00000001-DE44-4294-AFDE-4143278C9CAC}"/>
            </c:ext>
          </c:extLst>
        </c:ser>
        <c:ser>
          <c:idx val="2"/>
          <c:order val="2"/>
          <c:tx>
            <c:strRef>
              <c:f>'3.2.15-график'!$B$7</c:f>
              <c:strCache>
                <c:ptCount val="1"/>
                <c:pt idx="0">
                  <c:v>Өңдеу өнеркәсібі</c:v>
                </c:pt>
              </c:strCache>
            </c:strRef>
          </c:tx>
          <c:spPr>
            <a:solidFill>
              <a:srgbClr val="FFFF00"/>
            </a:solidFill>
            <a:ln w="25400">
              <a:noFill/>
            </a:ln>
          </c:spPr>
          <c:invertIfNegative val="0"/>
          <c:cat>
            <c:numRef>
              <c:f>'3.2.15-график'!$C$4:$L$4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'3.2.15-график'!$C$7:$L$7</c:f>
              <c:numCache>
                <c:formatCode>0.0%</c:formatCode>
                <c:ptCount val="10"/>
                <c:pt idx="0">
                  <c:v>0.68283716995272459</c:v>
                </c:pt>
                <c:pt idx="1">
                  <c:v>0.60502589201799339</c:v>
                </c:pt>
                <c:pt idx="2">
                  <c:v>0.58875750399155535</c:v>
                </c:pt>
                <c:pt idx="3">
                  <c:v>0.55631426859373012</c:v>
                </c:pt>
                <c:pt idx="4">
                  <c:v>0.37201733857576647</c:v>
                </c:pt>
                <c:pt idx="5">
                  <c:v>0.40949794129092093</c:v>
                </c:pt>
                <c:pt idx="6">
                  <c:v>0.3957158401863663</c:v>
                </c:pt>
                <c:pt idx="7">
                  <c:v>0.41697818192786917</c:v>
                </c:pt>
                <c:pt idx="8">
                  <c:v>0.46087573271982524</c:v>
                </c:pt>
                <c:pt idx="9">
                  <c:v>0.49439941175985985</c:v>
                </c:pt>
              </c:numCache>
            </c:numRef>
          </c:val>
          <c:extLst>
            <c:ext xmlns:c16="http://schemas.microsoft.com/office/drawing/2014/chart" uri="{C3380CC4-5D6E-409C-BE32-E72D297353CC}">
              <c16:uniqueId val="{00000002-DE44-4294-AFDE-4143278C9CAC}"/>
            </c:ext>
          </c:extLst>
        </c:ser>
        <c:ser>
          <c:idx val="3"/>
          <c:order val="3"/>
          <c:tx>
            <c:strRef>
              <c:f>'3.2.15-график'!$B$8</c:f>
              <c:strCache>
                <c:ptCount val="1"/>
                <c:pt idx="0">
                  <c:v>Ауыл шаруашылығы</c:v>
                </c:pt>
              </c:strCache>
            </c:strRef>
          </c:tx>
          <c:spPr>
            <a:solidFill>
              <a:srgbClr val="00FFFF"/>
            </a:solidFill>
            <a:ln w="25400">
              <a:noFill/>
            </a:ln>
          </c:spPr>
          <c:invertIfNegative val="0"/>
          <c:cat>
            <c:numRef>
              <c:f>'3.2.15-график'!$C$4:$L$4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'3.2.15-график'!$C$8:$L$8</c:f>
              <c:numCache>
                <c:formatCode>0.0%</c:formatCode>
                <c:ptCount val="10"/>
                <c:pt idx="0">
                  <c:v>0.24595643498801317</c:v>
                </c:pt>
                <c:pt idx="1">
                  <c:v>0.24205581964881345</c:v>
                </c:pt>
                <c:pt idx="2">
                  <c:v>0.29806339756943739</c:v>
                </c:pt>
                <c:pt idx="3">
                  <c:v>0.18978050722639053</c:v>
                </c:pt>
                <c:pt idx="4">
                  <c:v>-2.8994242733634996E-3</c:v>
                </c:pt>
                <c:pt idx="5">
                  <c:v>-5.0322880138340645E-4</c:v>
                </c:pt>
                <c:pt idx="6">
                  <c:v>-9.0767820931265935E-3</c:v>
                </c:pt>
                <c:pt idx="7">
                  <c:v>-8.8403149653414042E-3</c:v>
                </c:pt>
                <c:pt idx="8">
                  <c:v>-4.876968438903612E-3</c:v>
                </c:pt>
                <c:pt idx="9">
                  <c:v>3.2837713124945368E-3</c:v>
                </c:pt>
              </c:numCache>
            </c:numRef>
          </c:val>
          <c:extLst>
            <c:ext xmlns:c16="http://schemas.microsoft.com/office/drawing/2014/chart" uri="{C3380CC4-5D6E-409C-BE32-E72D297353CC}">
              <c16:uniqueId val="{00000003-DE44-4294-AFDE-4143278C9CAC}"/>
            </c:ext>
          </c:extLst>
        </c:ser>
        <c:ser>
          <c:idx val="4"/>
          <c:order val="4"/>
          <c:tx>
            <c:strRef>
              <c:f>'3.2.15-график'!$B$9</c:f>
              <c:strCache>
                <c:ptCount val="1"/>
                <c:pt idx="0">
                  <c:v>Көлік және байланыс</c:v>
                </c:pt>
              </c:strCache>
            </c:strRef>
          </c:tx>
          <c:spPr>
            <a:solidFill>
              <a:srgbClr val="FF00FF"/>
            </a:solidFill>
            <a:ln w="25400">
              <a:noFill/>
            </a:ln>
          </c:spPr>
          <c:invertIfNegative val="0"/>
          <c:cat>
            <c:numRef>
              <c:f>'3.2.15-график'!$C$4:$L$4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'3.2.15-график'!$C$9:$L$9</c:f>
              <c:numCache>
                <c:formatCode>0.0%</c:formatCode>
                <c:ptCount val="10"/>
                <c:pt idx="0">
                  <c:v>2.5202527069526904E-2</c:v>
                </c:pt>
                <c:pt idx="1">
                  <c:v>3.0450087786879125E-2</c:v>
                </c:pt>
                <c:pt idx="2">
                  <c:v>1.734719099972679E-3</c:v>
                </c:pt>
                <c:pt idx="3">
                  <c:v>-9.6537931302584173E-2</c:v>
                </c:pt>
                <c:pt idx="4">
                  <c:v>-0.26737842214771845</c:v>
                </c:pt>
                <c:pt idx="5">
                  <c:v>-0.3621918017219446</c:v>
                </c:pt>
                <c:pt idx="6">
                  <c:v>-0.3733201919337284</c:v>
                </c:pt>
                <c:pt idx="7">
                  <c:v>1.0338052445765071E-3</c:v>
                </c:pt>
                <c:pt idx="8">
                  <c:v>-0.30656830114017602</c:v>
                </c:pt>
                <c:pt idx="9">
                  <c:v>-0.29052075564828383</c:v>
                </c:pt>
              </c:numCache>
            </c:numRef>
          </c:val>
          <c:extLst>
            <c:ext xmlns:c16="http://schemas.microsoft.com/office/drawing/2014/chart" uri="{C3380CC4-5D6E-409C-BE32-E72D297353CC}">
              <c16:uniqueId val="{00000004-DE44-4294-AFDE-4143278C9CAC}"/>
            </c:ext>
          </c:extLst>
        </c:ser>
        <c:ser>
          <c:idx val="5"/>
          <c:order val="5"/>
          <c:tx>
            <c:strRef>
              <c:f>'3.2.15-график'!$B$10</c:f>
              <c:strCache>
                <c:ptCount val="1"/>
                <c:pt idx="0">
                  <c:v>Құрылыс</c:v>
                </c:pt>
              </c:strCache>
            </c:strRef>
          </c:tx>
          <c:spPr>
            <a:solidFill>
              <a:srgbClr val="FF0000"/>
            </a:solidFill>
            <a:ln w="25400">
              <a:noFill/>
            </a:ln>
          </c:spPr>
          <c:invertIfNegative val="0"/>
          <c:cat>
            <c:numRef>
              <c:f>'3.2.15-график'!$C$4:$L$4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'3.2.15-график'!$C$10:$L$10</c:f>
              <c:numCache>
                <c:formatCode>0.0%</c:formatCode>
                <c:ptCount val="10"/>
                <c:pt idx="0">
                  <c:v>3.5377970022977672</c:v>
                </c:pt>
                <c:pt idx="1">
                  <c:v>2.1753099140654624</c:v>
                </c:pt>
                <c:pt idx="2">
                  <c:v>2.466714602032988</c:v>
                </c:pt>
                <c:pt idx="3">
                  <c:v>2.84245893795394</c:v>
                </c:pt>
                <c:pt idx="4">
                  <c:v>0.1632141311189792</c:v>
                </c:pt>
                <c:pt idx="5">
                  <c:v>0.14220426925727389</c:v>
                </c:pt>
                <c:pt idx="6">
                  <c:v>-0.15537603735041844</c:v>
                </c:pt>
                <c:pt idx="7">
                  <c:v>-0.41736575682179766</c:v>
                </c:pt>
                <c:pt idx="8">
                  <c:v>6.2954590681147421E-2</c:v>
                </c:pt>
                <c:pt idx="9">
                  <c:v>0.16037414792531055</c:v>
                </c:pt>
              </c:numCache>
            </c:numRef>
          </c:val>
          <c:extLst>
            <c:ext xmlns:c16="http://schemas.microsoft.com/office/drawing/2014/chart" uri="{C3380CC4-5D6E-409C-BE32-E72D297353CC}">
              <c16:uniqueId val="{00000005-DE44-4294-AFDE-4143278C9CAC}"/>
            </c:ext>
          </c:extLst>
        </c:ser>
        <c:ser>
          <c:idx val="7"/>
          <c:order val="6"/>
          <c:tx>
            <c:strRef>
              <c:f>'3.2.15-график'!$B$11</c:f>
              <c:strCache>
                <c:ptCount val="1"/>
                <c:pt idx="0">
                  <c:v>Жылжымайтын мүлікпен операциялар</c:v>
                </c:pt>
              </c:strCache>
            </c:strRef>
          </c:tx>
          <c:spPr>
            <a:solidFill>
              <a:srgbClr val="008080"/>
            </a:solidFill>
            <a:ln w="25400">
              <a:noFill/>
            </a:ln>
          </c:spPr>
          <c:invertIfNegative val="0"/>
          <c:cat>
            <c:numRef>
              <c:f>'3.2.15-график'!$C$4:$L$4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'3.2.15-график'!$C$11:$L$11</c:f>
              <c:numCache>
                <c:formatCode>0.0%</c:formatCode>
                <c:ptCount val="10"/>
                <c:pt idx="0">
                  <c:v>-6.8940260439329899</c:v>
                </c:pt>
                <c:pt idx="1">
                  <c:v>-6.7563465325812624</c:v>
                </c:pt>
                <c:pt idx="2">
                  <c:v>-6.9763433901837297</c:v>
                </c:pt>
                <c:pt idx="3">
                  <c:v>-9.0239835756960662</c:v>
                </c:pt>
                <c:pt idx="4">
                  <c:v>-7.7801185714457519</c:v>
                </c:pt>
                <c:pt idx="5">
                  <c:v>-9.7423135329784074</c:v>
                </c:pt>
                <c:pt idx="6">
                  <c:v>-11.878492621038399</c:v>
                </c:pt>
                <c:pt idx="7">
                  <c:v>-10.982258937236345</c:v>
                </c:pt>
                <c:pt idx="8">
                  <c:v>-9.4469471044866218</c:v>
                </c:pt>
                <c:pt idx="9">
                  <c:v>-8.4849884519839627</c:v>
                </c:pt>
              </c:numCache>
            </c:numRef>
          </c:val>
          <c:extLst>
            <c:ext xmlns:c16="http://schemas.microsoft.com/office/drawing/2014/chart" uri="{C3380CC4-5D6E-409C-BE32-E72D297353CC}">
              <c16:uniqueId val="{00000006-DE44-4294-AFDE-4143278C9CAC}"/>
            </c:ext>
          </c:extLst>
        </c:ser>
        <c:ser>
          <c:idx val="8"/>
          <c:order val="7"/>
          <c:tx>
            <c:strRef>
              <c:f>'3.2.15-график'!$B$12</c:f>
              <c:strCache>
                <c:ptCount val="1"/>
                <c:pt idx="0">
                  <c:v>Қаржылық қызмет</c:v>
                </c:pt>
              </c:strCache>
            </c:strRef>
          </c:tx>
          <c:spPr>
            <a:solidFill>
              <a:srgbClr val="000080"/>
            </a:solidFill>
            <a:ln w="25400">
              <a:noFill/>
            </a:ln>
          </c:spPr>
          <c:invertIfNegative val="0"/>
          <c:cat>
            <c:numRef>
              <c:f>'3.2.15-график'!$C$4:$L$4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'3.2.15-график'!$C$12:$L$12</c:f>
              <c:numCache>
                <c:formatCode>0.0%</c:formatCode>
                <c:ptCount val="10"/>
                <c:pt idx="0">
                  <c:v>0.29261794484042097</c:v>
                </c:pt>
                <c:pt idx="1">
                  <c:v>0.11013650656504122</c:v>
                </c:pt>
                <c:pt idx="2">
                  <c:v>-0.6596451394355598</c:v>
                </c:pt>
                <c:pt idx="3">
                  <c:v>-3.8274446240987831E-2</c:v>
                </c:pt>
                <c:pt idx="4">
                  <c:v>-0.13192440109735701</c:v>
                </c:pt>
                <c:pt idx="5">
                  <c:v>-1.8040523973306515E-2</c:v>
                </c:pt>
                <c:pt idx="6">
                  <c:v>-0.76192916607247607</c:v>
                </c:pt>
                <c:pt idx="7">
                  <c:v>-0.88209421871204796</c:v>
                </c:pt>
                <c:pt idx="8">
                  <c:v>-0.19114014681707239</c:v>
                </c:pt>
                <c:pt idx="9">
                  <c:v>-0.782872405724098</c:v>
                </c:pt>
              </c:numCache>
            </c:numRef>
          </c:val>
          <c:extLst>
            <c:ext xmlns:c16="http://schemas.microsoft.com/office/drawing/2014/chart" uri="{C3380CC4-5D6E-409C-BE32-E72D297353CC}">
              <c16:uniqueId val="{00000007-DE44-4294-AFDE-4143278C9CAC}"/>
            </c:ext>
          </c:extLst>
        </c:ser>
        <c:ser>
          <c:idx val="6"/>
          <c:order val="8"/>
          <c:tx>
            <c:strRef>
              <c:f>'3.2.15-график'!$B$13</c:f>
              <c:strCache>
                <c:ptCount val="1"/>
                <c:pt idx="0">
                  <c:v>Заңды тұлғалар бойынша басқалары</c:v>
                </c:pt>
              </c:strCache>
            </c:strRef>
          </c:tx>
          <c:spPr>
            <a:solidFill>
              <a:srgbClr val="0066CC"/>
            </a:solidFill>
            <a:ln w="25400">
              <a:noFill/>
            </a:ln>
          </c:spPr>
          <c:invertIfNegative val="0"/>
          <c:cat>
            <c:numRef>
              <c:f>'3.2.15-график'!$C$4:$L$4</c:f>
              <c:numCache>
                <c:formatCode>m/d/yyyy</c:formatCode>
                <c:ptCount val="10"/>
                <c:pt idx="0">
                  <c:v>39539</c:v>
                </c:pt>
                <c:pt idx="1">
                  <c:v>39630</c:v>
                </c:pt>
                <c:pt idx="2">
                  <c:v>39722</c:v>
                </c:pt>
                <c:pt idx="3">
                  <c:v>39814</c:v>
                </c:pt>
                <c:pt idx="4">
                  <c:v>39904</c:v>
                </c:pt>
                <c:pt idx="5">
                  <c:v>39995</c:v>
                </c:pt>
                <c:pt idx="6">
                  <c:v>40087</c:v>
                </c:pt>
                <c:pt idx="7">
                  <c:v>40179</c:v>
                </c:pt>
                <c:pt idx="8">
                  <c:v>40269</c:v>
                </c:pt>
                <c:pt idx="9">
                  <c:v>40360</c:v>
                </c:pt>
              </c:numCache>
            </c:numRef>
          </c:cat>
          <c:val>
            <c:numRef>
              <c:f>'3.2.15-график'!$C$13:$L$13</c:f>
              <c:numCache>
                <c:formatCode>0.0%</c:formatCode>
                <c:ptCount val="10"/>
                <c:pt idx="0">
                  <c:v>0.17596924465938313</c:v>
                </c:pt>
                <c:pt idx="1">
                  <c:v>9.3033284245134781E-2</c:v>
                </c:pt>
                <c:pt idx="2">
                  <c:v>0.29613620913720284</c:v>
                </c:pt>
                <c:pt idx="3">
                  <c:v>3.8872601700118782E-2</c:v>
                </c:pt>
                <c:pt idx="4">
                  <c:v>3.2025322850028334E-2</c:v>
                </c:pt>
                <c:pt idx="5">
                  <c:v>1.7927844215473155E-2</c:v>
                </c:pt>
                <c:pt idx="6">
                  <c:v>3.2560721835277709E-2</c:v>
                </c:pt>
                <c:pt idx="7">
                  <c:v>4.382039387704996E-2</c:v>
                </c:pt>
                <c:pt idx="8">
                  <c:v>8.359825681375313E-2</c:v>
                </c:pt>
                <c:pt idx="9">
                  <c:v>7.873088194709188E-2</c:v>
                </c:pt>
              </c:numCache>
            </c:numRef>
          </c:val>
          <c:extLst>
            <c:ext xmlns:c16="http://schemas.microsoft.com/office/drawing/2014/chart" uri="{C3380CC4-5D6E-409C-BE32-E72D297353CC}">
              <c16:uniqueId val="{00000008-DE44-4294-AFDE-4143278C9CAC}"/>
            </c:ext>
          </c:extLst>
        </c:ser>
        <c:dLbls>
          <c:showLegendKey val="0"/>
          <c:showVal val="0"/>
          <c:showCatName val="0"/>
          <c:showSerName val="0"/>
          <c:showPercent val="0"/>
          <c:showBubbleSize val="0"/>
        </c:dLbls>
        <c:gapWidth val="150"/>
        <c:overlap val="100"/>
        <c:axId val="492494704"/>
        <c:axId val="1"/>
      </c:barChart>
      <c:lineChart>
        <c:grouping val="standard"/>
        <c:varyColors val="0"/>
        <c:ser>
          <c:idx val="9"/>
          <c:order val="9"/>
          <c:tx>
            <c:strRef>
              <c:f>'3.2.15-график'!$B$14</c:f>
              <c:strCache>
                <c:ptCount val="1"/>
                <c:pt idx="0">
                  <c:v>барлығы (оң ось)</c:v>
                </c:pt>
              </c:strCache>
            </c:strRef>
          </c:tx>
          <c:spPr>
            <a:ln w="38100">
              <a:pattFill prst="pct75">
                <a:fgClr>
                  <a:srgbClr val="800000"/>
                </a:fgClr>
                <a:bgClr>
                  <a:srgbClr val="FFFFFF"/>
                </a:bgClr>
              </a:pattFill>
              <a:prstDash val="solid"/>
            </a:ln>
          </c:spPr>
          <c:marker>
            <c:symbol val="none"/>
          </c:marker>
          <c:val>
            <c:numRef>
              <c:f>'3.2.15-график'!$C$14:$L$14</c:f>
              <c:numCache>
                <c:formatCode>0.0%</c:formatCode>
                <c:ptCount val="10"/>
                <c:pt idx="0">
                  <c:v>0.38990075198242863</c:v>
                </c:pt>
                <c:pt idx="1">
                  <c:v>0.33276854612213919</c:v>
                </c:pt>
                <c:pt idx="2">
                  <c:v>0.3021221778858445</c:v>
                </c:pt>
                <c:pt idx="3">
                  <c:v>0.22821092242865529</c:v>
                </c:pt>
                <c:pt idx="4">
                  <c:v>0.2050269892173599</c:v>
                </c:pt>
                <c:pt idx="5">
                  <c:v>0.19325326948816857</c:v>
                </c:pt>
                <c:pt idx="6">
                  <c:v>7.6963240091460466E-2</c:v>
                </c:pt>
                <c:pt idx="7">
                  <c:v>0.12419821408313952</c:v>
                </c:pt>
                <c:pt idx="8">
                  <c:v>-1.0491101743893999E-2</c:v>
                </c:pt>
                <c:pt idx="9">
                  <c:v>1.270999797981596E-2</c:v>
                </c:pt>
              </c:numCache>
            </c:numRef>
          </c:val>
          <c:smooth val="0"/>
          <c:extLst>
            <c:ext xmlns:c16="http://schemas.microsoft.com/office/drawing/2014/chart" uri="{C3380CC4-5D6E-409C-BE32-E72D297353CC}">
              <c16:uniqueId val="{00000009-DE44-4294-AFDE-4143278C9CAC}"/>
            </c:ext>
          </c:extLst>
        </c:ser>
        <c:dLbls>
          <c:showLegendKey val="0"/>
          <c:showVal val="0"/>
          <c:showCatName val="0"/>
          <c:showSerName val="0"/>
          <c:showPercent val="0"/>
          <c:showBubbleSize val="0"/>
        </c:dLbls>
        <c:marker val="1"/>
        <c:smooth val="0"/>
        <c:axId val="3"/>
        <c:axId val="4"/>
      </c:lineChart>
      <c:catAx>
        <c:axId val="492494704"/>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13.5"/>
        <c:auto val="0"/>
        <c:lblAlgn val="ctr"/>
        <c:lblOffset val="100"/>
        <c:tickLblSkip val="1"/>
        <c:tickMarkSkip val="1"/>
        <c:noMultiLvlLbl val="0"/>
      </c:catAx>
      <c:valAx>
        <c:axId val="1"/>
        <c:scaling>
          <c:orientation val="minMax"/>
          <c:max val="7.5"/>
          <c:min val="-13.5"/>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494704"/>
        <c:crosses val="autoZero"/>
        <c:crossBetween val="between"/>
        <c:majorUnit val="3"/>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5.1181151556686337E-2"/>
          <c:y val="0.73066004804470364"/>
          <c:w val="0.91929222219125073"/>
          <c:h val="0.2521493499134663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12047238783428"/>
          <c:y val="4.4585987261146494E-2"/>
          <c:w val="0.86186438938271093"/>
          <c:h val="0.54140127388535031"/>
        </c:manualLayout>
      </c:layout>
      <c:areaChart>
        <c:grouping val="standard"/>
        <c:varyColors val="0"/>
        <c:ser>
          <c:idx val="1"/>
          <c:order val="2"/>
          <c:tx>
            <c:v>25 - 75-процентильдер</c:v>
          </c:tx>
          <c:spPr>
            <a:solidFill>
              <a:srgbClr val="0000FF"/>
            </a:solidFill>
            <a:ln w="25400">
              <a:noFill/>
            </a:ln>
          </c:spPr>
          <c:cat>
            <c:strRef>
              <c:f>'3.2.16-график'!$C$4:$R$4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'3.2.16-график'!$C$10:$R$10</c:f>
              <c:numCache>
                <c:formatCode>0.0000</c:formatCode>
                <c:ptCount val="16"/>
                <c:pt idx="0">
                  <c:v>1.0960341919040915E-2</c:v>
                </c:pt>
                <c:pt idx="1">
                  <c:v>1.6270484469770155E-2</c:v>
                </c:pt>
                <c:pt idx="2">
                  <c:v>2.5563712710015198E-2</c:v>
                </c:pt>
                <c:pt idx="3">
                  <c:v>1.8759030103132693E-2</c:v>
                </c:pt>
                <c:pt idx="4">
                  <c:v>3.5706471984925464E-2</c:v>
                </c:pt>
                <c:pt idx="5">
                  <c:v>1.1264481525709493E-2</c:v>
                </c:pt>
                <c:pt idx="6">
                  <c:v>1.8258872117738301E-2</c:v>
                </c:pt>
                <c:pt idx="7">
                  <c:v>1.0201183616325203E-2</c:v>
                </c:pt>
                <c:pt idx="8">
                  <c:v>2.9212809289979842E-2</c:v>
                </c:pt>
                <c:pt idx="9">
                  <c:v>5.0965338671757843E-2</c:v>
                </c:pt>
                <c:pt idx="10">
                  <c:v>4.5214059773800504E-2</c:v>
                </c:pt>
                <c:pt idx="11">
                  <c:v>8.1853717631650308E-2</c:v>
                </c:pt>
                <c:pt idx="12">
                  <c:v>1.984490175349065E-2</c:v>
                </c:pt>
                <c:pt idx="13">
                  <c:v>2.5168476925363045E-2</c:v>
                </c:pt>
                <c:pt idx="14">
                  <c:v>3.9280110993752407E-2</c:v>
                </c:pt>
                <c:pt idx="15">
                  <c:v>1.9679614893984135E-2</c:v>
                </c:pt>
              </c:numCache>
            </c:numRef>
          </c:val>
          <c:extLst>
            <c:ext xmlns:c16="http://schemas.microsoft.com/office/drawing/2014/chart" uri="{C3380CC4-5D6E-409C-BE32-E72D297353CC}">
              <c16:uniqueId val="{00000000-F603-4E2F-84FB-DEB3B54F511B}"/>
            </c:ext>
          </c:extLst>
        </c:ser>
        <c:ser>
          <c:idx val="6"/>
          <c:order val="5"/>
          <c:tx>
            <c:strRef>
              <c:f>'3.2.16-график'!$B$9</c:f>
              <c:strCache>
                <c:ptCount val="1"/>
                <c:pt idx="0">
                  <c:v>25-процентиль</c:v>
                </c:pt>
              </c:strCache>
            </c:strRef>
          </c:tx>
          <c:spPr>
            <a:solidFill>
              <a:srgbClr val="FFFFFF"/>
            </a:solidFill>
            <a:ln w="25400">
              <a:noFill/>
            </a:ln>
          </c:spPr>
          <c:cat>
            <c:strRef>
              <c:f>'3.2.16-график'!$C$4:$R$4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'3.2.16-график'!$C$9:$R$9</c:f>
              <c:numCache>
                <c:formatCode>0.0000</c:formatCode>
                <c:ptCount val="16"/>
                <c:pt idx="0">
                  <c:v>-3.8962448487817949E-2</c:v>
                </c:pt>
                <c:pt idx="1">
                  <c:v>-3.5981914736864136E-2</c:v>
                </c:pt>
                <c:pt idx="2">
                  <c:v>-1.4660673945162156E-2</c:v>
                </c:pt>
                <c:pt idx="3">
                  <c:v>-2.5561615758229669E-3</c:v>
                </c:pt>
                <c:pt idx="4">
                  <c:v>1.1560114335337566E-3</c:v>
                </c:pt>
                <c:pt idx="5">
                  <c:v>-2.0728230484256621E-2</c:v>
                </c:pt>
                <c:pt idx="6">
                  <c:v>-3.9197646253175816E-2</c:v>
                </c:pt>
                <c:pt idx="7">
                  <c:v>-1.5887225928498706E-2</c:v>
                </c:pt>
                <c:pt idx="8">
                  <c:v>-5.8016397162415695E-3</c:v>
                </c:pt>
                <c:pt idx="9">
                  <c:v>-3.2509672436958946E-3</c:v>
                </c:pt>
                <c:pt idx="10">
                  <c:v>-1.7255258282182734E-3</c:v>
                </c:pt>
                <c:pt idx="11">
                  <c:v>-2.2755695398592906E-4</c:v>
                </c:pt>
                <c:pt idx="12">
                  <c:v>-1.1450179796017357E-2</c:v>
                </c:pt>
                <c:pt idx="13">
                  <c:v>-2.4363233757797378E-2</c:v>
                </c:pt>
                <c:pt idx="14">
                  <c:v>-1.7019125310106187E-2</c:v>
                </c:pt>
                <c:pt idx="15">
                  <c:v>-1.8452923929703741E-2</c:v>
                </c:pt>
              </c:numCache>
            </c:numRef>
          </c:val>
          <c:extLst>
            <c:ext xmlns:c16="http://schemas.microsoft.com/office/drawing/2014/chart" uri="{C3380CC4-5D6E-409C-BE32-E72D297353CC}">
              <c16:uniqueId val="{00000001-F603-4E2F-84FB-DEB3B54F511B}"/>
            </c:ext>
          </c:extLst>
        </c:ser>
        <c:dLbls>
          <c:showLegendKey val="0"/>
          <c:showVal val="0"/>
          <c:showCatName val="0"/>
          <c:showSerName val="0"/>
          <c:showPercent val="0"/>
          <c:showBubbleSize val="0"/>
        </c:dLbls>
        <c:axId val="492500936"/>
        <c:axId val="1"/>
      </c:areaChart>
      <c:lineChart>
        <c:grouping val="standard"/>
        <c:varyColors val="0"/>
        <c:ser>
          <c:idx val="4"/>
          <c:order val="3"/>
          <c:tx>
            <c:strRef>
              <c:f>'3.2.16-график'!$B$5</c:f>
              <c:strCache>
                <c:ptCount val="1"/>
                <c:pt idx="0">
                  <c:v>Медиана</c:v>
                </c:pt>
              </c:strCache>
            </c:strRef>
          </c:tx>
          <c:spPr>
            <a:ln w="25400">
              <a:solidFill>
                <a:srgbClr val="0000FF"/>
              </a:solidFill>
              <a:prstDash val="solid"/>
            </a:ln>
          </c:spPr>
          <c:marker>
            <c:symbol val="plus"/>
            <c:size val="6"/>
            <c:spPr>
              <a:solidFill>
                <a:srgbClr val="FF0000"/>
              </a:solidFill>
              <a:ln>
                <a:solidFill>
                  <a:srgbClr val="0000FF"/>
                </a:solidFill>
                <a:prstDash val="solid"/>
              </a:ln>
            </c:spPr>
          </c:marker>
          <c:cat>
            <c:strRef>
              <c:f>'3.2.16-график'!$C$4:$R$4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'3.2.16-график'!$C$5:$R$5</c:f>
              <c:numCache>
                <c:formatCode>0.0000</c:formatCode>
                <c:ptCount val="16"/>
                <c:pt idx="0">
                  <c:v>3.0797625367633532E-4</c:v>
                </c:pt>
                <c:pt idx="1">
                  <c:v>-1.4991627026481472E-3</c:v>
                </c:pt>
                <c:pt idx="2">
                  <c:v>3.8981044807218034E-3</c:v>
                </c:pt>
                <c:pt idx="3">
                  <c:v>6.5890965562671582E-3</c:v>
                </c:pt>
                <c:pt idx="4">
                  <c:v>1.0829616051455167E-2</c:v>
                </c:pt>
                <c:pt idx="5">
                  <c:v>-5.3141526535864731E-4</c:v>
                </c:pt>
                <c:pt idx="6">
                  <c:v>3.3624321979317208E-3</c:v>
                </c:pt>
                <c:pt idx="7">
                  <c:v>8.7114446212080681E-4</c:v>
                </c:pt>
                <c:pt idx="8">
                  <c:v>9.0889436442270419E-3</c:v>
                </c:pt>
                <c:pt idx="9">
                  <c:v>1.6410539469767806E-2</c:v>
                </c:pt>
                <c:pt idx="10">
                  <c:v>1.2840852908358194E-2</c:v>
                </c:pt>
                <c:pt idx="11">
                  <c:v>2.058483567109733E-2</c:v>
                </c:pt>
                <c:pt idx="12">
                  <c:v>3.986115592932416E-3</c:v>
                </c:pt>
                <c:pt idx="13">
                  <c:v>-1.6494448343883054E-4</c:v>
                </c:pt>
                <c:pt idx="14">
                  <c:v>4.4522586522983366E-3</c:v>
                </c:pt>
                <c:pt idx="15">
                  <c:v>2.4076581173939635E-3</c:v>
                </c:pt>
              </c:numCache>
            </c:numRef>
          </c:val>
          <c:smooth val="1"/>
          <c:extLst>
            <c:ext xmlns:c16="http://schemas.microsoft.com/office/drawing/2014/chart" uri="{C3380CC4-5D6E-409C-BE32-E72D297353CC}">
              <c16:uniqueId val="{00000002-F603-4E2F-84FB-DEB3B54F511B}"/>
            </c:ext>
          </c:extLst>
        </c:ser>
        <c:ser>
          <c:idx val="5"/>
          <c:order val="4"/>
          <c:tx>
            <c:strRef>
              <c:f>'3.2.16-график'!$B$6</c:f>
              <c:strCache>
                <c:ptCount val="1"/>
                <c:pt idx="0">
                  <c:v>Орта мәні</c:v>
                </c:pt>
              </c:strCache>
            </c:strRef>
          </c:tx>
          <c:spPr>
            <a:ln w="28575">
              <a:noFill/>
            </a:ln>
          </c:spPr>
          <c:marker>
            <c:symbol val="circle"/>
            <c:size val="6"/>
            <c:spPr>
              <a:solidFill>
                <a:srgbClr val="FFFFFF"/>
              </a:solidFill>
              <a:ln>
                <a:solidFill>
                  <a:srgbClr val="00FFFF"/>
                </a:solidFill>
                <a:prstDash val="solid"/>
              </a:ln>
              <a:effectLst>
                <a:outerShdw dist="35921" dir="2700000" algn="br">
                  <a:srgbClr val="000000"/>
                </a:outerShdw>
              </a:effectLst>
            </c:spPr>
          </c:marker>
          <c:cat>
            <c:strRef>
              <c:f>'3.2.16-график'!$C$4:$R$4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'3.2.16-график'!$C$6:$R$6</c:f>
              <c:numCache>
                <c:formatCode>0.0000</c:formatCode>
                <c:ptCount val="16"/>
                <c:pt idx="0">
                  <c:v>-8.9663543401899293E-3</c:v>
                </c:pt>
                <c:pt idx="1">
                  <c:v>-6.6755950474422093E-3</c:v>
                </c:pt>
                <c:pt idx="2">
                  <c:v>3.3829109921281225E-3</c:v>
                </c:pt>
                <c:pt idx="3">
                  <c:v>1.1188955233595409E-2</c:v>
                </c:pt>
                <c:pt idx="4">
                  <c:v>1.1744391987834595E-2</c:v>
                </c:pt>
                <c:pt idx="5">
                  <c:v>-1.0519415131882153E-2</c:v>
                </c:pt>
                <c:pt idx="6">
                  <c:v>-2.52539512955213E-3</c:v>
                </c:pt>
                <c:pt idx="7">
                  <c:v>-3.5625009711314774E-3</c:v>
                </c:pt>
                <c:pt idx="8">
                  <c:v>1.6759100187480669E-2</c:v>
                </c:pt>
                <c:pt idx="9">
                  <c:v>1.5846219987619304E-2</c:v>
                </c:pt>
                <c:pt idx="10">
                  <c:v>1.839256303494434E-2</c:v>
                </c:pt>
                <c:pt idx="11">
                  <c:v>3.0813730103708192E-2</c:v>
                </c:pt>
                <c:pt idx="12">
                  <c:v>1.4637669507816493E-2</c:v>
                </c:pt>
                <c:pt idx="13">
                  <c:v>1.9062404540599986E-3</c:v>
                </c:pt>
                <c:pt idx="14">
                  <c:v>4.9753134391504247E-3</c:v>
                </c:pt>
                <c:pt idx="15">
                  <c:v>3.4351427102673093E-3</c:v>
                </c:pt>
              </c:numCache>
            </c:numRef>
          </c:val>
          <c:smooth val="0"/>
          <c:extLst>
            <c:ext xmlns:c16="http://schemas.microsoft.com/office/drawing/2014/chart" uri="{C3380CC4-5D6E-409C-BE32-E72D297353CC}">
              <c16:uniqueId val="{00000003-F603-4E2F-84FB-DEB3B54F511B}"/>
            </c:ext>
          </c:extLst>
        </c:ser>
        <c:dLbls>
          <c:showLegendKey val="0"/>
          <c:showVal val="0"/>
          <c:showCatName val="0"/>
          <c:showSerName val="0"/>
          <c:showPercent val="0"/>
          <c:showBubbleSize val="0"/>
        </c:dLbls>
        <c:marker val="1"/>
        <c:smooth val="0"/>
        <c:axId val="492500936"/>
        <c:axId val="1"/>
      </c:lineChart>
      <c:lineChart>
        <c:grouping val="standard"/>
        <c:varyColors val="0"/>
        <c:ser>
          <c:idx val="2"/>
          <c:order val="0"/>
          <c:tx>
            <c:v>Максимум - Минимум</c:v>
          </c:tx>
          <c:spPr>
            <a:ln w="28575">
              <a:noFill/>
            </a:ln>
          </c:spPr>
          <c:marker>
            <c:symbol val="square"/>
            <c:size val="3"/>
            <c:spPr>
              <a:noFill/>
              <a:ln w="9525">
                <a:noFill/>
              </a:ln>
            </c:spPr>
          </c:marker>
          <c:cat>
            <c:strRef>
              <c:f>'3.2.16-график'!$C$4:$R$4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'3.2.16-график'!$C$7:$R$7</c:f>
              <c:numCache>
                <c:formatCode>0.0000</c:formatCode>
                <c:ptCount val="16"/>
                <c:pt idx="0">
                  <c:v>0.18193450975561953</c:v>
                </c:pt>
                <c:pt idx="1">
                  <c:v>0.17040998739788182</c:v>
                </c:pt>
                <c:pt idx="2">
                  <c:v>0.22730067066175882</c:v>
                </c:pt>
                <c:pt idx="3">
                  <c:v>0.13562364868439539</c:v>
                </c:pt>
                <c:pt idx="4">
                  <c:v>0.12085113415229355</c:v>
                </c:pt>
                <c:pt idx="5">
                  <c:v>0.14399358759875866</c:v>
                </c:pt>
                <c:pt idx="6">
                  <c:v>0.12461001781643251</c:v>
                </c:pt>
                <c:pt idx="7">
                  <c:v>0.11381380115120485</c:v>
                </c:pt>
                <c:pt idx="8">
                  <c:v>0.12120608384486529</c:v>
                </c:pt>
                <c:pt idx="9">
                  <c:v>0.11724188694019543</c:v>
                </c:pt>
                <c:pt idx="10">
                  <c:v>0.11548062151591294</c:v>
                </c:pt>
                <c:pt idx="11">
                  <c:v>0.24727094353990145</c:v>
                </c:pt>
                <c:pt idx="12">
                  <c:v>0.23068931724194824</c:v>
                </c:pt>
                <c:pt idx="13">
                  <c:v>0.12266410026708675</c:v>
                </c:pt>
                <c:pt idx="14">
                  <c:v>0.11252615824572079</c:v>
                </c:pt>
                <c:pt idx="15">
                  <c:v>0.11503012932001068</c:v>
                </c:pt>
              </c:numCache>
            </c:numRef>
          </c:val>
          <c:smooth val="0"/>
          <c:extLst>
            <c:ext xmlns:c16="http://schemas.microsoft.com/office/drawing/2014/chart" uri="{C3380CC4-5D6E-409C-BE32-E72D297353CC}">
              <c16:uniqueId val="{00000004-F603-4E2F-84FB-DEB3B54F511B}"/>
            </c:ext>
          </c:extLst>
        </c:ser>
        <c:ser>
          <c:idx val="3"/>
          <c:order val="1"/>
          <c:tx>
            <c:strRef>
              <c:f>'3.2.16-график'!$B$8</c:f>
              <c:strCache>
                <c:ptCount val="1"/>
                <c:pt idx="0">
                  <c:v>Минимум</c:v>
                </c:pt>
              </c:strCache>
            </c:strRef>
          </c:tx>
          <c:spPr>
            <a:ln w="28575">
              <a:noFill/>
            </a:ln>
          </c:spPr>
          <c:marker>
            <c:symbol val="none"/>
          </c:marker>
          <c:cat>
            <c:strRef>
              <c:f>'3.2.16-график'!$C$4:$R$4</c:f>
              <c:strCache>
                <c:ptCount val="16"/>
                <c:pt idx="0">
                  <c:v> 01.01.2007</c:v>
                </c:pt>
                <c:pt idx="1">
                  <c:v> 01.04.2007</c:v>
                </c:pt>
                <c:pt idx="2">
                  <c:v>01.07.2007</c:v>
                </c:pt>
                <c:pt idx="3">
                  <c:v>01.10.2007</c:v>
                </c:pt>
                <c:pt idx="4">
                  <c:v>01.01.2008</c:v>
                </c:pt>
                <c:pt idx="5">
                  <c:v>01.04.2008</c:v>
                </c:pt>
                <c:pt idx="6">
                  <c:v>01.07.2008</c:v>
                </c:pt>
                <c:pt idx="7">
                  <c:v>01.10.2008</c:v>
                </c:pt>
                <c:pt idx="8">
                  <c:v>01.01.2009</c:v>
                </c:pt>
                <c:pt idx="9">
                  <c:v>01.04.2009</c:v>
                </c:pt>
                <c:pt idx="10">
                  <c:v>01.07.2009</c:v>
                </c:pt>
                <c:pt idx="11">
                  <c:v>01.10.2009</c:v>
                </c:pt>
                <c:pt idx="12">
                  <c:v>01.01.2010</c:v>
                </c:pt>
                <c:pt idx="13">
                  <c:v>01.04.2010</c:v>
                </c:pt>
                <c:pt idx="14">
                  <c:v>01.07.2010</c:v>
                </c:pt>
                <c:pt idx="15">
                  <c:v>01.10.2010</c:v>
                </c:pt>
              </c:strCache>
            </c:strRef>
          </c:cat>
          <c:val>
            <c:numRef>
              <c:f>'3.2.16-график'!$C$8:$R$8</c:f>
              <c:numCache>
                <c:formatCode>0.0000</c:formatCode>
                <c:ptCount val="16"/>
                <c:pt idx="0">
                  <c:v>-0.15781198722681936</c:v>
                </c:pt>
                <c:pt idx="1">
                  <c:v>-0.10399823297873036</c:v>
                </c:pt>
                <c:pt idx="2">
                  <c:v>-0.1576855949399027</c:v>
                </c:pt>
                <c:pt idx="3">
                  <c:v>-0.13555855317175436</c:v>
                </c:pt>
                <c:pt idx="4">
                  <c:v>-0.16175918674762527</c:v>
                </c:pt>
                <c:pt idx="5">
                  <c:v>-0.27779536146035122</c:v>
                </c:pt>
                <c:pt idx="6">
                  <c:v>-0.18807033954042618</c:v>
                </c:pt>
                <c:pt idx="7">
                  <c:v>-0.1355092010985969</c:v>
                </c:pt>
                <c:pt idx="8">
                  <c:v>-9.8401522171158967E-2</c:v>
                </c:pt>
                <c:pt idx="9">
                  <c:v>-0.12406748476903927</c:v>
                </c:pt>
                <c:pt idx="10">
                  <c:v>-6.0404082467803259E-2</c:v>
                </c:pt>
                <c:pt idx="11">
                  <c:v>-0.16202536860190783</c:v>
                </c:pt>
                <c:pt idx="12">
                  <c:v>-0.10149026112720891</c:v>
                </c:pt>
                <c:pt idx="13">
                  <c:v>-8.6317165679269059E-2</c:v>
                </c:pt>
                <c:pt idx="14">
                  <c:v>-0.10689538287531417</c:v>
                </c:pt>
                <c:pt idx="15">
                  <c:v>-0.12450669894299828</c:v>
                </c:pt>
              </c:numCache>
            </c:numRef>
          </c:val>
          <c:smooth val="0"/>
          <c:extLst>
            <c:ext xmlns:c16="http://schemas.microsoft.com/office/drawing/2014/chart" uri="{C3380CC4-5D6E-409C-BE32-E72D297353CC}">
              <c16:uniqueId val="{00000005-F603-4E2F-84FB-DEB3B54F511B}"/>
            </c:ext>
          </c:extLst>
        </c:ser>
        <c:dLbls>
          <c:showLegendKey val="0"/>
          <c:showVal val="0"/>
          <c:showCatName val="0"/>
          <c:showSerName val="0"/>
          <c:showPercent val="0"/>
          <c:showBubbleSize val="0"/>
        </c:dLbls>
        <c:upDownBars>
          <c:gapWidth val="100"/>
          <c:upBars>
            <c:spPr>
              <a:solidFill>
                <a:srgbClr val="FFFFFF"/>
              </a:solidFill>
              <a:ln w="3175">
                <a:solidFill>
                  <a:srgbClr val="000000"/>
                </a:solidFill>
                <a:prstDash val="solid"/>
              </a:ln>
            </c:spPr>
          </c:upBars>
          <c:downBars>
            <c:spPr>
              <a:gradFill rotWithShape="0">
                <a:gsLst>
                  <a:gs pos="0">
                    <a:srgbClr val="00FFFF"/>
                  </a:gs>
                  <a:gs pos="50000">
                    <a:srgbClr val="00FFFF">
                      <a:gamma/>
                      <a:shade val="46275"/>
                      <a:invGamma/>
                    </a:srgbClr>
                  </a:gs>
                  <a:gs pos="100000">
                    <a:srgbClr val="00FFFF"/>
                  </a:gs>
                </a:gsLst>
                <a:lin ang="0" scaled="1"/>
              </a:gradFill>
              <a:ln w="12700">
                <a:solidFill>
                  <a:srgbClr val="00FFFF"/>
                </a:solidFill>
                <a:prstDash val="solid"/>
              </a:ln>
            </c:spPr>
          </c:downBars>
        </c:upDownBars>
        <c:marker val="1"/>
        <c:smooth val="0"/>
        <c:axId val="3"/>
        <c:axId val="4"/>
      </c:lineChart>
      <c:catAx>
        <c:axId val="492500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2"/>
        <c:auto val="1"/>
        <c:lblAlgn val="ctr"/>
        <c:lblOffset val="100"/>
        <c:tickLblSkip val="1"/>
        <c:tickMarkSkip val="1"/>
        <c:noMultiLvlLbl val="0"/>
      </c:catAx>
      <c:valAx>
        <c:axId val="1"/>
        <c:scaling>
          <c:orientation val="minMax"/>
          <c:max val="0.3"/>
          <c:min val="-0.2"/>
        </c:scaling>
        <c:delete val="0"/>
        <c:axPos val="l"/>
        <c:majorGridlines>
          <c:spPr>
            <a:ln w="3175">
              <a:solidFill>
                <a:srgbClr val="C0C0C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500936"/>
        <c:crosses val="autoZero"/>
        <c:crossBetween val="between"/>
        <c:majorUnit val="0.1"/>
        <c:minorUnit val="0.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3"/>
          <c:min val="-0.2"/>
        </c:scaling>
        <c:delete val="0"/>
        <c:axPos val="r"/>
        <c:numFmt formatCode="0.0000" sourceLinked="1"/>
        <c:majorTickMark val="cross"/>
        <c:minorTickMark val="none"/>
        <c:tickLblPos val="none"/>
        <c:spPr>
          <a:ln w="3175">
            <a:solidFill>
              <a:srgbClr val="000000"/>
            </a:solidFill>
            <a:prstDash val="solid"/>
          </a:ln>
        </c:spPr>
        <c:crossAx val="3"/>
        <c:crosses val="max"/>
        <c:crossBetween val="between"/>
        <c:majorUnit val="0.1"/>
        <c:minorUnit val="0.05"/>
      </c:valAx>
      <c:spPr>
        <a:solidFill>
          <a:srgbClr val="FFFFFF"/>
        </a:solidFill>
        <a:ln w="25400">
          <a:noFill/>
        </a:ln>
      </c:spPr>
    </c:plotArea>
    <c:legend>
      <c:legendPos val="b"/>
      <c:legendEntry>
        <c:idx val="1"/>
        <c:delete val="1"/>
      </c:legendEntry>
      <c:legendEntry>
        <c:idx val="3"/>
        <c:delete val="1"/>
      </c:legendEntry>
      <c:layout>
        <c:manualLayout>
          <c:xMode val="edge"/>
          <c:yMode val="edge"/>
          <c:x val="8.4058208950999067E-2"/>
          <c:y val="0.83757961783439494"/>
          <c:w val="0.88116191452081782"/>
          <c:h val="0.1146496815286624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45308924485126"/>
          <c:y val="0.11764762201105819"/>
          <c:w val="0.83524027459954231"/>
          <c:h val="0.42647262979008593"/>
        </c:manualLayout>
      </c:layout>
      <c:lineChart>
        <c:grouping val="standard"/>
        <c:varyColors val="0"/>
        <c:ser>
          <c:idx val="0"/>
          <c:order val="0"/>
          <c:tx>
            <c:strRef>
              <c:f>'2.1.7-график'!$C$4</c:f>
              <c:strCache>
                <c:ptCount val="1"/>
                <c:pt idx="0">
                  <c:v>КБИ</c:v>
                </c:pt>
              </c:strCache>
            </c:strRef>
          </c:tx>
          <c:spPr>
            <a:ln w="25400">
              <a:solidFill>
                <a:srgbClr val="0000FF"/>
              </a:solidFill>
              <a:prstDash val="solid"/>
            </a:ln>
          </c:spPr>
          <c:marker>
            <c:symbol val="none"/>
          </c:marker>
          <c:cat>
            <c:strRef>
              <c:f>'2.1.7-график'!$B$5:$B$84</c:f>
              <c:strCache>
                <c:ptCount val="80"/>
                <c:pt idx="0">
                  <c:v>қаң.04</c:v>
                </c:pt>
                <c:pt idx="1">
                  <c:v>ақп.04</c:v>
                </c:pt>
                <c:pt idx="2">
                  <c:v>нау.04</c:v>
                </c:pt>
                <c:pt idx="3">
                  <c:v>сәу.04</c:v>
                </c:pt>
                <c:pt idx="4">
                  <c:v>мам.04</c:v>
                </c:pt>
                <c:pt idx="5">
                  <c:v>мау.04</c:v>
                </c:pt>
                <c:pt idx="6">
                  <c:v>шіл.04</c:v>
                </c:pt>
                <c:pt idx="7">
                  <c:v>там.04</c:v>
                </c:pt>
                <c:pt idx="8">
                  <c:v>қыр.04</c:v>
                </c:pt>
                <c:pt idx="9">
                  <c:v>қаз.04</c:v>
                </c:pt>
                <c:pt idx="10">
                  <c:v>қар.04</c:v>
                </c:pt>
                <c:pt idx="11">
                  <c:v>жел.04</c:v>
                </c:pt>
                <c:pt idx="12">
                  <c:v>қаң.05</c:v>
                </c:pt>
                <c:pt idx="13">
                  <c:v>ақп.05</c:v>
                </c:pt>
                <c:pt idx="14">
                  <c:v>нау.05</c:v>
                </c:pt>
                <c:pt idx="15">
                  <c:v>сәу.05</c:v>
                </c:pt>
                <c:pt idx="16">
                  <c:v>мам.05</c:v>
                </c:pt>
                <c:pt idx="17">
                  <c:v>мау.05</c:v>
                </c:pt>
                <c:pt idx="18">
                  <c:v>шіл.05</c:v>
                </c:pt>
                <c:pt idx="19">
                  <c:v>там.05</c:v>
                </c:pt>
                <c:pt idx="20">
                  <c:v>қыр.05</c:v>
                </c:pt>
                <c:pt idx="21">
                  <c:v>қаз.05</c:v>
                </c:pt>
                <c:pt idx="22">
                  <c:v>қар.05</c:v>
                </c:pt>
                <c:pt idx="23">
                  <c:v>жел.05</c:v>
                </c:pt>
                <c:pt idx="24">
                  <c:v>қаң.06</c:v>
                </c:pt>
                <c:pt idx="25">
                  <c:v>ақп.06</c:v>
                </c:pt>
                <c:pt idx="26">
                  <c:v>нау.06</c:v>
                </c:pt>
                <c:pt idx="27">
                  <c:v>сәу.06</c:v>
                </c:pt>
                <c:pt idx="28">
                  <c:v>мам.06</c:v>
                </c:pt>
                <c:pt idx="29">
                  <c:v>мау.06</c:v>
                </c:pt>
                <c:pt idx="30">
                  <c:v>шіл.06</c:v>
                </c:pt>
                <c:pt idx="31">
                  <c:v>там.06</c:v>
                </c:pt>
                <c:pt idx="32">
                  <c:v>қыр.06</c:v>
                </c:pt>
                <c:pt idx="33">
                  <c:v>қаз.06</c:v>
                </c:pt>
                <c:pt idx="34">
                  <c:v>қар.06</c:v>
                </c:pt>
                <c:pt idx="35">
                  <c:v>жел.06</c:v>
                </c:pt>
                <c:pt idx="36">
                  <c:v>қаң07</c:v>
                </c:pt>
                <c:pt idx="37">
                  <c:v>ақп.07</c:v>
                </c:pt>
                <c:pt idx="38">
                  <c:v>нау.07</c:v>
                </c:pt>
                <c:pt idx="39">
                  <c:v>сәу.07</c:v>
                </c:pt>
                <c:pt idx="40">
                  <c:v>мам.07</c:v>
                </c:pt>
                <c:pt idx="41">
                  <c:v>мау.07</c:v>
                </c:pt>
                <c:pt idx="42">
                  <c:v>шіл.07</c:v>
                </c:pt>
                <c:pt idx="43">
                  <c:v>там.07</c:v>
                </c:pt>
                <c:pt idx="44">
                  <c:v>қыр.07</c:v>
                </c:pt>
                <c:pt idx="45">
                  <c:v>қаз.07</c:v>
                </c:pt>
                <c:pt idx="46">
                  <c:v>қар.07</c:v>
                </c:pt>
                <c:pt idx="47">
                  <c:v>жел.07</c:v>
                </c:pt>
                <c:pt idx="48">
                  <c:v>қаң.08</c:v>
                </c:pt>
                <c:pt idx="49">
                  <c:v>ақп.08</c:v>
                </c:pt>
                <c:pt idx="50">
                  <c:v>нау.08</c:v>
                </c:pt>
                <c:pt idx="51">
                  <c:v>сәу.08</c:v>
                </c:pt>
                <c:pt idx="52">
                  <c:v>мам.08</c:v>
                </c:pt>
                <c:pt idx="53">
                  <c:v>мау.08</c:v>
                </c:pt>
                <c:pt idx="54">
                  <c:v>шіл.08</c:v>
                </c:pt>
                <c:pt idx="55">
                  <c:v>там.08</c:v>
                </c:pt>
                <c:pt idx="56">
                  <c:v>қыр.08</c:v>
                </c:pt>
                <c:pt idx="57">
                  <c:v>қаз.08</c:v>
                </c:pt>
                <c:pt idx="58">
                  <c:v>қар.08</c:v>
                </c:pt>
                <c:pt idx="59">
                  <c:v>жел.08</c:v>
                </c:pt>
                <c:pt idx="60">
                  <c:v>қаң.09</c:v>
                </c:pt>
                <c:pt idx="61">
                  <c:v>ақп.09</c:v>
                </c:pt>
                <c:pt idx="62">
                  <c:v>нау.09</c:v>
                </c:pt>
                <c:pt idx="63">
                  <c:v>сәу.09</c:v>
                </c:pt>
                <c:pt idx="64">
                  <c:v>мам.09</c:v>
                </c:pt>
                <c:pt idx="65">
                  <c:v>мау.09</c:v>
                </c:pt>
                <c:pt idx="66">
                  <c:v>шіл.09</c:v>
                </c:pt>
                <c:pt idx="67">
                  <c:v>там.09</c:v>
                </c:pt>
                <c:pt idx="68">
                  <c:v>қыр.09</c:v>
                </c:pt>
                <c:pt idx="69">
                  <c:v>қаз.09</c:v>
                </c:pt>
                <c:pt idx="70">
                  <c:v>қар.09</c:v>
                </c:pt>
                <c:pt idx="71">
                  <c:v>жел.09</c:v>
                </c:pt>
                <c:pt idx="72">
                  <c:v>қаң.10</c:v>
                </c:pt>
                <c:pt idx="73">
                  <c:v>ақп.10</c:v>
                </c:pt>
                <c:pt idx="74">
                  <c:v>нау.10</c:v>
                </c:pt>
                <c:pt idx="75">
                  <c:v>сәу.10</c:v>
                </c:pt>
                <c:pt idx="76">
                  <c:v>мам.10</c:v>
                </c:pt>
                <c:pt idx="77">
                  <c:v>мау.10</c:v>
                </c:pt>
                <c:pt idx="78">
                  <c:v>шіл.10</c:v>
                </c:pt>
                <c:pt idx="79">
                  <c:v>там.10</c:v>
                </c:pt>
              </c:strCache>
            </c:strRef>
          </c:cat>
          <c:val>
            <c:numRef>
              <c:f>'2.1.7-график'!$C$5:$C$84</c:f>
              <c:numCache>
                <c:formatCode>0.000</c:formatCode>
                <c:ptCount val="80"/>
                <c:pt idx="0">
                  <c:v>-0.1331405935282797</c:v>
                </c:pt>
                <c:pt idx="1">
                  <c:v>6.0612236365846103E-2</c:v>
                </c:pt>
                <c:pt idx="2">
                  <c:v>0.12677354585113151</c:v>
                </c:pt>
                <c:pt idx="3">
                  <c:v>0.18366679690449147</c:v>
                </c:pt>
                <c:pt idx="4">
                  <c:v>0.27526653660222988</c:v>
                </c:pt>
                <c:pt idx="5">
                  <c:v>0.45449579119508271</c:v>
                </c:pt>
                <c:pt idx="6">
                  <c:v>0.50463141761944152</c:v>
                </c:pt>
                <c:pt idx="7">
                  <c:v>0.63396040200606996</c:v>
                </c:pt>
                <c:pt idx="8">
                  <c:v>0.63773794863003752</c:v>
                </c:pt>
                <c:pt idx="9">
                  <c:v>0.67141454041037019</c:v>
                </c:pt>
                <c:pt idx="10">
                  <c:v>0.62281594247596939</c:v>
                </c:pt>
                <c:pt idx="11">
                  <c:v>0.60386781243266596</c:v>
                </c:pt>
                <c:pt idx="12">
                  <c:v>0.49378109344554932</c:v>
                </c:pt>
                <c:pt idx="13">
                  <c:v>0.31501533857285585</c:v>
                </c:pt>
                <c:pt idx="14">
                  <c:v>0.16466448667453717</c:v>
                </c:pt>
                <c:pt idx="15">
                  <c:v>7.2975609457155144E-2</c:v>
                </c:pt>
                <c:pt idx="16">
                  <c:v>-3.5857552929181032E-2</c:v>
                </c:pt>
                <c:pt idx="17">
                  <c:v>-0.13219041252226407</c:v>
                </c:pt>
                <c:pt idx="18">
                  <c:v>-0.23135095827697316</c:v>
                </c:pt>
                <c:pt idx="19">
                  <c:v>-0.38734322108052238</c:v>
                </c:pt>
                <c:pt idx="20">
                  <c:v>-0.37908839418988383</c:v>
                </c:pt>
                <c:pt idx="21">
                  <c:v>-0.42492662694453559</c:v>
                </c:pt>
                <c:pt idx="22">
                  <c:v>-0.38541298882733738</c:v>
                </c:pt>
                <c:pt idx="23">
                  <c:v>-0.44192880114842142</c:v>
                </c:pt>
                <c:pt idx="24">
                  <c:v>-0.5613525759268253</c:v>
                </c:pt>
                <c:pt idx="25">
                  <c:v>-0.64086775349952096</c:v>
                </c:pt>
                <c:pt idx="26">
                  <c:v>-0.66985791967317643</c:v>
                </c:pt>
                <c:pt idx="27">
                  <c:v>-0.83900314678278587</c:v>
                </c:pt>
                <c:pt idx="28">
                  <c:v>-0.81003515067636533</c:v>
                </c:pt>
                <c:pt idx="29">
                  <c:v>-0.86272745789879401</c:v>
                </c:pt>
                <c:pt idx="30">
                  <c:v>-0.89899694640667283</c:v>
                </c:pt>
                <c:pt idx="31">
                  <c:v>-1.094806093913018</c:v>
                </c:pt>
                <c:pt idx="32">
                  <c:v>-1.2420007850456942</c:v>
                </c:pt>
                <c:pt idx="33">
                  <c:v>-1.3451633765561128</c:v>
                </c:pt>
                <c:pt idx="34">
                  <c:v>-1.4570762146146297</c:v>
                </c:pt>
                <c:pt idx="35">
                  <c:v>-1.5084767099200858</c:v>
                </c:pt>
                <c:pt idx="36">
                  <c:v>-1.3440621756362023</c:v>
                </c:pt>
                <c:pt idx="37">
                  <c:v>-1.3078986663308398</c:v>
                </c:pt>
                <c:pt idx="38">
                  <c:v>-1.1320400246261111</c:v>
                </c:pt>
                <c:pt idx="39">
                  <c:v>-0.93898790347728522</c:v>
                </c:pt>
                <c:pt idx="40">
                  <c:v>-0.95179386532638088</c:v>
                </c:pt>
                <c:pt idx="41">
                  <c:v>-0.89637411522602084</c:v>
                </c:pt>
                <c:pt idx="42">
                  <c:v>-0.73959097143615204</c:v>
                </c:pt>
                <c:pt idx="43">
                  <c:v>-0.55733094417743245</c:v>
                </c:pt>
                <c:pt idx="44">
                  <c:v>-0.45297009484302547</c:v>
                </c:pt>
                <c:pt idx="45">
                  <c:v>-0.35728341935946167</c:v>
                </c:pt>
                <c:pt idx="46">
                  <c:v>-0.26717258145732581</c:v>
                </c:pt>
                <c:pt idx="47">
                  <c:v>-0.22480434859791606</c:v>
                </c:pt>
                <c:pt idx="48">
                  <c:v>-0.14407604036624341</c:v>
                </c:pt>
                <c:pt idx="49">
                  <c:v>0.21263954455632142</c:v>
                </c:pt>
                <c:pt idx="50">
                  <c:v>0.49771847055190738</c:v>
                </c:pt>
                <c:pt idx="51">
                  <c:v>0.73040554632243726</c:v>
                </c:pt>
                <c:pt idx="52">
                  <c:v>1.0482279180003975</c:v>
                </c:pt>
                <c:pt idx="53">
                  <c:v>1.1822144410814601</c:v>
                </c:pt>
                <c:pt idx="54">
                  <c:v>1.4175976617068584</c:v>
                </c:pt>
                <c:pt idx="55">
                  <c:v>1.8103138022298804</c:v>
                </c:pt>
                <c:pt idx="56">
                  <c:v>2.1811938186519035</c:v>
                </c:pt>
                <c:pt idx="57">
                  <c:v>2.3388913112586733</c:v>
                </c:pt>
                <c:pt idx="58">
                  <c:v>2.5080907606880625</c:v>
                </c:pt>
                <c:pt idx="59">
                  <c:v>2.7053946031163973</c:v>
                </c:pt>
                <c:pt idx="60">
                  <c:v>2.4954228453425573</c:v>
                </c:pt>
                <c:pt idx="61">
                  <c:v>2.0769072483888618</c:v>
                </c:pt>
                <c:pt idx="62">
                  <c:v>1.4718452173270593</c:v>
                </c:pt>
                <c:pt idx="63">
                  <c:v>1.1269201289097153</c:v>
                </c:pt>
                <c:pt idx="64">
                  <c:v>0.72217536037443664</c:v>
                </c:pt>
                <c:pt idx="65">
                  <c:v>0.7454667380932658</c:v>
                </c:pt>
                <c:pt idx="66">
                  <c:v>0.3938843583596579</c:v>
                </c:pt>
                <c:pt idx="67">
                  <c:v>9.3884392880627832E-2</c:v>
                </c:pt>
                <c:pt idx="68">
                  <c:v>-0.16558851938817296</c:v>
                </c:pt>
                <c:pt idx="69">
                  <c:v>-0.29940414593210313</c:v>
                </c:pt>
                <c:pt idx="70">
                  <c:v>-0.41150628305962056</c:v>
                </c:pt>
                <c:pt idx="71">
                  <c:v>-0.54273696918869208</c:v>
                </c:pt>
                <c:pt idx="72">
                  <c:v>-0.72673025209845543</c:v>
                </c:pt>
                <c:pt idx="73">
                  <c:v>-0.85290471377585109</c:v>
                </c:pt>
                <c:pt idx="74">
                  <c:v>-0.87539088046405011</c:v>
                </c:pt>
                <c:pt idx="75">
                  <c:v>-0.88059951567787664</c:v>
                </c:pt>
                <c:pt idx="76">
                  <c:v>-0.85906334517246663</c:v>
                </c:pt>
                <c:pt idx="77">
                  <c:v>-0.75227695817307816</c:v>
                </c:pt>
                <c:pt idx="78">
                  <c:v>-0.72758243804541689</c:v>
                </c:pt>
                <c:pt idx="79">
                  <c:v>-0.69110081428668735</c:v>
                </c:pt>
              </c:numCache>
            </c:numRef>
          </c:val>
          <c:smooth val="0"/>
          <c:extLst>
            <c:ext xmlns:c16="http://schemas.microsoft.com/office/drawing/2014/chart" uri="{C3380CC4-5D6E-409C-BE32-E72D297353CC}">
              <c16:uniqueId val="{00000000-369A-443C-882C-25D09F33CD9E}"/>
            </c:ext>
          </c:extLst>
        </c:ser>
        <c:ser>
          <c:idx val="1"/>
          <c:order val="1"/>
          <c:tx>
            <c:strRef>
              <c:f>'2.1.7-график'!$D$4</c:f>
              <c:strCache>
                <c:ptCount val="1"/>
                <c:pt idx="0">
                  <c:v>КСИ</c:v>
                </c:pt>
              </c:strCache>
            </c:strRef>
          </c:tx>
          <c:spPr>
            <a:ln w="25400">
              <a:solidFill>
                <a:srgbClr val="99CC00"/>
              </a:solidFill>
              <a:prstDash val="sysDash"/>
            </a:ln>
          </c:spPr>
          <c:marker>
            <c:symbol val="none"/>
          </c:marker>
          <c:cat>
            <c:strRef>
              <c:f>'2.1.7-график'!$B$5:$B$84</c:f>
              <c:strCache>
                <c:ptCount val="80"/>
                <c:pt idx="0">
                  <c:v>қаң.04</c:v>
                </c:pt>
                <c:pt idx="1">
                  <c:v>ақп.04</c:v>
                </c:pt>
                <c:pt idx="2">
                  <c:v>нау.04</c:v>
                </c:pt>
                <c:pt idx="3">
                  <c:v>сәу.04</c:v>
                </c:pt>
                <c:pt idx="4">
                  <c:v>мам.04</c:v>
                </c:pt>
                <c:pt idx="5">
                  <c:v>мау.04</c:v>
                </c:pt>
                <c:pt idx="6">
                  <c:v>шіл.04</c:v>
                </c:pt>
                <c:pt idx="7">
                  <c:v>там.04</c:v>
                </c:pt>
                <c:pt idx="8">
                  <c:v>қыр.04</c:v>
                </c:pt>
                <c:pt idx="9">
                  <c:v>қаз.04</c:v>
                </c:pt>
                <c:pt idx="10">
                  <c:v>қар.04</c:v>
                </c:pt>
                <c:pt idx="11">
                  <c:v>жел.04</c:v>
                </c:pt>
                <c:pt idx="12">
                  <c:v>қаң.05</c:v>
                </c:pt>
                <c:pt idx="13">
                  <c:v>ақп.05</c:v>
                </c:pt>
                <c:pt idx="14">
                  <c:v>нау.05</c:v>
                </c:pt>
                <c:pt idx="15">
                  <c:v>сәу.05</c:v>
                </c:pt>
                <c:pt idx="16">
                  <c:v>мам.05</c:v>
                </c:pt>
                <c:pt idx="17">
                  <c:v>мау.05</c:v>
                </c:pt>
                <c:pt idx="18">
                  <c:v>шіл.05</c:v>
                </c:pt>
                <c:pt idx="19">
                  <c:v>там.05</c:v>
                </c:pt>
                <c:pt idx="20">
                  <c:v>қыр.05</c:v>
                </c:pt>
                <c:pt idx="21">
                  <c:v>қаз.05</c:v>
                </c:pt>
                <c:pt idx="22">
                  <c:v>қар.05</c:v>
                </c:pt>
                <c:pt idx="23">
                  <c:v>жел.05</c:v>
                </c:pt>
                <c:pt idx="24">
                  <c:v>қаң.06</c:v>
                </c:pt>
                <c:pt idx="25">
                  <c:v>ақп.06</c:v>
                </c:pt>
                <c:pt idx="26">
                  <c:v>нау.06</c:v>
                </c:pt>
                <c:pt idx="27">
                  <c:v>сәу.06</c:v>
                </c:pt>
                <c:pt idx="28">
                  <c:v>мам.06</c:v>
                </c:pt>
                <c:pt idx="29">
                  <c:v>мау.06</c:v>
                </c:pt>
                <c:pt idx="30">
                  <c:v>шіл.06</c:v>
                </c:pt>
                <c:pt idx="31">
                  <c:v>там.06</c:v>
                </c:pt>
                <c:pt idx="32">
                  <c:v>қыр.06</c:v>
                </c:pt>
                <c:pt idx="33">
                  <c:v>қаз.06</c:v>
                </c:pt>
                <c:pt idx="34">
                  <c:v>қар.06</c:v>
                </c:pt>
                <c:pt idx="35">
                  <c:v>жел.06</c:v>
                </c:pt>
                <c:pt idx="36">
                  <c:v>қаң07</c:v>
                </c:pt>
                <c:pt idx="37">
                  <c:v>ақп.07</c:v>
                </c:pt>
                <c:pt idx="38">
                  <c:v>нау.07</c:v>
                </c:pt>
                <c:pt idx="39">
                  <c:v>сәу.07</c:v>
                </c:pt>
                <c:pt idx="40">
                  <c:v>мам.07</c:v>
                </c:pt>
                <c:pt idx="41">
                  <c:v>мау.07</c:v>
                </c:pt>
                <c:pt idx="42">
                  <c:v>шіл.07</c:v>
                </c:pt>
                <c:pt idx="43">
                  <c:v>там.07</c:v>
                </c:pt>
                <c:pt idx="44">
                  <c:v>қыр.07</c:v>
                </c:pt>
                <c:pt idx="45">
                  <c:v>қаз.07</c:v>
                </c:pt>
                <c:pt idx="46">
                  <c:v>қар.07</c:v>
                </c:pt>
                <c:pt idx="47">
                  <c:v>жел.07</c:v>
                </c:pt>
                <c:pt idx="48">
                  <c:v>қаң.08</c:v>
                </c:pt>
                <c:pt idx="49">
                  <c:v>ақп.08</c:v>
                </c:pt>
                <c:pt idx="50">
                  <c:v>нау.08</c:v>
                </c:pt>
                <c:pt idx="51">
                  <c:v>сәу.08</c:v>
                </c:pt>
                <c:pt idx="52">
                  <c:v>мам.08</c:v>
                </c:pt>
                <c:pt idx="53">
                  <c:v>мау.08</c:v>
                </c:pt>
                <c:pt idx="54">
                  <c:v>шіл.08</c:v>
                </c:pt>
                <c:pt idx="55">
                  <c:v>там.08</c:v>
                </c:pt>
                <c:pt idx="56">
                  <c:v>қыр.08</c:v>
                </c:pt>
                <c:pt idx="57">
                  <c:v>қаз.08</c:v>
                </c:pt>
                <c:pt idx="58">
                  <c:v>қар.08</c:v>
                </c:pt>
                <c:pt idx="59">
                  <c:v>жел.08</c:v>
                </c:pt>
                <c:pt idx="60">
                  <c:v>қаң.09</c:v>
                </c:pt>
                <c:pt idx="61">
                  <c:v>ақп.09</c:v>
                </c:pt>
                <c:pt idx="62">
                  <c:v>нау.09</c:v>
                </c:pt>
                <c:pt idx="63">
                  <c:v>сәу.09</c:v>
                </c:pt>
                <c:pt idx="64">
                  <c:v>мам.09</c:v>
                </c:pt>
                <c:pt idx="65">
                  <c:v>мау.09</c:v>
                </c:pt>
                <c:pt idx="66">
                  <c:v>шіл.09</c:v>
                </c:pt>
                <c:pt idx="67">
                  <c:v>там.09</c:v>
                </c:pt>
                <c:pt idx="68">
                  <c:v>қыр.09</c:v>
                </c:pt>
                <c:pt idx="69">
                  <c:v>қаз.09</c:v>
                </c:pt>
                <c:pt idx="70">
                  <c:v>қар.09</c:v>
                </c:pt>
                <c:pt idx="71">
                  <c:v>жел.09</c:v>
                </c:pt>
                <c:pt idx="72">
                  <c:v>қаң.10</c:v>
                </c:pt>
                <c:pt idx="73">
                  <c:v>ақп.10</c:v>
                </c:pt>
                <c:pt idx="74">
                  <c:v>нау.10</c:v>
                </c:pt>
                <c:pt idx="75">
                  <c:v>сәу.10</c:v>
                </c:pt>
                <c:pt idx="76">
                  <c:v>мам.10</c:v>
                </c:pt>
                <c:pt idx="77">
                  <c:v>мау.10</c:v>
                </c:pt>
                <c:pt idx="78">
                  <c:v>шіл.10</c:v>
                </c:pt>
                <c:pt idx="79">
                  <c:v>там.10</c:v>
                </c:pt>
              </c:strCache>
            </c:strRef>
          </c:cat>
          <c:val>
            <c:numRef>
              <c:f>'2.1.7-график'!$D$5:$D$84</c:f>
              <c:numCache>
                <c:formatCode>0.000</c:formatCode>
                <c:ptCount val="80"/>
                <c:pt idx="0">
                  <c:v>0.2377447848552087</c:v>
                </c:pt>
                <c:pt idx="1">
                  <c:v>0.35628058471545238</c:v>
                </c:pt>
                <c:pt idx="2">
                  <c:v>0.28024330616552495</c:v>
                </c:pt>
                <c:pt idx="3">
                  <c:v>0.19248818814165217</c:v>
                </c:pt>
                <c:pt idx="4">
                  <c:v>6.1668651689567172E-2</c:v>
                </c:pt>
                <c:pt idx="5">
                  <c:v>-0.17324412391060459</c:v>
                </c:pt>
                <c:pt idx="6">
                  <c:v>-0.32859405777919137</c:v>
                </c:pt>
                <c:pt idx="7">
                  <c:v>-0.51835171337896657</c:v>
                </c:pt>
                <c:pt idx="8">
                  <c:v>-0.59149667741359013</c:v>
                </c:pt>
                <c:pt idx="9">
                  <c:v>-0.66929754952601883</c:v>
                </c:pt>
                <c:pt idx="10">
                  <c:v>-0.73393071832155876</c:v>
                </c:pt>
                <c:pt idx="11">
                  <c:v>-0.72156566163593494</c:v>
                </c:pt>
                <c:pt idx="12">
                  <c:v>-0.67710205019453118</c:v>
                </c:pt>
                <c:pt idx="13">
                  <c:v>-0.63556266409376871</c:v>
                </c:pt>
                <c:pt idx="14">
                  <c:v>-0.53105251653963037</c:v>
                </c:pt>
                <c:pt idx="15">
                  <c:v>-0.49463494996187674</c:v>
                </c:pt>
                <c:pt idx="16">
                  <c:v>-0.38664237739546342</c:v>
                </c:pt>
                <c:pt idx="17">
                  <c:v>-0.36329093365663778</c:v>
                </c:pt>
                <c:pt idx="18">
                  <c:v>-0.40962782317610824</c:v>
                </c:pt>
                <c:pt idx="19">
                  <c:v>-0.42885211096391257</c:v>
                </c:pt>
                <c:pt idx="20">
                  <c:v>-0.59237895164391741</c:v>
                </c:pt>
                <c:pt idx="21">
                  <c:v>-0.72105888147661135</c:v>
                </c:pt>
                <c:pt idx="22">
                  <c:v>-0.79064468721793035</c:v>
                </c:pt>
                <c:pt idx="23">
                  <c:v>-0.72298887823581304</c:v>
                </c:pt>
                <c:pt idx="24">
                  <c:v>-0.6008168300410337</c:v>
                </c:pt>
                <c:pt idx="25">
                  <c:v>-0.41990052629518992</c:v>
                </c:pt>
                <c:pt idx="26">
                  <c:v>-0.24403335705796086</c:v>
                </c:pt>
                <c:pt idx="27">
                  <c:v>-8.0525704010444635E-2</c:v>
                </c:pt>
                <c:pt idx="28">
                  <c:v>-0.21455130533950686</c:v>
                </c:pt>
                <c:pt idx="29">
                  <c:v>-0.29013849147474668</c:v>
                </c:pt>
                <c:pt idx="30">
                  <c:v>-0.29666931785577938</c:v>
                </c:pt>
                <c:pt idx="31">
                  <c:v>-0.29262399142634826</c:v>
                </c:pt>
                <c:pt idx="32">
                  <c:v>-0.29188222380019274</c:v>
                </c:pt>
                <c:pt idx="33">
                  <c:v>-0.24391053223389572</c:v>
                </c:pt>
                <c:pt idx="34">
                  <c:v>-5.6206907211641843E-2</c:v>
                </c:pt>
                <c:pt idx="35">
                  <c:v>0.12500004552266286</c:v>
                </c:pt>
                <c:pt idx="36">
                  <c:v>0.28746110841945033</c:v>
                </c:pt>
                <c:pt idx="37">
                  <c:v>0.45677438198783898</c:v>
                </c:pt>
                <c:pt idx="38">
                  <c:v>0.57841629978638698</c:v>
                </c:pt>
                <c:pt idx="39">
                  <c:v>0.71042576574960858</c:v>
                </c:pt>
                <c:pt idx="40">
                  <c:v>0.87886567882849731</c:v>
                </c:pt>
                <c:pt idx="41">
                  <c:v>1.0973140377918826</c:v>
                </c:pt>
                <c:pt idx="42">
                  <c:v>1.3501534046005859</c:v>
                </c:pt>
                <c:pt idx="43">
                  <c:v>1.5036237798106324</c:v>
                </c:pt>
                <c:pt idx="44">
                  <c:v>1.660346534237781</c:v>
                </c:pt>
                <c:pt idx="45">
                  <c:v>1.7570170970794134</c:v>
                </c:pt>
                <c:pt idx="46">
                  <c:v>1.7603516859922619</c:v>
                </c:pt>
                <c:pt idx="47">
                  <c:v>1.7835846547217111</c:v>
                </c:pt>
                <c:pt idx="48">
                  <c:v>1.7784239687008183</c:v>
                </c:pt>
                <c:pt idx="49">
                  <c:v>1.8527513483997176</c:v>
                </c:pt>
                <c:pt idx="50">
                  <c:v>1.8498777699704712</c:v>
                </c:pt>
                <c:pt idx="51">
                  <c:v>1.9027018856951059</c:v>
                </c:pt>
                <c:pt idx="52">
                  <c:v>1.9722789424421765</c:v>
                </c:pt>
                <c:pt idx="53">
                  <c:v>1.9725430667266508</c:v>
                </c:pt>
                <c:pt idx="54">
                  <c:v>1.8314975882190934</c:v>
                </c:pt>
                <c:pt idx="55">
                  <c:v>1.6598261137841643</c:v>
                </c:pt>
                <c:pt idx="56">
                  <c:v>1.3300085076162877</c:v>
                </c:pt>
                <c:pt idx="57">
                  <c:v>0.72782165971622736</c:v>
                </c:pt>
                <c:pt idx="58">
                  <c:v>0.3032125263827144</c:v>
                </c:pt>
                <c:pt idx="59">
                  <c:v>-0.16458971719355855</c:v>
                </c:pt>
                <c:pt idx="60">
                  <c:v>-0.65444921709340487</c:v>
                </c:pt>
                <c:pt idx="61">
                  <c:v>-1.1229909017656865</c:v>
                </c:pt>
                <c:pt idx="62">
                  <c:v>-1.4121867172783524</c:v>
                </c:pt>
                <c:pt idx="63">
                  <c:v>-1.5742518156341749</c:v>
                </c:pt>
                <c:pt idx="64">
                  <c:v>-1.5409106717772452</c:v>
                </c:pt>
                <c:pt idx="65">
                  <c:v>-1.6199669522158129</c:v>
                </c:pt>
                <c:pt idx="66">
                  <c:v>-1.6208318771793093</c:v>
                </c:pt>
                <c:pt idx="67">
                  <c:v>-1.4868921756756934</c:v>
                </c:pt>
                <c:pt idx="68">
                  <c:v>-1.2846116454912939</c:v>
                </c:pt>
                <c:pt idx="69">
                  <c:v>-1.0446380717676023</c:v>
                </c:pt>
                <c:pt idx="70">
                  <c:v>-0.79856800927439731</c:v>
                </c:pt>
                <c:pt idx="71">
                  <c:v>-0.83695794202531115</c:v>
                </c:pt>
                <c:pt idx="72">
                  <c:v>-0.74193278977300581</c:v>
                </c:pt>
                <c:pt idx="73">
                  <c:v>-0.67583087644280082</c:v>
                </c:pt>
                <c:pt idx="74">
                  <c:v>-0.52576951389065241</c:v>
                </c:pt>
                <c:pt idx="75">
                  <c:v>-0.51179081473282695</c:v>
                </c:pt>
                <c:pt idx="76">
                  <c:v>-0.49328750833058116</c:v>
                </c:pt>
                <c:pt idx="77">
                  <c:v>-0.38961662663272933</c:v>
                </c:pt>
                <c:pt idx="78">
                  <c:v>-0.20283555590195132</c:v>
                </c:pt>
                <c:pt idx="79">
                  <c:v>-3.4217454404853971E-2</c:v>
                </c:pt>
              </c:numCache>
            </c:numRef>
          </c:val>
          <c:smooth val="1"/>
          <c:extLst>
            <c:ext xmlns:c16="http://schemas.microsoft.com/office/drawing/2014/chart" uri="{C3380CC4-5D6E-409C-BE32-E72D297353CC}">
              <c16:uniqueId val="{00000001-369A-443C-882C-25D09F33CD9E}"/>
            </c:ext>
          </c:extLst>
        </c:ser>
        <c:dLbls>
          <c:showLegendKey val="0"/>
          <c:showVal val="0"/>
          <c:showCatName val="0"/>
          <c:showSerName val="0"/>
          <c:showPercent val="0"/>
          <c:showBubbleSize val="0"/>
        </c:dLbls>
        <c:smooth val="0"/>
        <c:axId val="469855584"/>
        <c:axId val="1"/>
      </c:lineChart>
      <c:catAx>
        <c:axId val="469855584"/>
        <c:scaling>
          <c:orientation val="minMax"/>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ru-RU"/>
                  <a:t>(соңғы мәні: 2010 ж. тамыз)</a:t>
                </a:r>
              </a:p>
            </c:rich>
          </c:tx>
          <c:layout>
            <c:manualLayout>
              <c:xMode val="edge"/>
              <c:yMode val="edge"/>
              <c:x val="0.30434782608695654"/>
              <c:y val="0.80882352941176472"/>
            </c:manualLayout>
          </c:layout>
          <c:overlay val="0"/>
          <c:spPr>
            <a:noFill/>
            <a:ln w="25400">
              <a:noFill/>
            </a:ln>
          </c:spPr>
        </c:title>
        <c:numFmt formatCode="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At val="-2"/>
        <c:auto val="1"/>
        <c:lblAlgn val="ctr"/>
        <c:lblOffset val="100"/>
        <c:tickLblSkip val="12"/>
        <c:tickMarkSkip val="12"/>
        <c:noMultiLvlLbl val="0"/>
      </c:catAx>
      <c:valAx>
        <c:axId val="1"/>
        <c:scaling>
          <c:orientation val="minMax"/>
        </c:scaling>
        <c:delete val="0"/>
        <c:axPos val="l"/>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9855584"/>
        <c:crosses val="autoZero"/>
        <c:crossBetween val="midCat"/>
        <c:majorUnit val="1"/>
      </c:valAx>
      <c:spPr>
        <a:solidFill>
          <a:srgbClr val="FFFFFF"/>
        </a:solidFill>
        <a:ln w="25400">
          <a:noFill/>
        </a:ln>
      </c:spPr>
    </c:plotArea>
    <c:legend>
      <c:legendPos val="b"/>
      <c:layout>
        <c:manualLayout>
          <c:xMode val="edge"/>
          <c:yMode val="edge"/>
          <c:x val="3.2036613272311214E-2"/>
          <c:y val="0.90196078431372551"/>
          <c:w val="0.85125858123569798"/>
          <c:h val="8.3333333333333329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9908256880738E-2"/>
          <c:y val="7.3846264793066094E-2"/>
          <c:w val="0.81834862385321105"/>
          <c:h val="0.37846210706446376"/>
        </c:manualLayout>
      </c:layout>
      <c:barChart>
        <c:barDir val="col"/>
        <c:grouping val="clustered"/>
        <c:varyColors val="0"/>
        <c:ser>
          <c:idx val="4"/>
          <c:order val="4"/>
          <c:tx>
            <c:strRef>
              <c:f>'2-бокс 1-график'!$B$11</c:f>
              <c:strCache>
                <c:ptCount val="1"/>
                <c:pt idx="0">
                  <c:v>1 кәсіпорынға шаққандағы банктер алдындағы орташа берешек, мың тг.</c:v>
                </c:pt>
              </c:strCache>
            </c:strRef>
          </c:tx>
          <c:spPr>
            <a:gradFill rotWithShape="0">
              <a:gsLst>
                <a:gs pos="0">
                  <a:srgbClr val="3366FF"/>
                </a:gs>
                <a:gs pos="100000">
                  <a:srgbClr val="3366FF">
                    <a:gamma/>
                    <a:shade val="71373"/>
                    <a:invGamma/>
                  </a:srgbClr>
                </a:gs>
              </a:gsLst>
              <a:lin ang="5400000" scaled="1"/>
            </a:gradFill>
            <a:ln w="25400">
              <a:noFill/>
            </a:ln>
          </c:spPr>
          <c:invertIfNegative val="0"/>
          <c:val>
            <c:numRef>
              <c:f>'2-бокс 1-график'!$C$11:$H$11</c:f>
              <c:numCache>
                <c:formatCode>#,##0</c:formatCode>
                <c:ptCount val="6"/>
                <c:pt idx="0">
                  <c:v>632105.04685714282</c:v>
                </c:pt>
                <c:pt idx="1">
                  <c:v>564720.53356086463</c:v>
                </c:pt>
                <c:pt idx="2">
                  <c:v>468060.39452679589</c:v>
                </c:pt>
                <c:pt idx="3">
                  <c:v>608430.03529411799</c:v>
                </c:pt>
                <c:pt idx="4">
                  <c:v>542103.76162097731</c:v>
                </c:pt>
                <c:pt idx="5">
                  <c:v>487530.8176733781</c:v>
                </c:pt>
              </c:numCache>
            </c:numRef>
          </c:val>
          <c:extLst>
            <c:ext xmlns:c16="http://schemas.microsoft.com/office/drawing/2014/chart" uri="{C3380CC4-5D6E-409C-BE32-E72D297353CC}">
              <c16:uniqueId val="{00000000-78B8-4009-817B-4250E6587BA6}"/>
            </c:ext>
          </c:extLst>
        </c:ser>
        <c:dLbls>
          <c:showLegendKey val="0"/>
          <c:showVal val="0"/>
          <c:showCatName val="0"/>
          <c:showSerName val="0"/>
          <c:showPercent val="0"/>
          <c:showBubbleSize val="0"/>
        </c:dLbls>
        <c:gapWidth val="200"/>
        <c:axId val="3"/>
        <c:axId val="4"/>
      </c:barChart>
      <c:lineChart>
        <c:grouping val="standard"/>
        <c:varyColors val="0"/>
        <c:ser>
          <c:idx val="0"/>
          <c:order val="0"/>
          <c:tx>
            <c:strRef>
              <c:f>'2-бокс 1-график'!$B$6</c:f>
              <c:strCache>
                <c:ptCount val="1"/>
                <c:pt idx="0">
                  <c:v>_Өтімділік+ROE+Левередж тобы бойынша банктер алдындағы берешек</c:v>
                </c:pt>
              </c:strCache>
            </c:strRef>
          </c:tx>
          <c:spPr>
            <a:ln w="38100">
              <a:solidFill>
                <a:srgbClr val="00FFFF"/>
              </a:solidFill>
              <a:prstDash val="solid"/>
            </a:ln>
          </c:spPr>
          <c:marker>
            <c:symbol val="diamond"/>
            <c:size val="5"/>
            <c:spPr>
              <a:solidFill>
                <a:srgbClr val="00FFFF"/>
              </a:solidFill>
              <a:ln>
                <a:solidFill>
                  <a:srgbClr val="00FFFF"/>
                </a:solidFill>
                <a:prstDash val="solid"/>
              </a:ln>
            </c:spPr>
          </c:marker>
          <c:cat>
            <c:strRef>
              <c:f>'2-бокс 1-график'!$C$4:$H$4</c:f>
              <c:strCache>
                <c:ptCount val="6"/>
                <c:pt idx="0">
                  <c:v>2009_1</c:v>
                </c:pt>
                <c:pt idx="1">
                  <c:v>2009_2</c:v>
                </c:pt>
                <c:pt idx="2">
                  <c:v>2009_3</c:v>
                </c:pt>
                <c:pt idx="3">
                  <c:v>2009_4</c:v>
                </c:pt>
                <c:pt idx="4">
                  <c:v>2010_1</c:v>
                </c:pt>
                <c:pt idx="5">
                  <c:v>2010_2</c:v>
                </c:pt>
              </c:strCache>
            </c:strRef>
          </c:cat>
          <c:val>
            <c:numRef>
              <c:f>'2-бокс 1-график'!$C$6:$H$6</c:f>
              <c:numCache>
                <c:formatCode>0.00%</c:formatCode>
                <c:ptCount val="6"/>
                <c:pt idx="0">
                  <c:v>2.7311504949212126E-2</c:v>
                </c:pt>
                <c:pt idx="1">
                  <c:v>1.384975451055713E-2</c:v>
                </c:pt>
                <c:pt idx="2">
                  <c:v>9.4691959274853122E-3</c:v>
                </c:pt>
                <c:pt idx="3">
                  <c:v>2.2954290333759318E-2</c:v>
                </c:pt>
                <c:pt idx="4">
                  <c:v>2.5283111889928975E-2</c:v>
                </c:pt>
                <c:pt idx="5">
                  <c:v>1.0180507104065926E-2</c:v>
                </c:pt>
              </c:numCache>
            </c:numRef>
          </c:val>
          <c:smooth val="0"/>
          <c:extLst>
            <c:ext xmlns:c16="http://schemas.microsoft.com/office/drawing/2014/chart" uri="{C3380CC4-5D6E-409C-BE32-E72D297353CC}">
              <c16:uniqueId val="{00000001-78B8-4009-817B-4250E6587BA6}"/>
            </c:ext>
          </c:extLst>
        </c:ser>
        <c:ser>
          <c:idx val="1"/>
          <c:order val="1"/>
          <c:tx>
            <c:strRef>
              <c:f>'2-бокс 1-график'!$B$7</c:f>
              <c:strCache>
                <c:ptCount val="1"/>
                <c:pt idx="0">
                  <c:v>_(Өтімділік+ROE)+(ROE+Левередж)+(Өтімділік+Левередж) тобы бойынша берешек</c:v>
                </c:pt>
              </c:strCache>
            </c:strRef>
          </c:tx>
          <c:spPr>
            <a:ln w="38100">
              <a:solidFill>
                <a:srgbClr val="FF99CC"/>
              </a:solidFill>
              <a:prstDash val="solid"/>
            </a:ln>
          </c:spPr>
          <c:marker>
            <c:symbol val="square"/>
            <c:size val="5"/>
            <c:spPr>
              <a:solidFill>
                <a:srgbClr val="FF99CC"/>
              </a:solidFill>
              <a:ln>
                <a:solidFill>
                  <a:srgbClr val="FF99CC"/>
                </a:solidFill>
                <a:prstDash val="solid"/>
              </a:ln>
            </c:spPr>
          </c:marker>
          <c:cat>
            <c:strRef>
              <c:f>'2-бокс 1-график'!$C$4:$H$4</c:f>
              <c:strCache>
                <c:ptCount val="6"/>
                <c:pt idx="0">
                  <c:v>2009_1</c:v>
                </c:pt>
                <c:pt idx="1">
                  <c:v>2009_2</c:v>
                </c:pt>
                <c:pt idx="2">
                  <c:v>2009_3</c:v>
                </c:pt>
                <c:pt idx="3">
                  <c:v>2009_4</c:v>
                </c:pt>
                <c:pt idx="4">
                  <c:v>2010_1</c:v>
                </c:pt>
                <c:pt idx="5">
                  <c:v>2010_2</c:v>
                </c:pt>
              </c:strCache>
            </c:strRef>
          </c:cat>
          <c:val>
            <c:numRef>
              <c:f>'2-бокс 1-график'!$C$7:$H$7</c:f>
              <c:numCache>
                <c:formatCode>0.00%</c:formatCode>
                <c:ptCount val="6"/>
                <c:pt idx="0">
                  <c:v>0.16397154260893568</c:v>
                </c:pt>
                <c:pt idx="1">
                  <c:v>0.14270411187800397</c:v>
                </c:pt>
                <c:pt idx="2">
                  <c:v>0.11930315956083599</c:v>
                </c:pt>
                <c:pt idx="3">
                  <c:v>0.14189513563549699</c:v>
                </c:pt>
                <c:pt idx="4">
                  <c:v>0.125105777584609</c:v>
                </c:pt>
                <c:pt idx="5">
                  <c:v>0.1139124410880306</c:v>
                </c:pt>
              </c:numCache>
            </c:numRef>
          </c:val>
          <c:smooth val="0"/>
          <c:extLst>
            <c:ext xmlns:c16="http://schemas.microsoft.com/office/drawing/2014/chart" uri="{C3380CC4-5D6E-409C-BE32-E72D297353CC}">
              <c16:uniqueId val="{00000002-78B8-4009-817B-4250E6587BA6}"/>
            </c:ext>
          </c:extLst>
        </c:ser>
        <c:ser>
          <c:idx val="2"/>
          <c:order val="2"/>
          <c:tx>
            <c:strRef>
              <c:f>'2-бокс 1-график'!$B$9</c:f>
              <c:strCache>
                <c:ptCount val="1"/>
                <c:pt idx="0">
                  <c:v>_Өтімділік+ROE+Левередж тобы бойынша кәсіпорындар саны</c:v>
                </c:pt>
              </c:strCache>
            </c:strRef>
          </c:tx>
          <c:spPr>
            <a:ln w="38100">
              <a:solidFill>
                <a:srgbClr val="CCFFCC"/>
              </a:solidFill>
              <a:prstDash val="solid"/>
            </a:ln>
          </c:spPr>
          <c:marker>
            <c:symbol val="diamond"/>
            <c:size val="5"/>
            <c:spPr>
              <a:solidFill>
                <a:srgbClr val="CCFFCC"/>
              </a:solidFill>
              <a:ln>
                <a:solidFill>
                  <a:srgbClr val="CCFFCC"/>
                </a:solidFill>
                <a:prstDash val="solid"/>
              </a:ln>
            </c:spPr>
          </c:marker>
          <c:cat>
            <c:strRef>
              <c:f>'2-бокс 1-график'!$C$4:$H$4</c:f>
              <c:strCache>
                <c:ptCount val="6"/>
                <c:pt idx="0">
                  <c:v>2009_1</c:v>
                </c:pt>
                <c:pt idx="1">
                  <c:v>2009_2</c:v>
                </c:pt>
                <c:pt idx="2">
                  <c:v>2009_3</c:v>
                </c:pt>
                <c:pt idx="3">
                  <c:v>2009_4</c:v>
                </c:pt>
                <c:pt idx="4">
                  <c:v>2010_1</c:v>
                </c:pt>
                <c:pt idx="5">
                  <c:v>2010_2</c:v>
                </c:pt>
              </c:strCache>
            </c:strRef>
          </c:cat>
          <c:val>
            <c:numRef>
              <c:f>'2-бокс 1-график'!$C$9:$H$9</c:f>
              <c:numCache>
                <c:formatCode>0.00%</c:formatCode>
                <c:ptCount val="6"/>
                <c:pt idx="0">
                  <c:v>3.0517380759902991E-2</c:v>
                </c:pt>
                <c:pt idx="1">
                  <c:v>2.1634615384615384E-2</c:v>
                </c:pt>
                <c:pt idx="2">
                  <c:v>2.2433988485209451E-2</c:v>
                </c:pt>
                <c:pt idx="3">
                  <c:v>2.4865725084543464E-2</c:v>
                </c:pt>
                <c:pt idx="4">
                  <c:v>3.2859146463634539E-2</c:v>
                </c:pt>
                <c:pt idx="5">
                  <c:v>2.7506827936012484E-2</c:v>
                </c:pt>
              </c:numCache>
            </c:numRef>
          </c:val>
          <c:smooth val="0"/>
          <c:extLst>
            <c:ext xmlns:c16="http://schemas.microsoft.com/office/drawing/2014/chart" uri="{C3380CC4-5D6E-409C-BE32-E72D297353CC}">
              <c16:uniqueId val="{00000003-78B8-4009-817B-4250E6587BA6}"/>
            </c:ext>
          </c:extLst>
        </c:ser>
        <c:ser>
          <c:idx val="3"/>
          <c:order val="3"/>
          <c:tx>
            <c:strRef>
              <c:f>'2-бокс 1-график'!$B$10</c:f>
              <c:strCache>
                <c:ptCount val="1"/>
                <c:pt idx="0">
                  <c:v>_(Өтімділік+ROE)+(ROE+Левередж)+(Өтімділік+Левередж) тобы бойынша кәсіпорындардың саны</c:v>
                </c:pt>
              </c:strCache>
            </c:strRef>
          </c:tx>
          <c:spPr>
            <a:ln w="38100">
              <a:solidFill>
                <a:srgbClr val="969696"/>
              </a:solidFill>
              <a:prstDash val="solid"/>
            </a:ln>
          </c:spPr>
          <c:marker>
            <c:symbol val="triangle"/>
            <c:size val="5"/>
            <c:spPr>
              <a:solidFill>
                <a:srgbClr val="969696"/>
              </a:solidFill>
              <a:ln>
                <a:solidFill>
                  <a:srgbClr val="969696"/>
                </a:solidFill>
                <a:prstDash val="solid"/>
              </a:ln>
            </c:spPr>
          </c:marker>
          <c:cat>
            <c:strRef>
              <c:f>'2-бокс 1-график'!$C$4:$H$4</c:f>
              <c:strCache>
                <c:ptCount val="6"/>
                <c:pt idx="0">
                  <c:v>2009_1</c:v>
                </c:pt>
                <c:pt idx="1">
                  <c:v>2009_2</c:v>
                </c:pt>
                <c:pt idx="2">
                  <c:v>2009_3</c:v>
                </c:pt>
                <c:pt idx="3">
                  <c:v>2009_4</c:v>
                </c:pt>
                <c:pt idx="4">
                  <c:v>2010_1</c:v>
                </c:pt>
                <c:pt idx="5">
                  <c:v>2010_2</c:v>
                </c:pt>
              </c:strCache>
            </c:strRef>
          </c:cat>
          <c:val>
            <c:numRef>
              <c:f>'2-бокс 1-график'!$C$10:$H$10</c:f>
              <c:numCache>
                <c:formatCode>0.00%</c:formatCode>
                <c:ptCount val="6"/>
                <c:pt idx="0">
                  <c:v>0.17683912691996767</c:v>
                </c:pt>
                <c:pt idx="1">
                  <c:v>0.17608173076923078</c:v>
                </c:pt>
                <c:pt idx="2">
                  <c:v>0.17411157434981139</c:v>
                </c:pt>
                <c:pt idx="3">
                  <c:v>0.16908693057489557</c:v>
                </c:pt>
                <c:pt idx="4">
                  <c:v>0.16810258465237427</c:v>
                </c:pt>
                <c:pt idx="5">
                  <c:v>0.17440499414748342</c:v>
                </c:pt>
              </c:numCache>
            </c:numRef>
          </c:val>
          <c:smooth val="0"/>
          <c:extLst>
            <c:ext xmlns:c16="http://schemas.microsoft.com/office/drawing/2014/chart" uri="{C3380CC4-5D6E-409C-BE32-E72D297353CC}">
              <c16:uniqueId val="{00000004-78B8-4009-817B-4250E6587BA6}"/>
            </c:ext>
          </c:extLst>
        </c:ser>
        <c:dLbls>
          <c:showLegendKey val="0"/>
          <c:showVal val="0"/>
          <c:showCatName val="0"/>
          <c:showSerName val="0"/>
          <c:showPercent val="0"/>
          <c:showBubbleSize val="0"/>
        </c:dLbls>
        <c:marker val="1"/>
        <c:smooth val="0"/>
        <c:axId val="459348576"/>
        <c:axId val="1"/>
      </c:lineChart>
      <c:catAx>
        <c:axId val="459348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4857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x val="9.1743119266055051E-3"/>
          <c:y val="0.54769313054857349"/>
          <c:w val="0.97431192660550459"/>
          <c:h val="0.42153909486041896"/>
        </c:manualLayout>
      </c:layout>
      <c:overlay val="0"/>
      <c:spPr>
        <a:solidFill>
          <a:srgbClr val="FFFFFF"/>
        </a:solid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v>Cредняя задолженность перед банками на 1 предпрятие, тыс. тг.</c:v>
          </c:tx>
          <c:spPr>
            <a:gradFill rotWithShape="0">
              <a:gsLst>
                <a:gs pos="0">
                  <a:srgbClr val="3366FF"/>
                </a:gs>
                <a:gs pos="100000">
                  <a:srgbClr val="3366FF">
                    <a:gamma/>
                    <a:shade val="71373"/>
                    <a:invGamma/>
                  </a:srgbClr>
                </a:gs>
              </a:gsLst>
              <a:lin ang="5400000" scaled="1"/>
            </a:gradFill>
            <a:ln w="25400">
              <a:noFill/>
            </a:ln>
          </c:spPr>
          <c:invertIfNegative val="0"/>
          <c:val>
            <c:numLit>
              <c:formatCode>General</c:formatCode>
              <c:ptCount val="6"/>
              <c:pt idx="0">
                <c:v>632105.04685714282</c:v>
              </c:pt>
              <c:pt idx="1">
                <c:v>564720.53356086463</c:v>
              </c:pt>
              <c:pt idx="2">
                <c:v>468060.39452679589</c:v>
              </c:pt>
              <c:pt idx="3">
                <c:v>608430.03529411799</c:v>
              </c:pt>
              <c:pt idx="4">
                <c:v>542103.76162097731</c:v>
              </c:pt>
              <c:pt idx="5">
                <c:v>487530.8176733781</c:v>
              </c:pt>
            </c:numLit>
          </c:val>
          <c:extLst>
            <c:ext xmlns:c16="http://schemas.microsoft.com/office/drawing/2014/chart" uri="{C3380CC4-5D6E-409C-BE32-E72D297353CC}">
              <c16:uniqueId val="{00000000-E0FC-46E3-A5F1-B17D1CF470D7}"/>
            </c:ext>
          </c:extLst>
        </c:ser>
        <c:dLbls>
          <c:showLegendKey val="0"/>
          <c:showVal val="0"/>
          <c:showCatName val="0"/>
          <c:showSerName val="0"/>
          <c:showPercent val="0"/>
          <c:showBubbleSize val="0"/>
        </c:dLbls>
        <c:gapWidth val="200"/>
        <c:axId val="3"/>
        <c:axId val="4"/>
      </c:barChart>
      <c:lineChart>
        <c:grouping val="standard"/>
        <c:varyColors val="0"/>
        <c:ser>
          <c:idx val="0"/>
          <c:order val="0"/>
          <c:tx>
            <c:v>Задолженность перед банками по группе_Ликвидность+ROE+Левередж</c:v>
          </c:tx>
          <c:spPr>
            <a:ln w="38100">
              <a:solidFill>
                <a:srgbClr val="00FFFF"/>
              </a:solidFill>
              <a:prstDash val="solid"/>
            </a:ln>
          </c:spPr>
          <c:marker>
            <c:symbol val="diamond"/>
            <c:size val="5"/>
            <c:spPr>
              <a:solidFill>
                <a:srgbClr val="00FFFF"/>
              </a:solidFill>
              <a:ln>
                <a:solidFill>
                  <a:srgbClr val="00FFFF"/>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2.7311504949212126E-2</c:v>
              </c:pt>
              <c:pt idx="1">
                <c:v>1.384975451055713E-2</c:v>
              </c:pt>
              <c:pt idx="2">
                <c:v>9.4691959274853122E-3</c:v>
              </c:pt>
              <c:pt idx="3">
                <c:v>2.2954290333759318E-2</c:v>
              </c:pt>
              <c:pt idx="4">
                <c:v>2.5283111889928975E-2</c:v>
              </c:pt>
              <c:pt idx="5">
                <c:v>1.0180507104065926E-2</c:v>
              </c:pt>
            </c:numLit>
          </c:val>
          <c:smooth val="0"/>
          <c:extLst>
            <c:ext xmlns:c16="http://schemas.microsoft.com/office/drawing/2014/chart" uri="{C3380CC4-5D6E-409C-BE32-E72D297353CC}">
              <c16:uniqueId val="{00000001-E0FC-46E3-A5F1-B17D1CF470D7}"/>
            </c:ext>
          </c:extLst>
        </c:ser>
        <c:ser>
          <c:idx val="1"/>
          <c:order val="1"/>
          <c:tx>
            <c:v>Задолженность по группе_(Ликвидность+ROE)+(ROE+Левередж)+(Ликвидность+Левередж)</c:v>
          </c:tx>
          <c:spPr>
            <a:ln w="38100">
              <a:solidFill>
                <a:srgbClr val="FF99CC"/>
              </a:solidFill>
              <a:prstDash val="solid"/>
            </a:ln>
          </c:spPr>
          <c:marker>
            <c:symbol val="square"/>
            <c:size val="5"/>
            <c:spPr>
              <a:solidFill>
                <a:srgbClr val="FF99CC"/>
              </a:solidFill>
              <a:ln>
                <a:solidFill>
                  <a:srgbClr val="FF99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0.16397154260893568</c:v>
              </c:pt>
              <c:pt idx="1">
                <c:v>0.14270411187800397</c:v>
              </c:pt>
              <c:pt idx="2">
                <c:v>0.11930315956083599</c:v>
              </c:pt>
              <c:pt idx="3">
                <c:v>0.14189513563549699</c:v>
              </c:pt>
              <c:pt idx="4">
                <c:v>0.125105777584609</c:v>
              </c:pt>
              <c:pt idx="5">
                <c:v>0.1139124410880306</c:v>
              </c:pt>
            </c:numLit>
          </c:val>
          <c:smooth val="0"/>
          <c:extLst>
            <c:ext xmlns:c16="http://schemas.microsoft.com/office/drawing/2014/chart" uri="{C3380CC4-5D6E-409C-BE32-E72D297353CC}">
              <c16:uniqueId val="{00000002-E0FC-46E3-A5F1-B17D1CF470D7}"/>
            </c:ext>
          </c:extLst>
        </c:ser>
        <c:ser>
          <c:idx val="2"/>
          <c:order val="2"/>
          <c:tx>
            <c:v>Количество предприятий по группе_Ликвидность+ROE+Левередж </c:v>
          </c:tx>
          <c:spPr>
            <a:ln w="38100">
              <a:solidFill>
                <a:srgbClr val="CCFFCC"/>
              </a:solidFill>
              <a:prstDash val="solid"/>
            </a:ln>
          </c:spPr>
          <c:marker>
            <c:symbol val="diamond"/>
            <c:size val="5"/>
            <c:spPr>
              <a:solidFill>
                <a:srgbClr val="CCFFCC"/>
              </a:solidFill>
              <a:ln>
                <a:solidFill>
                  <a:srgbClr val="CCFF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3.0517380759902991E-2</c:v>
              </c:pt>
              <c:pt idx="1">
                <c:v>2.1634615384615384E-2</c:v>
              </c:pt>
              <c:pt idx="2">
                <c:v>2.2433988485209451E-2</c:v>
              </c:pt>
              <c:pt idx="3">
                <c:v>2.4865725084543464E-2</c:v>
              </c:pt>
              <c:pt idx="4">
                <c:v>3.2859146463634539E-2</c:v>
              </c:pt>
              <c:pt idx="5">
                <c:v>2.7506827936012484E-2</c:v>
              </c:pt>
            </c:numLit>
          </c:val>
          <c:smooth val="0"/>
          <c:extLst>
            <c:ext xmlns:c16="http://schemas.microsoft.com/office/drawing/2014/chart" uri="{C3380CC4-5D6E-409C-BE32-E72D297353CC}">
              <c16:uniqueId val="{00000003-E0FC-46E3-A5F1-B17D1CF470D7}"/>
            </c:ext>
          </c:extLst>
        </c:ser>
        <c:ser>
          <c:idx val="3"/>
          <c:order val="3"/>
          <c:tx>
            <c:v>Количество предприятий по группе_(Ликвидность+ROE)+(ROE+Левередж)+(Ликвидность+Левередж)</c:v>
          </c:tx>
          <c:spPr>
            <a:ln w="38100">
              <a:solidFill>
                <a:srgbClr val="969696"/>
              </a:solidFill>
              <a:prstDash val="solid"/>
            </a:ln>
          </c:spPr>
          <c:marker>
            <c:symbol val="triangle"/>
            <c:size val="5"/>
            <c:spPr>
              <a:solidFill>
                <a:srgbClr val="969696"/>
              </a:solidFill>
              <a:ln>
                <a:solidFill>
                  <a:srgbClr val="969696"/>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0.17683912691996767</c:v>
              </c:pt>
              <c:pt idx="1">
                <c:v>0.17608173076923078</c:v>
              </c:pt>
              <c:pt idx="2">
                <c:v>0.17411157434981139</c:v>
              </c:pt>
              <c:pt idx="3">
                <c:v>0.16908693057489557</c:v>
              </c:pt>
              <c:pt idx="4">
                <c:v>0.16810258465237427</c:v>
              </c:pt>
              <c:pt idx="5">
                <c:v>0.17440499414748342</c:v>
              </c:pt>
            </c:numLit>
          </c:val>
          <c:smooth val="0"/>
          <c:extLst>
            <c:ext xmlns:c16="http://schemas.microsoft.com/office/drawing/2014/chart" uri="{C3380CC4-5D6E-409C-BE32-E72D297353CC}">
              <c16:uniqueId val="{00000004-E0FC-46E3-A5F1-B17D1CF470D7}"/>
            </c:ext>
          </c:extLst>
        </c:ser>
        <c:dLbls>
          <c:showLegendKey val="0"/>
          <c:showVal val="0"/>
          <c:showCatName val="0"/>
          <c:showSerName val="0"/>
          <c:showPercent val="0"/>
          <c:showBubbleSize val="0"/>
        </c:dLbls>
        <c:marker val="1"/>
        <c:smooth val="0"/>
        <c:axId val="459357104"/>
        <c:axId val="1"/>
      </c:lineChart>
      <c:catAx>
        <c:axId val="459357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45935710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3"/>
        <c:crosses val="max"/>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tx>
            <c:v>Сельское хозяйство</c:v>
          </c:tx>
          <c:spPr>
            <a:solidFill>
              <a:srgbClr val="9999FF"/>
            </a:solidFill>
            <a:ln w="12700">
              <a:solidFill>
                <a:srgbClr val="000000"/>
              </a:solidFill>
              <a:prstDash val="solid"/>
            </a:ln>
          </c:spPr>
          <c:invertIfNegative val="0"/>
          <c:xVal>
            <c:numLit>
              <c:formatCode>General</c:formatCode>
              <c:ptCount val="1"/>
              <c:pt idx="0">
                <c:v>-1.6563934476702111E-2</c:v>
              </c:pt>
            </c:numLit>
          </c:xVal>
          <c:yVal>
            <c:numLit>
              <c:formatCode>General</c:formatCode>
              <c:ptCount val="1"/>
              <c:pt idx="0">
                <c:v>2.6047132537886344</c:v>
              </c:pt>
            </c:numLit>
          </c:yVal>
          <c:bubbleSize>
            <c:numLit>
              <c:formatCode>General</c:formatCode>
              <c:ptCount val="1"/>
              <c:pt idx="0">
                <c:v>1.0529149482517803</c:v>
              </c:pt>
            </c:numLit>
          </c:bubbleSize>
          <c:bubble3D val="0"/>
          <c:extLst>
            <c:ext xmlns:c16="http://schemas.microsoft.com/office/drawing/2014/chart" uri="{C3380CC4-5D6E-409C-BE32-E72D297353CC}">
              <c16:uniqueId val="{00000000-93CD-49F1-A758-75AC51D9DF37}"/>
            </c:ext>
          </c:extLst>
        </c:ser>
        <c:ser>
          <c:idx val="2"/>
          <c:order val="1"/>
          <c:tx>
            <c:v>Промышленность</c:v>
          </c:tx>
          <c:spPr>
            <a:solidFill>
              <a:srgbClr val="FFFFCC"/>
            </a:solidFill>
            <a:ln w="12700">
              <a:solidFill>
                <a:srgbClr val="000000"/>
              </a:solidFill>
              <a:prstDash val="solid"/>
            </a:ln>
          </c:spPr>
          <c:invertIfNegative val="0"/>
          <c:xVal>
            <c:numLit>
              <c:formatCode>General</c:formatCode>
              <c:ptCount val="1"/>
              <c:pt idx="0">
                <c:v>0.25406949473716511</c:v>
              </c:pt>
            </c:numLit>
          </c:xVal>
          <c:yVal>
            <c:numLit>
              <c:formatCode>General</c:formatCode>
              <c:ptCount val="1"/>
              <c:pt idx="0">
                <c:v>0.80934888809810646</c:v>
              </c:pt>
            </c:numLit>
          </c:yVal>
          <c:bubbleSize>
            <c:numLit>
              <c:formatCode>General</c:formatCode>
              <c:ptCount val="1"/>
              <c:pt idx="0">
                <c:v>1.6956203978208437</c:v>
              </c:pt>
            </c:numLit>
          </c:bubbleSize>
          <c:bubble3D val="0"/>
          <c:extLst>
            <c:ext xmlns:c16="http://schemas.microsoft.com/office/drawing/2014/chart" uri="{C3380CC4-5D6E-409C-BE32-E72D297353CC}">
              <c16:uniqueId val="{00000001-93CD-49F1-A758-75AC51D9DF37}"/>
            </c:ext>
          </c:extLst>
        </c:ser>
        <c:ser>
          <c:idx val="4"/>
          <c:order val="2"/>
          <c:tx>
            <c:v>Строительство</c:v>
          </c:tx>
          <c:spPr>
            <a:solidFill>
              <a:srgbClr val="660066"/>
            </a:solidFill>
            <a:ln w="12700">
              <a:solidFill>
                <a:srgbClr val="000000"/>
              </a:solidFill>
              <a:prstDash val="solid"/>
            </a:ln>
          </c:spPr>
          <c:invertIfNegative val="0"/>
          <c:xVal>
            <c:numLit>
              <c:formatCode>General</c:formatCode>
              <c:ptCount val="1"/>
              <c:pt idx="0">
                <c:v>8.9901362067877896E-2</c:v>
              </c:pt>
            </c:numLit>
          </c:xVal>
          <c:yVal>
            <c:numLit>
              <c:formatCode>General</c:formatCode>
              <c:ptCount val="1"/>
              <c:pt idx="0">
                <c:v>8.0452704039633343</c:v>
              </c:pt>
            </c:numLit>
          </c:yVal>
          <c:bubbleSize>
            <c:numLit>
              <c:formatCode>General</c:formatCode>
              <c:ptCount val="1"/>
              <c:pt idx="0">
                <c:v>1.0727968054335439</c:v>
              </c:pt>
            </c:numLit>
          </c:bubbleSize>
          <c:bubble3D val="0"/>
          <c:extLst>
            <c:ext xmlns:c16="http://schemas.microsoft.com/office/drawing/2014/chart" uri="{C3380CC4-5D6E-409C-BE32-E72D297353CC}">
              <c16:uniqueId val="{00000002-93CD-49F1-A758-75AC51D9DF37}"/>
            </c:ext>
          </c:extLst>
        </c:ser>
        <c:ser>
          <c:idx val="5"/>
          <c:order val="3"/>
          <c:tx>
            <c:v>Торговля</c:v>
          </c:tx>
          <c:spPr>
            <a:solidFill>
              <a:srgbClr val="FF8080"/>
            </a:solidFill>
            <a:ln w="12700">
              <a:solidFill>
                <a:srgbClr val="000000"/>
              </a:solidFill>
              <a:prstDash val="solid"/>
            </a:ln>
          </c:spPr>
          <c:invertIfNegative val="0"/>
          <c:xVal>
            <c:numLit>
              <c:formatCode>General</c:formatCode>
              <c:ptCount val="1"/>
              <c:pt idx="0">
                <c:v>0.10600220066137103</c:v>
              </c:pt>
            </c:numLit>
          </c:xVal>
          <c:yVal>
            <c:numLit>
              <c:formatCode>General</c:formatCode>
              <c:ptCount val="1"/>
              <c:pt idx="0">
                <c:v>2.6528197094936088</c:v>
              </c:pt>
            </c:numLit>
          </c:yVal>
          <c:bubbleSize>
            <c:numLit>
              <c:formatCode>General</c:formatCode>
              <c:ptCount val="1"/>
              <c:pt idx="0">
                <c:v>1.3437628753456075</c:v>
              </c:pt>
            </c:numLit>
          </c:bubbleSize>
          <c:bubble3D val="0"/>
          <c:extLst>
            <c:ext xmlns:c16="http://schemas.microsoft.com/office/drawing/2014/chart" uri="{C3380CC4-5D6E-409C-BE32-E72D297353CC}">
              <c16:uniqueId val="{00000003-93CD-49F1-A758-75AC51D9DF37}"/>
            </c:ext>
          </c:extLst>
        </c:ser>
        <c:ser>
          <c:idx val="6"/>
          <c:order val="4"/>
          <c:tx>
            <c:v>Гостиницы и рестораны</c:v>
          </c:tx>
          <c:spPr>
            <a:solidFill>
              <a:srgbClr val="0066CC"/>
            </a:solidFill>
            <a:ln w="12700">
              <a:solidFill>
                <a:srgbClr val="000000"/>
              </a:solidFill>
              <a:prstDash val="solid"/>
            </a:ln>
          </c:spPr>
          <c:invertIfNegative val="0"/>
          <c:xVal>
            <c:numLit>
              <c:formatCode>General</c:formatCode>
              <c:ptCount val="1"/>
              <c:pt idx="0">
                <c:v>4.4294256988217075E-2</c:v>
              </c:pt>
            </c:numLit>
          </c:xVal>
          <c:yVal>
            <c:numLit>
              <c:formatCode>General</c:formatCode>
              <c:ptCount val="1"/>
              <c:pt idx="0">
                <c:v>1.9055017782003629</c:v>
              </c:pt>
            </c:numLit>
          </c:yVal>
          <c:bubbleSize>
            <c:numLit>
              <c:formatCode>General</c:formatCode>
              <c:ptCount val="1"/>
              <c:pt idx="0">
                <c:v>1.2040574572869229</c:v>
              </c:pt>
            </c:numLit>
          </c:bubbleSize>
          <c:bubble3D val="0"/>
          <c:extLst>
            <c:ext xmlns:c16="http://schemas.microsoft.com/office/drawing/2014/chart" uri="{C3380CC4-5D6E-409C-BE32-E72D297353CC}">
              <c16:uniqueId val="{00000004-93CD-49F1-A758-75AC51D9DF37}"/>
            </c:ext>
          </c:extLst>
        </c:ser>
        <c:ser>
          <c:idx val="7"/>
          <c:order val="5"/>
          <c:tx>
            <c:v>Транспорт и связь</c:v>
          </c:tx>
          <c:spPr>
            <a:solidFill>
              <a:srgbClr val="00FF00"/>
            </a:solidFill>
            <a:ln w="12700">
              <a:solidFill>
                <a:srgbClr val="000000"/>
              </a:solidFill>
              <a:prstDash val="solid"/>
            </a:ln>
          </c:spPr>
          <c:invertIfNegative val="1"/>
          <c:xVal>
            <c:numLit>
              <c:formatCode>General</c:formatCode>
              <c:ptCount val="1"/>
              <c:pt idx="0">
                <c:v>7.5577786260549354E-2</c:v>
              </c:pt>
            </c:numLit>
          </c:xVal>
          <c:yVal>
            <c:numLit>
              <c:formatCode>General</c:formatCode>
              <c:ptCount val="1"/>
              <c:pt idx="0">
                <c:v>1.1260980792801467</c:v>
              </c:pt>
            </c:numLit>
          </c:yVal>
          <c:bubbleSize>
            <c:numLit>
              <c:formatCode>General</c:formatCode>
              <c:ptCount val="1"/>
              <c:pt idx="0">
                <c:v>1.4189049061151549</c:v>
              </c:pt>
            </c:numLit>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93CD-49F1-A758-75AC51D9DF37}"/>
            </c:ext>
          </c:extLst>
        </c:ser>
        <c:ser>
          <c:idx val="8"/>
          <c:order val="6"/>
          <c:tx>
            <c:v>Операции с недвижимым имуществом, аренда и предоставление услуг потребителям</c:v>
          </c:tx>
          <c:spPr>
            <a:solidFill>
              <a:srgbClr val="000080"/>
            </a:solidFill>
            <a:ln w="12700">
              <a:solidFill>
                <a:srgbClr val="000000"/>
              </a:solidFill>
              <a:prstDash val="solid"/>
            </a:ln>
          </c:spPr>
          <c:invertIfNegative val="0"/>
          <c:xVal>
            <c:numLit>
              <c:formatCode>General</c:formatCode>
              <c:ptCount val="1"/>
              <c:pt idx="0">
                <c:v>1.2291675408042484E-2</c:v>
              </c:pt>
            </c:numLit>
          </c:xVal>
          <c:yVal>
            <c:numLit>
              <c:formatCode>General</c:formatCode>
              <c:ptCount val="1"/>
              <c:pt idx="0">
                <c:v>11.90678559736147</c:v>
              </c:pt>
            </c:numLit>
          </c:yVal>
          <c:bubbleSize>
            <c:numLit>
              <c:formatCode>General</c:formatCode>
              <c:ptCount val="1"/>
              <c:pt idx="0">
                <c:v>1.0074755604643308</c:v>
              </c:pt>
            </c:numLit>
          </c:bubbleSize>
          <c:bubble3D val="0"/>
          <c:extLst>
            <c:ext xmlns:c16="http://schemas.microsoft.com/office/drawing/2014/chart" uri="{C3380CC4-5D6E-409C-BE32-E72D297353CC}">
              <c16:uniqueId val="{00000006-93CD-49F1-A758-75AC51D9DF37}"/>
            </c:ext>
          </c:extLst>
        </c:ser>
        <c:dLbls>
          <c:showLegendKey val="0"/>
          <c:showVal val="0"/>
          <c:showCatName val="0"/>
          <c:showSerName val="0"/>
          <c:showPercent val="0"/>
          <c:showBubbleSize val="0"/>
        </c:dLbls>
        <c:bubbleScale val="100"/>
        <c:showNegBubbles val="0"/>
        <c:sizeRepresents val="w"/>
        <c:axId val="459361696"/>
        <c:axId val="1"/>
      </c:bubbleChart>
      <c:valAx>
        <c:axId val="459361696"/>
        <c:scaling>
          <c:orientation val="minMax"/>
          <c:max val="0.27700000000000002"/>
          <c:min val="-3.2000000000000001E-2"/>
        </c:scaling>
        <c:delete val="0"/>
        <c:axPos val="b"/>
        <c:title>
          <c:tx>
            <c:rich>
              <a:bodyPr/>
              <a:lstStyle/>
              <a:p>
                <a:pPr>
                  <a:defRPr sz="200" b="1" i="0" u="none" strike="noStrike" baseline="0">
                    <a:solidFill>
                      <a:srgbClr val="000000"/>
                    </a:solidFill>
                    <a:latin typeface="Arial Cyr"/>
                    <a:ea typeface="Arial Cyr"/>
                    <a:cs typeface="Arial Cyr"/>
                  </a:defRPr>
                </a:pPr>
                <a:r>
                  <a:rPr lang="en-US"/>
                  <a:t>ROA</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sz="200" b="1" i="0" u="none" strike="noStrike" baseline="0">
                    <a:solidFill>
                      <a:srgbClr val="000000"/>
                    </a:solidFill>
                    <a:latin typeface="Arial Cyr"/>
                    <a:ea typeface="Arial Cyr"/>
                    <a:cs typeface="Arial Cyr"/>
                  </a:defRPr>
                </a:pPr>
                <a:r>
                  <a:rPr lang="en-US"/>
                  <a:t>Leverage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459361696"/>
        <c:crossesAt val="-5"/>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99791231732777"/>
          <c:y val="6.1403771774652956E-2"/>
          <c:w val="0.83298538622129437"/>
          <c:h val="0.44298435351713916"/>
        </c:manualLayout>
      </c:layout>
      <c:bubbleChart>
        <c:varyColors val="0"/>
        <c:ser>
          <c:idx val="0"/>
          <c:order val="0"/>
          <c:tx>
            <c:strRef>
              <c:f>'2-бокс 2-график'!$B$6</c:f>
              <c:strCache>
                <c:ptCount val="1"/>
                <c:pt idx="0">
                  <c:v>Ауылшаруашылығы</c:v>
                </c:pt>
              </c:strCache>
            </c:strRef>
          </c:tx>
          <c:spPr>
            <a:solidFill>
              <a:srgbClr val="9999FF"/>
            </a:solidFill>
            <a:ln w="12700">
              <a:solidFill>
                <a:srgbClr val="000000"/>
              </a:solidFill>
              <a:prstDash val="solid"/>
            </a:ln>
          </c:spPr>
          <c:invertIfNegative val="0"/>
          <c:xVal>
            <c:numRef>
              <c:f>'2-бокс 2-график'!$C$6</c:f>
              <c:numCache>
                <c:formatCode>0.00%</c:formatCode>
                <c:ptCount val="1"/>
                <c:pt idx="0">
                  <c:v>-1.6563934476702111E-2</c:v>
                </c:pt>
              </c:numCache>
            </c:numRef>
          </c:xVal>
          <c:yVal>
            <c:numRef>
              <c:f>'2-бокс 2-график'!$E$6</c:f>
              <c:numCache>
                <c:formatCode>0.00</c:formatCode>
                <c:ptCount val="1"/>
                <c:pt idx="0">
                  <c:v>2.6047132537886344</c:v>
                </c:pt>
              </c:numCache>
            </c:numRef>
          </c:yVal>
          <c:bubbleSize>
            <c:numRef>
              <c:f>'2-бокс 2-график'!$D$6</c:f>
              <c:numCache>
                <c:formatCode>0.00</c:formatCode>
                <c:ptCount val="1"/>
                <c:pt idx="0">
                  <c:v>1.0529149482517803</c:v>
                </c:pt>
              </c:numCache>
            </c:numRef>
          </c:bubbleSize>
          <c:bubble3D val="0"/>
          <c:extLst>
            <c:ext xmlns:c16="http://schemas.microsoft.com/office/drawing/2014/chart" uri="{C3380CC4-5D6E-409C-BE32-E72D297353CC}">
              <c16:uniqueId val="{00000000-CB47-4B44-9C4A-EA3681B47BDD}"/>
            </c:ext>
          </c:extLst>
        </c:ser>
        <c:ser>
          <c:idx val="2"/>
          <c:order val="1"/>
          <c:tx>
            <c:strRef>
              <c:f>'2-бокс 2-график'!$B$7</c:f>
              <c:strCache>
                <c:ptCount val="1"/>
                <c:pt idx="0">
                  <c:v>Өнеркәсіп</c:v>
                </c:pt>
              </c:strCache>
            </c:strRef>
          </c:tx>
          <c:spPr>
            <a:solidFill>
              <a:srgbClr val="FFFFCC"/>
            </a:solidFill>
            <a:ln w="12700">
              <a:solidFill>
                <a:srgbClr val="000000"/>
              </a:solidFill>
              <a:prstDash val="solid"/>
            </a:ln>
          </c:spPr>
          <c:invertIfNegative val="0"/>
          <c:xVal>
            <c:numRef>
              <c:f>'2-бокс 2-график'!$C$7</c:f>
              <c:numCache>
                <c:formatCode>0.00%</c:formatCode>
                <c:ptCount val="1"/>
                <c:pt idx="0">
                  <c:v>0.25406949473716511</c:v>
                </c:pt>
              </c:numCache>
            </c:numRef>
          </c:xVal>
          <c:yVal>
            <c:numRef>
              <c:f>'2-бокс 2-график'!$E$7</c:f>
              <c:numCache>
                <c:formatCode>0.00</c:formatCode>
                <c:ptCount val="1"/>
                <c:pt idx="0">
                  <c:v>0.80934888809810646</c:v>
                </c:pt>
              </c:numCache>
            </c:numRef>
          </c:yVal>
          <c:bubbleSize>
            <c:numRef>
              <c:f>'2-бокс 2-график'!$D$7</c:f>
              <c:numCache>
                <c:formatCode>0.00</c:formatCode>
                <c:ptCount val="1"/>
                <c:pt idx="0">
                  <c:v>1.6956203978208437</c:v>
                </c:pt>
              </c:numCache>
            </c:numRef>
          </c:bubbleSize>
          <c:bubble3D val="0"/>
          <c:extLst>
            <c:ext xmlns:c16="http://schemas.microsoft.com/office/drawing/2014/chart" uri="{C3380CC4-5D6E-409C-BE32-E72D297353CC}">
              <c16:uniqueId val="{00000001-CB47-4B44-9C4A-EA3681B47BDD}"/>
            </c:ext>
          </c:extLst>
        </c:ser>
        <c:ser>
          <c:idx val="4"/>
          <c:order val="2"/>
          <c:tx>
            <c:strRef>
              <c:f>'2-бокс 2-график'!$B$10</c:f>
              <c:strCache>
                <c:ptCount val="1"/>
                <c:pt idx="0">
                  <c:v>Құрылыс</c:v>
                </c:pt>
              </c:strCache>
            </c:strRef>
          </c:tx>
          <c:spPr>
            <a:solidFill>
              <a:srgbClr val="660066"/>
            </a:solidFill>
            <a:ln w="12700">
              <a:solidFill>
                <a:srgbClr val="000000"/>
              </a:solidFill>
              <a:prstDash val="solid"/>
            </a:ln>
          </c:spPr>
          <c:invertIfNegative val="0"/>
          <c:xVal>
            <c:numRef>
              <c:f>'2-бокс 2-график'!$C$10</c:f>
              <c:numCache>
                <c:formatCode>0.00%</c:formatCode>
                <c:ptCount val="1"/>
                <c:pt idx="0">
                  <c:v>8.9901362067877896E-2</c:v>
                </c:pt>
              </c:numCache>
            </c:numRef>
          </c:xVal>
          <c:yVal>
            <c:numRef>
              <c:f>'2-бокс 2-график'!$E$10</c:f>
              <c:numCache>
                <c:formatCode>0.00</c:formatCode>
                <c:ptCount val="1"/>
                <c:pt idx="0">
                  <c:v>8.0452704039633343</c:v>
                </c:pt>
              </c:numCache>
            </c:numRef>
          </c:yVal>
          <c:bubbleSize>
            <c:numRef>
              <c:f>'2-бокс 2-график'!$D$10</c:f>
              <c:numCache>
                <c:formatCode>0.00</c:formatCode>
                <c:ptCount val="1"/>
                <c:pt idx="0">
                  <c:v>1.0727968054335439</c:v>
                </c:pt>
              </c:numCache>
            </c:numRef>
          </c:bubbleSize>
          <c:bubble3D val="0"/>
          <c:extLst>
            <c:ext xmlns:c16="http://schemas.microsoft.com/office/drawing/2014/chart" uri="{C3380CC4-5D6E-409C-BE32-E72D297353CC}">
              <c16:uniqueId val="{00000002-CB47-4B44-9C4A-EA3681B47BDD}"/>
            </c:ext>
          </c:extLst>
        </c:ser>
        <c:ser>
          <c:idx val="5"/>
          <c:order val="3"/>
          <c:tx>
            <c:strRef>
              <c:f>'2-бокс 2-график'!$B$11</c:f>
              <c:strCache>
                <c:ptCount val="1"/>
                <c:pt idx="0">
                  <c:v>Сауда</c:v>
                </c:pt>
              </c:strCache>
            </c:strRef>
          </c:tx>
          <c:spPr>
            <a:solidFill>
              <a:srgbClr val="FF8080"/>
            </a:solidFill>
            <a:ln w="12700">
              <a:solidFill>
                <a:srgbClr val="000000"/>
              </a:solidFill>
              <a:prstDash val="solid"/>
            </a:ln>
          </c:spPr>
          <c:invertIfNegative val="0"/>
          <c:xVal>
            <c:numRef>
              <c:f>'2-бокс 2-график'!$C$11</c:f>
              <c:numCache>
                <c:formatCode>0.00%</c:formatCode>
                <c:ptCount val="1"/>
                <c:pt idx="0">
                  <c:v>0.10600220066137103</c:v>
                </c:pt>
              </c:numCache>
            </c:numRef>
          </c:xVal>
          <c:yVal>
            <c:numRef>
              <c:f>'2-бокс 2-график'!$E$11</c:f>
              <c:numCache>
                <c:formatCode>0.00</c:formatCode>
                <c:ptCount val="1"/>
                <c:pt idx="0">
                  <c:v>2.6528197094936088</c:v>
                </c:pt>
              </c:numCache>
            </c:numRef>
          </c:yVal>
          <c:bubbleSize>
            <c:numRef>
              <c:f>'2-бокс 2-график'!$D$11</c:f>
              <c:numCache>
                <c:formatCode>0.00</c:formatCode>
                <c:ptCount val="1"/>
                <c:pt idx="0">
                  <c:v>1.3437628753456075</c:v>
                </c:pt>
              </c:numCache>
            </c:numRef>
          </c:bubbleSize>
          <c:bubble3D val="0"/>
          <c:extLst>
            <c:ext xmlns:c16="http://schemas.microsoft.com/office/drawing/2014/chart" uri="{C3380CC4-5D6E-409C-BE32-E72D297353CC}">
              <c16:uniqueId val="{00000003-CB47-4B44-9C4A-EA3681B47BDD}"/>
            </c:ext>
          </c:extLst>
        </c:ser>
        <c:ser>
          <c:idx val="6"/>
          <c:order val="4"/>
          <c:tx>
            <c:strRef>
              <c:f>'2-бокс 2-график'!$B$12</c:f>
              <c:strCache>
                <c:ptCount val="1"/>
                <c:pt idx="0">
                  <c:v>Қонақ үйлер мен мейрамханалар</c:v>
                </c:pt>
              </c:strCache>
            </c:strRef>
          </c:tx>
          <c:spPr>
            <a:solidFill>
              <a:srgbClr val="0066CC"/>
            </a:solidFill>
            <a:ln w="12700">
              <a:solidFill>
                <a:srgbClr val="000000"/>
              </a:solidFill>
              <a:prstDash val="solid"/>
            </a:ln>
          </c:spPr>
          <c:invertIfNegative val="0"/>
          <c:xVal>
            <c:numRef>
              <c:f>'2-бокс 2-график'!$C$12</c:f>
              <c:numCache>
                <c:formatCode>0.00%</c:formatCode>
                <c:ptCount val="1"/>
                <c:pt idx="0">
                  <c:v>4.4294256988217075E-2</c:v>
                </c:pt>
              </c:numCache>
            </c:numRef>
          </c:xVal>
          <c:yVal>
            <c:numRef>
              <c:f>'2-бокс 2-график'!$E$12</c:f>
              <c:numCache>
                <c:formatCode>0.00</c:formatCode>
                <c:ptCount val="1"/>
                <c:pt idx="0">
                  <c:v>1.9055017782003629</c:v>
                </c:pt>
              </c:numCache>
            </c:numRef>
          </c:yVal>
          <c:bubbleSize>
            <c:numRef>
              <c:f>'2-бокс 2-график'!$D$12</c:f>
              <c:numCache>
                <c:formatCode>0.00</c:formatCode>
                <c:ptCount val="1"/>
                <c:pt idx="0">
                  <c:v>1.2040574572869229</c:v>
                </c:pt>
              </c:numCache>
            </c:numRef>
          </c:bubbleSize>
          <c:bubble3D val="0"/>
          <c:extLst>
            <c:ext xmlns:c16="http://schemas.microsoft.com/office/drawing/2014/chart" uri="{C3380CC4-5D6E-409C-BE32-E72D297353CC}">
              <c16:uniqueId val="{00000004-CB47-4B44-9C4A-EA3681B47BDD}"/>
            </c:ext>
          </c:extLst>
        </c:ser>
        <c:ser>
          <c:idx val="7"/>
          <c:order val="5"/>
          <c:tx>
            <c:strRef>
              <c:f>'2-бокс 2-график'!$B$13</c:f>
              <c:strCache>
                <c:ptCount val="1"/>
                <c:pt idx="0">
                  <c:v>Көлік және байланыс</c:v>
                </c:pt>
              </c:strCache>
            </c:strRef>
          </c:tx>
          <c:spPr>
            <a:solidFill>
              <a:srgbClr val="00FF00"/>
            </a:solidFill>
            <a:ln w="12700">
              <a:solidFill>
                <a:srgbClr val="000000"/>
              </a:solidFill>
              <a:prstDash val="solid"/>
            </a:ln>
          </c:spPr>
          <c:invertIfNegative val="1"/>
          <c:xVal>
            <c:numRef>
              <c:f>'2-бокс 2-график'!$C$13</c:f>
              <c:numCache>
                <c:formatCode>0.00%</c:formatCode>
                <c:ptCount val="1"/>
                <c:pt idx="0">
                  <c:v>7.5577786260549354E-2</c:v>
                </c:pt>
              </c:numCache>
            </c:numRef>
          </c:xVal>
          <c:yVal>
            <c:numRef>
              <c:f>'2-бокс 2-график'!$E$13</c:f>
              <c:numCache>
                <c:formatCode>0.00</c:formatCode>
                <c:ptCount val="1"/>
                <c:pt idx="0">
                  <c:v>1.1260980792801467</c:v>
                </c:pt>
              </c:numCache>
            </c:numRef>
          </c:yVal>
          <c:bubbleSize>
            <c:numRef>
              <c:f>'2-бокс 2-график'!$D$13</c:f>
              <c:numCache>
                <c:formatCode>0.00</c:formatCode>
                <c:ptCount val="1"/>
                <c:pt idx="0">
                  <c:v>1.4189049061151549</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CB47-4B44-9C4A-EA3681B47BDD}"/>
            </c:ext>
          </c:extLst>
        </c:ser>
        <c:ser>
          <c:idx val="8"/>
          <c:order val="6"/>
          <c:tx>
            <c:strRef>
              <c:f>'2-бокс 2-график'!$B$14</c:f>
              <c:strCache>
                <c:ptCount val="1"/>
                <c:pt idx="0">
                  <c:v>Жылжымайтын мүлікпен операциялары, жалдау және тұтынушыларға қызмет көрсету</c:v>
                </c:pt>
              </c:strCache>
            </c:strRef>
          </c:tx>
          <c:spPr>
            <a:solidFill>
              <a:srgbClr val="000080"/>
            </a:solidFill>
            <a:ln w="12700">
              <a:solidFill>
                <a:srgbClr val="000000"/>
              </a:solidFill>
              <a:prstDash val="solid"/>
            </a:ln>
          </c:spPr>
          <c:invertIfNegative val="0"/>
          <c:xVal>
            <c:numRef>
              <c:f>'2-бокс 2-график'!$C$14</c:f>
              <c:numCache>
                <c:formatCode>0.00%</c:formatCode>
                <c:ptCount val="1"/>
                <c:pt idx="0">
                  <c:v>1.2291675408042484E-2</c:v>
                </c:pt>
              </c:numCache>
            </c:numRef>
          </c:xVal>
          <c:yVal>
            <c:numRef>
              <c:f>'2-бокс 2-график'!$E$14</c:f>
              <c:numCache>
                <c:formatCode>0.00</c:formatCode>
                <c:ptCount val="1"/>
                <c:pt idx="0">
                  <c:v>11.90678559736147</c:v>
                </c:pt>
              </c:numCache>
            </c:numRef>
          </c:yVal>
          <c:bubbleSize>
            <c:numRef>
              <c:f>'2-бокс 2-график'!$D$14</c:f>
              <c:numCache>
                <c:formatCode>0.00</c:formatCode>
                <c:ptCount val="1"/>
                <c:pt idx="0">
                  <c:v>1.0074755604643308</c:v>
                </c:pt>
              </c:numCache>
            </c:numRef>
          </c:bubbleSize>
          <c:bubble3D val="0"/>
          <c:extLst>
            <c:ext xmlns:c16="http://schemas.microsoft.com/office/drawing/2014/chart" uri="{C3380CC4-5D6E-409C-BE32-E72D297353CC}">
              <c16:uniqueId val="{00000006-CB47-4B44-9C4A-EA3681B47BDD}"/>
            </c:ext>
          </c:extLst>
        </c:ser>
        <c:dLbls>
          <c:showLegendKey val="0"/>
          <c:showVal val="0"/>
          <c:showCatName val="0"/>
          <c:showSerName val="0"/>
          <c:showPercent val="0"/>
          <c:showBubbleSize val="0"/>
        </c:dLbls>
        <c:bubbleScale val="100"/>
        <c:showNegBubbles val="0"/>
        <c:sizeRepresents val="w"/>
        <c:axId val="459367928"/>
        <c:axId val="1"/>
      </c:bubbleChart>
      <c:valAx>
        <c:axId val="459367928"/>
        <c:scaling>
          <c:orientation val="minMax"/>
          <c:max val="0.27700000000000002"/>
          <c:min val="-3.2000000000000001E-2"/>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en-US"/>
                  <a:t>ROA</a:t>
                </a:r>
              </a:p>
            </c:rich>
          </c:tx>
          <c:layout>
            <c:manualLayout>
              <c:xMode val="edge"/>
              <c:yMode val="edge"/>
              <c:x val="0.50521920668058451"/>
              <c:y val="0.600879955794999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Leverage</a:t>
                </a:r>
              </a:p>
            </c:rich>
          </c:tx>
          <c:layout>
            <c:manualLayout>
              <c:xMode val="edge"/>
              <c:yMode val="edge"/>
              <c:x val="3.5490605427974949E-2"/>
              <c:y val="0.171053552516461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59367928"/>
        <c:crossesAt val="-5"/>
        <c:crossBetween val="midCat"/>
      </c:valAx>
      <c:spPr>
        <a:solidFill>
          <a:srgbClr val="FFFFFF"/>
        </a:solidFill>
        <a:ln w="12700">
          <a:solidFill>
            <a:srgbClr val="808080"/>
          </a:solidFill>
          <a:prstDash val="solid"/>
        </a:ln>
      </c:spPr>
    </c:plotArea>
    <c:legend>
      <c:legendPos val="b"/>
      <c:layout>
        <c:manualLayout>
          <c:xMode val="edge"/>
          <c:yMode val="edge"/>
          <c:x val="3.2258096272224937E-2"/>
          <c:y val="0.68647085934553986"/>
          <c:w val="0.959678364098692"/>
          <c:h val="0.30363134163360417"/>
        </c:manualLayout>
      </c:layout>
      <c:overlay val="0"/>
      <c:spPr>
        <a:solidFill>
          <a:srgbClr val="FFFFFF"/>
        </a:solid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5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45569620253164"/>
          <c:y val="8.9494163424124515E-2"/>
          <c:w val="0.80759493670886073"/>
          <c:h val="0.56031128404669261"/>
        </c:manualLayout>
      </c:layout>
      <c:lineChart>
        <c:grouping val="standard"/>
        <c:varyColors val="0"/>
        <c:ser>
          <c:idx val="0"/>
          <c:order val="0"/>
          <c:tx>
            <c:strRef>
              <c:f>'3.2.17-график'!$B$5</c:f>
              <c:strCache>
                <c:ptCount val="1"/>
                <c:pt idx="0">
                  <c:v>Салық салынғанға дейінгі кіріс / Банктердің заемдары бойынша берешек</c:v>
                </c:pt>
              </c:strCache>
            </c:strRef>
          </c:tx>
          <c:spPr>
            <a:ln w="38100">
              <a:pattFill prst="pct75">
                <a:fgClr>
                  <a:srgbClr val="0000FF"/>
                </a:fgClr>
                <a:bgClr>
                  <a:srgbClr val="FFFFFF"/>
                </a:bgClr>
              </a:pattFill>
              <a:prstDash val="solid"/>
            </a:ln>
          </c:spPr>
          <c:marker>
            <c:symbol val="none"/>
          </c:marker>
          <c:cat>
            <c:strRef>
              <c:f>'3.2.17-график'!$C$4:$L$4</c:f>
              <c:strCache>
                <c:ptCount val="10"/>
                <c:pt idx="0">
                  <c:v>1 тоқ. 2008</c:v>
                </c:pt>
                <c:pt idx="1">
                  <c:v>2 тоқ. 2008</c:v>
                </c:pt>
                <c:pt idx="2">
                  <c:v>3 тоқ. 2008</c:v>
                </c:pt>
                <c:pt idx="3">
                  <c:v>4 тоқ. 2008</c:v>
                </c:pt>
                <c:pt idx="4">
                  <c:v>1 тоқ. 2009</c:v>
                </c:pt>
                <c:pt idx="5">
                  <c:v>2 тоқ. 2009</c:v>
                </c:pt>
                <c:pt idx="6">
                  <c:v>3 тоқ. 2009</c:v>
                </c:pt>
                <c:pt idx="7">
                  <c:v>4 тоқ. 2009</c:v>
                </c:pt>
                <c:pt idx="8">
                  <c:v>1 тоқ. 2010</c:v>
                </c:pt>
                <c:pt idx="9">
                  <c:v>2 тоқ. 2010</c:v>
                </c:pt>
              </c:strCache>
            </c:strRef>
          </c:cat>
          <c:val>
            <c:numRef>
              <c:f>'3.2.17-график'!$C$5:$L$5</c:f>
              <c:numCache>
                <c:formatCode>0.00</c:formatCode>
                <c:ptCount val="10"/>
                <c:pt idx="0">
                  <c:v>1.1036546037340114</c:v>
                </c:pt>
                <c:pt idx="1">
                  <c:v>1.2341325887954766</c:v>
                </c:pt>
                <c:pt idx="2">
                  <c:v>1.3127387508017001</c:v>
                </c:pt>
                <c:pt idx="3">
                  <c:v>0.73962286832297675</c:v>
                </c:pt>
                <c:pt idx="4">
                  <c:v>0.2492445352648755</c:v>
                </c:pt>
                <c:pt idx="5">
                  <c:v>0.26508876713937796</c:v>
                </c:pt>
                <c:pt idx="6">
                  <c:v>0.4392165707817291</c:v>
                </c:pt>
                <c:pt idx="7">
                  <c:v>0.52778442424272543</c:v>
                </c:pt>
                <c:pt idx="8">
                  <c:v>0.57009460001562817</c:v>
                </c:pt>
                <c:pt idx="9">
                  <c:v>0.90207788383444609</c:v>
                </c:pt>
              </c:numCache>
            </c:numRef>
          </c:val>
          <c:smooth val="0"/>
          <c:extLst>
            <c:ext xmlns:c16="http://schemas.microsoft.com/office/drawing/2014/chart" uri="{C3380CC4-5D6E-409C-BE32-E72D297353CC}">
              <c16:uniqueId val="{00000000-E043-417E-BE58-B8E5D1C9AABE}"/>
            </c:ext>
          </c:extLst>
        </c:ser>
        <c:ser>
          <c:idx val="1"/>
          <c:order val="1"/>
          <c:tx>
            <c:strRef>
              <c:f>'3.2.17-график'!$B$6</c:f>
              <c:strCache>
                <c:ptCount val="1"/>
                <c:pt idx="0">
                  <c:v>Leverage</c:v>
                </c:pt>
              </c:strCache>
            </c:strRef>
          </c:tx>
          <c:spPr>
            <a:ln w="38100">
              <a:pattFill prst="pct75">
                <a:fgClr>
                  <a:srgbClr val="800000"/>
                </a:fgClr>
                <a:bgClr>
                  <a:srgbClr val="FFFFFF"/>
                </a:bgClr>
              </a:pattFill>
              <a:prstDash val="solid"/>
            </a:ln>
          </c:spPr>
          <c:marker>
            <c:symbol val="square"/>
            <c:size val="5"/>
            <c:spPr>
              <a:noFill/>
              <a:ln w="9525">
                <a:noFill/>
              </a:ln>
            </c:spPr>
          </c:marker>
          <c:cat>
            <c:strRef>
              <c:f>'3.2.17-график'!$C$4:$L$4</c:f>
              <c:strCache>
                <c:ptCount val="10"/>
                <c:pt idx="0">
                  <c:v>1 тоқ. 2008</c:v>
                </c:pt>
                <c:pt idx="1">
                  <c:v>2 тоқ. 2008</c:v>
                </c:pt>
                <c:pt idx="2">
                  <c:v>3 тоқ. 2008</c:v>
                </c:pt>
                <c:pt idx="3">
                  <c:v>4 тоқ. 2008</c:v>
                </c:pt>
                <c:pt idx="4">
                  <c:v>1 тоқ. 2009</c:v>
                </c:pt>
                <c:pt idx="5">
                  <c:v>2 тоқ. 2009</c:v>
                </c:pt>
                <c:pt idx="6">
                  <c:v>3 тоқ. 2009</c:v>
                </c:pt>
                <c:pt idx="7">
                  <c:v>4 тоқ. 2009</c:v>
                </c:pt>
                <c:pt idx="8">
                  <c:v>1 тоқ. 2010</c:v>
                </c:pt>
                <c:pt idx="9">
                  <c:v>2 тоқ. 2010</c:v>
                </c:pt>
              </c:strCache>
            </c:strRef>
          </c:cat>
          <c:val>
            <c:numRef>
              <c:f>'3.2.17-график'!$C$6:$L$6</c:f>
              <c:numCache>
                <c:formatCode>0.00</c:formatCode>
                <c:ptCount val="10"/>
                <c:pt idx="0">
                  <c:v>1.296118324588232</c:v>
                </c:pt>
                <c:pt idx="1">
                  <c:v>1.3135954315254379</c:v>
                </c:pt>
                <c:pt idx="2">
                  <c:v>1.3638548820309455</c:v>
                </c:pt>
                <c:pt idx="3">
                  <c:v>1.4255462952801625</c:v>
                </c:pt>
                <c:pt idx="4">
                  <c:v>1.6122727850824294</c:v>
                </c:pt>
                <c:pt idx="5">
                  <c:v>1.7219307112496312</c:v>
                </c:pt>
                <c:pt idx="6">
                  <c:v>1.747088468188156</c:v>
                </c:pt>
                <c:pt idx="7">
                  <c:v>1.7355961276254486</c:v>
                </c:pt>
                <c:pt idx="8">
                  <c:v>1.6655180783480559</c:v>
                </c:pt>
                <c:pt idx="9">
                  <c:v>1.6396927801725407</c:v>
                </c:pt>
              </c:numCache>
            </c:numRef>
          </c:val>
          <c:smooth val="0"/>
          <c:extLst>
            <c:ext xmlns:c16="http://schemas.microsoft.com/office/drawing/2014/chart" uri="{C3380CC4-5D6E-409C-BE32-E72D297353CC}">
              <c16:uniqueId val="{00000001-E043-417E-BE58-B8E5D1C9AABE}"/>
            </c:ext>
          </c:extLst>
        </c:ser>
        <c:dLbls>
          <c:showLegendKey val="0"/>
          <c:showVal val="0"/>
          <c:showCatName val="0"/>
          <c:showSerName val="0"/>
          <c:showPercent val="0"/>
          <c:showBubbleSize val="0"/>
        </c:dLbls>
        <c:smooth val="0"/>
        <c:axId val="492505200"/>
        <c:axId val="1"/>
      </c:lineChart>
      <c:catAx>
        <c:axId val="492505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505200"/>
        <c:crosses val="autoZero"/>
        <c:crossBetween val="midCat"/>
      </c:valAx>
      <c:spPr>
        <a:noFill/>
        <a:ln w="3175">
          <a:solidFill>
            <a:srgbClr val="000000"/>
          </a:solidFill>
          <a:prstDash val="solid"/>
        </a:ln>
      </c:spPr>
    </c:plotArea>
    <c:legend>
      <c:legendPos val="r"/>
      <c:layout>
        <c:manualLayout>
          <c:xMode val="edge"/>
          <c:yMode val="edge"/>
          <c:x val="9.1139240506329114E-2"/>
          <c:y val="0.80933852140077822"/>
          <c:w val="0.82025316455696207"/>
          <c:h val="0.1789883268482490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284403669724773E-2"/>
          <c:y val="2.7247992655814478E-2"/>
          <c:w val="0.90252293577981646"/>
          <c:h val="0.58855664136559271"/>
        </c:manualLayout>
      </c:layout>
      <c:barChart>
        <c:barDir val="col"/>
        <c:grouping val="clustered"/>
        <c:varyColors val="0"/>
        <c:ser>
          <c:idx val="0"/>
          <c:order val="0"/>
          <c:tx>
            <c:strRef>
              <c:f>'3.2.18-график'!$D$4</c:f>
              <c:strCache>
                <c:ptCount val="1"/>
                <c:pt idx="0">
                  <c:v>Салық салынғанға дейінгі кіріс / Банктердің заемдары бойынша берешек</c:v>
                </c:pt>
              </c:strCache>
            </c:strRef>
          </c:tx>
          <c:spPr>
            <a:gradFill rotWithShape="0">
              <a:gsLst>
                <a:gs pos="0">
                  <a:srgbClr val="3366FF"/>
                </a:gs>
                <a:gs pos="100000">
                  <a:srgbClr val="99CCFF"/>
                </a:gs>
              </a:gsLst>
              <a:lin ang="2700000" scaled="1"/>
            </a:gradFill>
            <a:ln w="12700">
              <a:pattFill prst="pct75">
                <a:fgClr>
                  <a:srgbClr val="0000FF"/>
                </a:fgClr>
                <a:bgClr>
                  <a:srgbClr val="FFFFFF"/>
                </a:bgClr>
              </a:pattFill>
              <a:prstDash val="solid"/>
            </a:ln>
          </c:spPr>
          <c:invertIfNegative val="0"/>
          <c:cat>
            <c:multiLvlStrRef>
              <c:f>'3.2.18-график'!$B$5:$C$45</c:f>
              <c:multiLvlStrCache>
                <c:ptCount val="41"/>
                <c:lvl>
                  <c:pt idx="0">
                    <c:v>Ауыл шаруашылығы</c:v>
                  </c:pt>
                  <c:pt idx="1">
                    <c:v>Өнеркәсіп</c:v>
                  </c:pt>
                  <c:pt idx="2">
                    <c:v>Құрылыс</c:v>
                  </c:pt>
                  <c:pt idx="3">
                    <c:v>Сауда</c:v>
                  </c:pt>
                  <c:pt idx="4">
                    <c:v>Көлік және байланыс</c:v>
                  </c:pt>
                  <c:pt idx="5">
                    <c:v>Қызмет көрсету</c:v>
                  </c:pt>
                  <c:pt idx="7">
                    <c:v>Ауыл шаруашылығы</c:v>
                  </c:pt>
                  <c:pt idx="8">
                    <c:v>Өнеркәсіп</c:v>
                  </c:pt>
                  <c:pt idx="9">
                    <c:v>Құрылыс</c:v>
                  </c:pt>
                  <c:pt idx="10">
                    <c:v>Сауда</c:v>
                  </c:pt>
                  <c:pt idx="11">
                    <c:v>Көлік және байланыс</c:v>
                  </c:pt>
                  <c:pt idx="12">
                    <c:v>Қызмет көрсету</c:v>
                  </c:pt>
                  <c:pt idx="14">
                    <c:v>Ауыл шаруашылығы</c:v>
                  </c:pt>
                  <c:pt idx="15">
                    <c:v>Өнеркәсіп</c:v>
                  </c:pt>
                  <c:pt idx="16">
                    <c:v>Құрылыс</c:v>
                  </c:pt>
                  <c:pt idx="17">
                    <c:v>Сауда</c:v>
                  </c:pt>
                  <c:pt idx="18">
                    <c:v>Көлік және байланыс</c:v>
                  </c:pt>
                  <c:pt idx="19">
                    <c:v>Қызмет көрсету</c:v>
                  </c:pt>
                  <c:pt idx="21">
                    <c:v>Ауыл шаруашылығы</c:v>
                  </c:pt>
                  <c:pt idx="22">
                    <c:v>Өнеркәсіп</c:v>
                  </c:pt>
                  <c:pt idx="23">
                    <c:v>Құрылыс</c:v>
                  </c:pt>
                  <c:pt idx="24">
                    <c:v>Сауда</c:v>
                  </c:pt>
                  <c:pt idx="25">
                    <c:v>Көлік және байланыс</c:v>
                  </c:pt>
                  <c:pt idx="26">
                    <c:v>Қызмет көрсету</c:v>
                  </c:pt>
                  <c:pt idx="28">
                    <c:v>Ауыл шаруашылығы</c:v>
                  </c:pt>
                  <c:pt idx="29">
                    <c:v>Өнеркәсіп</c:v>
                  </c:pt>
                  <c:pt idx="30">
                    <c:v>Құрылыс</c:v>
                  </c:pt>
                  <c:pt idx="31">
                    <c:v>Сауда</c:v>
                  </c:pt>
                  <c:pt idx="32">
                    <c:v>Көлік және байланыс</c:v>
                  </c:pt>
                  <c:pt idx="33">
                    <c:v>Қызмет көрсету</c:v>
                  </c:pt>
                  <c:pt idx="35">
                    <c:v>Ауыл шаруашылығы</c:v>
                  </c:pt>
                  <c:pt idx="36">
                    <c:v>Өнеркәсіп</c:v>
                  </c:pt>
                  <c:pt idx="37">
                    <c:v>Құрылыс</c:v>
                  </c:pt>
                  <c:pt idx="38">
                    <c:v>Сауда</c:v>
                  </c:pt>
                  <c:pt idx="39">
                    <c:v>Көлік және байланыс</c:v>
                  </c:pt>
                  <c:pt idx="40">
                    <c:v>Қызмет көрсету</c:v>
                  </c:pt>
                </c:lvl>
                <c:lvl>
                  <c:pt idx="0">
                    <c:v>1 тоқ. 2009</c:v>
                  </c:pt>
                  <c:pt idx="7">
                    <c:v>2 тоқ. 2009</c:v>
                  </c:pt>
                  <c:pt idx="14">
                    <c:v>3 тоқ. 2009</c:v>
                  </c:pt>
                  <c:pt idx="21">
                    <c:v>4 тоқ. 2009</c:v>
                  </c:pt>
                  <c:pt idx="28">
                    <c:v>1 тоқ. 2010</c:v>
                  </c:pt>
                  <c:pt idx="35">
                    <c:v>2 тоқ. 2010</c:v>
                  </c:pt>
                </c:lvl>
              </c:multiLvlStrCache>
            </c:multiLvlStrRef>
          </c:cat>
          <c:val>
            <c:numRef>
              <c:f>'3.2.18-график'!$D$5:$D$45</c:f>
              <c:numCache>
                <c:formatCode>0.000</c:formatCode>
                <c:ptCount val="41"/>
                <c:pt idx="0">
                  <c:v>-9.9075467154629712E-2</c:v>
                </c:pt>
                <c:pt idx="1">
                  <c:v>0.29849809825065221</c:v>
                </c:pt>
                <c:pt idx="2">
                  <c:v>2.8384423623735063E-2</c:v>
                </c:pt>
                <c:pt idx="3">
                  <c:v>0.12506253162199188</c:v>
                </c:pt>
                <c:pt idx="4">
                  <c:v>-3.8794361620219951E-2</c:v>
                </c:pt>
                <c:pt idx="5">
                  <c:v>-0.13465471032903331</c:v>
                </c:pt>
                <c:pt idx="7">
                  <c:v>-7.6279677968043066E-2</c:v>
                </c:pt>
                <c:pt idx="8">
                  <c:v>0.46446132368570608</c:v>
                </c:pt>
                <c:pt idx="9">
                  <c:v>-5.2283637087082051E-2</c:v>
                </c:pt>
                <c:pt idx="10">
                  <c:v>0.13265019961344782</c:v>
                </c:pt>
                <c:pt idx="11">
                  <c:v>9.1797243278116586E-2</c:v>
                </c:pt>
                <c:pt idx="12">
                  <c:v>-6.9843724667759025E-2</c:v>
                </c:pt>
                <c:pt idx="14">
                  <c:v>4.881646032128914E-2</c:v>
                </c:pt>
                <c:pt idx="15">
                  <c:v>0.67741163825617401</c:v>
                </c:pt>
                <c:pt idx="16">
                  <c:v>0.21197825804694986</c:v>
                </c:pt>
                <c:pt idx="17">
                  <c:v>9.6838061986850632E-2</c:v>
                </c:pt>
                <c:pt idx="18">
                  <c:v>9.4428840385205923E-2</c:v>
                </c:pt>
                <c:pt idx="19">
                  <c:v>-0.19941260326217211</c:v>
                </c:pt>
                <c:pt idx="21">
                  <c:v>-8.983406563529199E-2</c:v>
                </c:pt>
                <c:pt idx="22">
                  <c:v>0.77513307538636045</c:v>
                </c:pt>
                <c:pt idx="23">
                  <c:v>8.386757097987653E-2</c:v>
                </c:pt>
                <c:pt idx="24">
                  <c:v>0.19714835319977159</c:v>
                </c:pt>
                <c:pt idx="25">
                  <c:v>2.9987499965292933E-2</c:v>
                </c:pt>
                <c:pt idx="26">
                  <c:v>-2.263922599695414E-2</c:v>
                </c:pt>
                <c:pt idx="28">
                  <c:v>-7.1024032867767969E-2</c:v>
                </c:pt>
                <c:pt idx="29">
                  <c:v>0.76360535771323679</c:v>
                </c:pt>
                <c:pt idx="30">
                  <c:v>4.323765274112696E-2</c:v>
                </c:pt>
                <c:pt idx="31">
                  <c:v>7.9510132964419278E-2</c:v>
                </c:pt>
                <c:pt idx="32">
                  <c:v>8.7721682413570756E-2</c:v>
                </c:pt>
                <c:pt idx="33">
                  <c:v>5.1877126420900449E-2</c:v>
                </c:pt>
                <c:pt idx="35">
                  <c:v>-1.9739575175909258E-2</c:v>
                </c:pt>
                <c:pt idx="36">
                  <c:v>0.75605057209244431</c:v>
                </c:pt>
                <c:pt idx="37">
                  <c:v>0.43562437055737407</c:v>
                </c:pt>
                <c:pt idx="38">
                  <c:v>1.1547476219091923</c:v>
                </c:pt>
                <c:pt idx="39">
                  <c:v>0.25820002688671906</c:v>
                </c:pt>
                <c:pt idx="40">
                  <c:v>4.2794728168120411E-2</c:v>
                </c:pt>
              </c:numCache>
            </c:numRef>
          </c:val>
          <c:extLst>
            <c:ext xmlns:c16="http://schemas.microsoft.com/office/drawing/2014/chart" uri="{C3380CC4-5D6E-409C-BE32-E72D297353CC}">
              <c16:uniqueId val="{00000000-5480-4045-9F6A-CB6FFD0A049C}"/>
            </c:ext>
          </c:extLst>
        </c:ser>
        <c:dLbls>
          <c:showLegendKey val="0"/>
          <c:showVal val="0"/>
          <c:showCatName val="0"/>
          <c:showSerName val="0"/>
          <c:showPercent val="0"/>
          <c:showBubbleSize val="0"/>
        </c:dLbls>
        <c:gapWidth val="40"/>
        <c:overlap val="-50"/>
        <c:axId val="492501264"/>
        <c:axId val="1"/>
      </c:barChart>
      <c:barChart>
        <c:barDir val="col"/>
        <c:grouping val="clustered"/>
        <c:varyColors val="0"/>
        <c:ser>
          <c:idx val="1"/>
          <c:order val="1"/>
          <c:tx>
            <c:strRef>
              <c:f>'3.2.18-график'!$E$4</c:f>
              <c:strCache>
                <c:ptCount val="1"/>
                <c:pt idx="0">
                  <c:v>Leverage (оң шкала)</c:v>
                </c:pt>
              </c:strCache>
            </c:strRef>
          </c:tx>
          <c:spPr>
            <a:solidFill>
              <a:srgbClr val="993366"/>
            </a:solidFill>
            <a:ln w="12700">
              <a:solidFill>
                <a:srgbClr val="000000"/>
              </a:solidFill>
              <a:prstDash val="solid"/>
            </a:ln>
          </c:spPr>
          <c:invertIfNegative val="0"/>
          <c:cat>
            <c:multiLvlStrRef>
              <c:f>'3.2.18-график'!$B$5:$C$45</c:f>
              <c:multiLvlStrCache>
                <c:ptCount val="41"/>
                <c:lvl>
                  <c:pt idx="0">
                    <c:v>Ауыл шаруашылығы</c:v>
                  </c:pt>
                  <c:pt idx="1">
                    <c:v>Өнеркәсіп</c:v>
                  </c:pt>
                  <c:pt idx="2">
                    <c:v>Құрылыс</c:v>
                  </c:pt>
                  <c:pt idx="3">
                    <c:v>Сауда</c:v>
                  </c:pt>
                  <c:pt idx="4">
                    <c:v>Көлік және байланыс</c:v>
                  </c:pt>
                  <c:pt idx="5">
                    <c:v>Қызмет көрсету</c:v>
                  </c:pt>
                  <c:pt idx="7">
                    <c:v>Ауыл шаруашылығы</c:v>
                  </c:pt>
                  <c:pt idx="8">
                    <c:v>Өнеркәсіп</c:v>
                  </c:pt>
                  <c:pt idx="9">
                    <c:v>Құрылыс</c:v>
                  </c:pt>
                  <c:pt idx="10">
                    <c:v>Сауда</c:v>
                  </c:pt>
                  <c:pt idx="11">
                    <c:v>Көлік және байланыс</c:v>
                  </c:pt>
                  <c:pt idx="12">
                    <c:v>Қызмет көрсету</c:v>
                  </c:pt>
                  <c:pt idx="14">
                    <c:v>Ауыл шаруашылығы</c:v>
                  </c:pt>
                  <c:pt idx="15">
                    <c:v>Өнеркәсіп</c:v>
                  </c:pt>
                  <c:pt idx="16">
                    <c:v>Құрылыс</c:v>
                  </c:pt>
                  <c:pt idx="17">
                    <c:v>Сауда</c:v>
                  </c:pt>
                  <c:pt idx="18">
                    <c:v>Көлік және байланыс</c:v>
                  </c:pt>
                  <c:pt idx="19">
                    <c:v>Қызмет көрсету</c:v>
                  </c:pt>
                  <c:pt idx="21">
                    <c:v>Ауыл шаруашылығы</c:v>
                  </c:pt>
                  <c:pt idx="22">
                    <c:v>Өнеркәсіп</c:v>
                  </c:pt>
                  <c:pt idx="23">
                    <c:v>Құрылыс</c:v>
                  </c:pt>
                  <c:pt idx="24">
                    <c:v>Сауда</c:v>
                  </c:pt>
                  <c:pt idx="25">
                    <c:v>Көлік және байланыс</c:v>
                  </c:pt>
                  <c:pt idx="26">
                    <c:v>Қызмет көрсету</c:v>
                  </c:pt>
                  <c:pt idx="28">
                    <c:v>Ауыл шаруашылығы</c:v>
                  </c:pt>
                  <c:pt idx="29">
                    <c:v>Өнеркәсіп</c:v>
                  </c:pt>
                  <c:pt idx="30">
                    <c:v>Құрылыс</c:v>
                  </c:pt>
                  <c:pt idx="31">
                    <c:v>Сауда</c:v>
                  </c:pt>
                  <c:pt idx="32">
                    <c:v>Көлік және байланыс</c:v>
                  </c:pt>
                  <c:pt idx="33">
                    <c:v>Қызмет көрсету</c:v>
                  </c:pt>
                  <c:pt idx="35">
                    <c:v>Ауыл шаруашылығы</c:v>
                  </c:pt>
                  <c:pt idx="36">
                    <c:v>Өнеркәсіп</c:v>
                  </c:pt>
                  <c:pt idx="37">
                    <c:v>Құрылыс</c:v>
                  </c:pt>
                  <c:pt idx="38">
                    <c:v>Сауда</c:v>
                  </c:pt>
                  <c:pt idx="39">
                    <c:v>Көлік және байланыс</c:v>
                  </c:pt>
                  <c:pt idx="40">
                    <c:v>Қызмет көрсету</c:v>
                  </c:pt>
                </c:lvl>
                <c:lvl>
                  <c:pt idx="0">
                    <c:v>1 тоқ. 2009</c:v>
                  </c:pt>
                  <c:pt idx="7">
                    <c:v>2 тоқ. 2009</c:v>
                  </c:pt>
                  <c:pt idx="14">
                    <c:v>3 тоқ. 2009</c:v>
                  </c:pt>
                  <c:pt idx="21">
                    <c:v>4 тоқ. 2009</c:v>
                  </c:pt>
                  <c:pt idx="28">
                    <c:v>1 тоқ. 2010</c:v>
                  </c:pt>
                  <c:pt idx="35">
                    <c:v>2 тоқ. 2010</c:v>
                  </c:pt>
                </c:lvl>
              </c:multiLvlStrCache>
            </c:multiLvlStrRef>
          </c:cat>
          <c:val>
            <c:numRef>
              <c:f>'3.2.18-график'!$E$5:$E$45</c:f>
              <c:numCache>
                <c:formatCode>#,##0.00</c:formatCode>
                <c:ptCount val="41"/>
                <c:pt idx="0">
                  <c:v>1.8361041177841775</c:v>
                </c:pt>
                <c:pt idx="1">
                  <c:v>0.80258915687443189</c:v>
                </c:pt>
                <c:pt idx="2">
                  <c:v>10.998395232263</c:v>
                </c:pt>
                <c:pt idx="3">
                  <c:v>3.6735755319575518</c:v>
                </c:pt>
                <c:pt idx="4">
                  <c:v>1.3790795935716629</c:v>
                </c:pt>
                <c:pt idx="5">
                  <c:v>7.205536405877548</c:v>
                </c:pt>
                <c:pt idx="7">
                  <c:v>2.0372157549636816</c:v>
                </c:pt>
                <c:pt idx="8">
                  <c:v>0.82426628204600849</c:v>
                </c:pt>
                <c:pt idx="9">
                  <c:v>11.260272745384594</c:v>
                </c:pt>
                <c:pt idx="10">
                  <c:v>3.7877557335803012</c:v>
                </c:pt>
                <c:pt idx="11">
                  <c:v>1.2752211645525902</c:v>
                </c:pt>
                <c:pt idx="12">
                  <c:v>8.7260830291379481</c:v>
                </c:pt>
                <c:pt idx="14" formatCode="0.000">
                  <c:v>2.1224203649561666</c:v>
                </c:pt>
                <c:pt idx="15" formatCode="0.000">
                  <c:v>0.83810763347521178</c:v>
                </c:pt>
                <c:pt idx="16" formatCode="0.000">
                  <c:v>9.5337275057214956</c:v>
                </c:pt>
                <c:pt idx="17" formatCode="0.000">
                  <c:v>3.4960099295301448</c:v>
                </c:pt>
                <c:pt idx="18" formatCode="0.000">
                  <c:v>1.287760133658602</c:v>
                </c:pt>
                <c:pt idx="19" formatCode="0.000">
                  <c:v>9.8115966032724522</c:v>
                </c:pt>
                <c:pt idx="21" formatCode="0.000">
                  <c:v>2.116793863757906</c:v>
                </c:pt>
                <c:pt idx="22" formatCode="0.000">
                  <c:v>0.85385229757491621</c:v>
                </c:pt>
                <c:pt idx="23" formatCode="0.000">
                  <c:v>9.7138411812181644</c:v>
                </c:pt>
                <c:pt idx="24" formatCode="0.000">
                  <c:v>3.5484084854292499</c:v>
                </c:pt>
                <c:pt idx="25" formatCode="0.000">
                  <c:v>1.1958924220960705</c:v>
                </c:pt>
                <c:pt idx="26" formatCode="0.000">
                  <c:v>10.689679094260558</c:v>
                </c:pt>
                <c:pt idx="28" formatCode="0.000">
                  <c:v>2.3939941516686551</c:v>
                </c:pt>
                <c:pt idx="29" formatCode="0.000">
                  <c:v>0.80095953215253257</c:v>
                </c:pt>
                <c:pt idx="30" formatCode="0.000">
                  <c:v>7.3295056609596312</c:v>
                </c:pt>
                <c:pt idx="31" formatCode="0.000">
                  <c:v>4.1953149629791566</c:v>
                </c:pt>
                <c:pt idx="32" formatCode="0.000">
                  <c:v>1.1161371675625871</c:v>
                </c:pt>
                <c:pt idx="33" formatCode="0.000">
                  <c:v>9.2792043114379084</c:v>
                </c:pt>
                <c:pt idx="35" formatCode="0.000">
                  <c:v>2.6047132537886344</c:v>
                </c:pt>
                <c:pt idx="36" formatCode="0.000">
                  <c:v>0.80934888809810646</c:v>
                </c:pt>
                <c:pt idx="37" formatCode="0.000">
                  <c:v>8.0452704039633343</c:v>
                </c:pt>
                <c:pt idx="38" formatCode="0.000">
                  <c:v>2.6528197094936088</c:v>
                </c:pt>
                <c:pt idx="39" formatCode="0.000">
                  <c:v>1.1260980792801467</c:v>
                </c:pt>
                <c:pt idx="40" formatCode="0.000">
                  <c:v>8.3958369968333688</c:v>
                </c:pt>
              </c:numCache>
            </c:numRef>
          </c:val>
          <c:extLst>
            <c:ext xmlns:c16="http://schemas.microsoft.com/office/drawing/2014/chart" uri="{C3380CC4-5D6E-409C-BE32-E72D297353CC}">
              <c16:uniqueId val="{00000001-5480-4045-9F6A-CB6FFD0A049C}"/>
            </c:ext>
          </c:extLst>
        </c:ser>
        <c:dLbls>
          <c:showLegendKey val="0"/>
          <c:showVal val="0"/>
          <c:showCatName val="0"/>
          <c:showSerName val="0"/>
          <c:showPercent val="0"/>
          <c:showBubbleSize val="0"/>
        </c:dLbls>
        <c:gapWidth val="180"/>
        <c:overlap val="-100"/>
        <c:axId val="3"/>
        <c:axId val="4"/>
      </c:barChart>
      <c:catAx>
        <c:axId val="492501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1.3"/>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501264"/>
        <c:crosses val="autoZero"/>
        <c:crossBetween val="between"/>
        <c:majorUnit val="0.2"/>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2"/>
          <c:min val="-2.8"/>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minorUnit val="0.1"/>
      </c:valAx>
      <c:spPr>
        <a:noFill/>
        <a:ln w="12700">
          <a:solidFill>
            <a:srgbClr val="FFFFFF"/>
          </a:solidFill>
          <a:prstDash val="solid"/>
        </a:ln>
      </c:spPr>
    </c:plotArea>
    <c:legend>
      <c:legendPos val="r"/>
      <c:layout>
        <c:manualLayout>
          <c:xMode val="edge"/>
          <c:yMode val="edge"/>
          <c:x val="5.7339449541284407E-3"/>
          <c:y val="0.8610354223433242"/>
          <c:w val="0.97821100917431192"/>
          <c:h val="7.6294277929155316E-2"/>
        </c:manualLayout>
      </c:layout>
      <c:overlay val="0"/>
      <c:spPr>
        <a:solidFill>
          <a:srgbClr val="FFFFFF"/>
        </a:solid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44467110388694"/>
          <c:y val="7.6677435911035957E-2"/>
          <c:w val="0.86444632041302172"/>
          <c:h val="0.53674205137725173"/>
        </c:manualLayout>
      </c:layout>
      <c:barChart>
        <c:barDir val="col"/>
        <c:grouping val="clustered"/>
        <c:varyColors val="0"/>
        <c:ser>
          <c:idx val="0"/>
          <c:order val="0"/>
          <c:tx>
            <c:strRef>
              <c:f>'3.2.19-график'!$B$5</c:f>
              <c:strCache>
                <c:ptCount val="1"/>
                <c:pt idx="0">
                  <c:v>Үй шаруашылықтарының ЖІӨ-гі борышы</c:v>
                </c:pt>
              </c:strCache>
            </c:strRef>
          </c:tx>
          <c:spPr>
            <a:pattFill prst="dkUpDiag">
              <a:fgClr>
                <a:srgbClr val="9999FF"/>
              </a:fgClr>
              <a:bgClr>
                <a:srgbClr val="800080"/>
              </a:bgClr>
            </a:pattFill>
            <a:ln w="12700">
              <a:solidFill>
                <a:srgbClr val="9999FF"/>
              </a:solidFill>
              <a:prstDash val="solid"/>
            </a:ln>
          </c:spPr>
          <c:invertIfNegative val="0"/>
          <c:cat>
            <c:numRef>
              <c:f>'3.2.19-график'!$C$4:$F$4</c:f>
              <c:numCache>
                <c:formatCode>m/d/yyyy</c:formatCode>
                <c:ptCount val="4"/>
                <c:pt idx="0">
                  <c:v>39448</c:v>
                </c:pt>
                <c:pt idx="1">
                  <c:v>39814</c:v>
                </c:pt>
                <c:pt idx="2">
                  <c:v>40179</c:v>
                </c:pt>
                <c:pt idx="3">
                  <c:v>40452</c:v>
                </c:pt>
              </c:numCache>
            </c:numRef>
          </c:cat>
          <c:val>
            <c:numRef>
              <c:f>'3.2.19-график'!$C$5:$F$5</c:f>
              <c:numCache>
                <c:formatCode>0.0000</c:formatCode>
                <c:ptCount val="4"/>
                <c:pt idx="0">
                  <c:v>0.22322538300591613</c:v>
                </c:pt>
                <c:pt idx="1">
                  <c:v>0.16768528989796055</c:v>
                </c:pt>
                <c:pt idx="2">
                  <c:v>0.15097151880611193</c:v>
                </c:pt>
                <c:pt idx="3">
                  <c:v>0.1207924038990479</c:v>
                </c:pt>
              </c:numCache>
            </c:numRef>
          </c:val>
          <c:extLst>
            <c:ext xmlns:c16="http://schemas.microsoft.com/office/drawing/2014/chart" uri="{C3380CC4-5D6E-409C-BE32-E72D297353CC}">
              <c16:uniqueId val="{00000000-FE82-44F2-9276-B24BA0E87DD3}"/>
            </c:ext>
          </c:extLst>
        </c:ser>
        <c:ser>
          <c:idx val="1"/>
          <c:order val="1"/>
          <c:tx>
            <c:strRef>
              <c:f>'3.2.19-график'!$B$6</c:f>
              <c:strCache>
                <c:ptCount val="1"/>
                <c:pt idx="0">
                  <c:v>Үй шаруашылықтарының активтеріне үй шаруашылықтарының борышы</c:v>
                </c:pt>
              </c:strCache>
            </c:strRef>
          </c:tx>
          <c:spPr>
            <a:pattFill prst="dkUpDiag">
              <a:fgClr>
                <a:srgbClr val="663399"/>
              </a:fgClr>
              <a:bgClr>
                <a:srgbClr val="FFFFFF"/>
              </a:bgClr>
            </a:pattFill>
            <a:ln w="12700">
              <a:solidFill>
                <a:srgbClr val="993366"/>
              </a:solidFill>
              <a:prstDash val="solid"/>
            </a:ln>
          </c:spPr>
          <c:invertIfNegative val="0"/>
          <c:cat>
            <c:numRef>
              <c:f>'3.2.19-график'!$C$4:$F$4</c:f>
              <c:numCache>
                <c:formatCode>m/d/yyyy</c:formatCode>
                <c:ptCount val="4"/>
                <c:pt idx="0">
                  <c:v>39448</c:v>
                </c:pt>
                <c:pt idx="1">
                  <c:v>39814</c:v>
                </c:pt>
                <c:pt idx="2">
                  <c:v>40179</c:v>
                </c:pt>
                <c:pt idx="3">
                  <c:v>40452</c:v>
                </c:pt>
              </c:numCache>
            </c:numRef>
          </c:cat>
          <c:val>
            <c:numRef>
              <c:f>'3.2.19-график'!$C$6:$F$6</c:f>
              <c:numCache>
                <c:formatCode>0.0000</c:formatCode>
                <c:ptCount val="4"/>
                <c:pt idx="0">
                  <c:v>0.12690425626223098</c:v>
                </c:pt>
                <c:pt idx="1">
                  <c:v>0.13055695216033503</c:v>
                </c:pt>
                <c:pt idx="2">
                  <c:v>0.12806290714430751</c:v>
                </c:pt>
                <c:pt idx="3">
                  <c:v>0.10946711638395271</c:v>
                </c:pt>
              </c:numCache>
            </c:numRef>
          </c:val>
          <c:extLst>
            <c:ext xmlns:c16="http://schemas.microsoft.com/office/drawing/2014/chart" uri="{C3380CC4-5D6E-409C-BE32-E72D297353CC}">
              <c16:uniqueId val="{00000001-FE82-44F2-9276-B24BA0E87DD3}"/>
            </c:ext>
          </c:extLst>
        </c:ser>
        <c:ser>
          <c:idx val="2"/>
          <c:order val="2"/>
          <c:tx>
            <c:strRef>
              <c:f>'3.2.19-график'!$B$7</c:f>
              <c:strCache>
                <c:ptCount val="1"/>
                <c:pt idx="0">
                  <c:v>Үй шаруашылықтарының табысына үй шаруашылықтарының банктер алдындағы берешегі</c:v>
                </c:pt>
              </c:strCache>
            </c:strRef>
          </c:tx>
          <c:spPr>
            <a:pattFill prst="ltUpDiag">
              <a:fgClr>
                <a:srgbClr val="FFFF00"/>
              </a:fgClr>
              <a:bgClr>
                <a:srgbClr val="008000"/>
              </a:bgClr>
            </a:pattFill>
            <a:ln w="25400">
              <a:solidFill>
                <a:srgbClr val="008000"/>
              </a:solidFill>
              <a:prstDash val="solid"/>
            </a:ln>
          </c:spPr>
          <c:invertIfNegative val="0"/>
          <c:cat>
            <c:numRef>
              <c:f>'3.2.19-график'!$C$4:$F$4</c:f>
              <c:numCache>
                <c:formatCode>m/d/yyyy</c:formatCode>
                <c:ptCount val="4"/>
                <c:pt idx="0">
                  <c:v>39448</c:v>
                </c:pt>
                <c:pt idx="1">
                  <c:v>39814</c:v>
                </c:pt>
                <c:pt idx="2">
                  <c:v>40179</c:v>
                </c:pt>
                <c:pt idx="3">
                  <c:v>40452</c:v>
                </c:pt>
              </c:numCache>
            </c:numRef>
          </c:cat>
          <c:val>
            <c:numRef>
              <c:f>'3.2.19-график'!$C$7:$F$7</c:f>
              <c:numCache>
                <c:formatCode>0.0000</c:formatCode>
                <c:ptCount val="4"/>
                <c:pt idx="0">
                  <c:v>0.41071107113317301</c:v>
                </c:pt>
                <c:pt idx="1">
                  <c:v>0.29018933956434434</c:v>
                </c:pt>
                <c:pt idx="2">
                  <c:v>0.23742027391706622</c:v>
                </c:pt>
                <c:pt idx="3">
                  <c:v>0.20334733344210554</c:v>
                </c:pt>
              </c:numCache>
            </c:numRef>
          </c:val>
          <c:extLst>
            <c:ext xmlns:c16="http://schemas.microsoft.com/office/drawing/2014/chart" uri="{C3380CC4-5D6E-409C-BE32-E72D297353CC}">
              <c16:uniqueId val="{00000002-FE82-44F2-9276-B24BA0E87DD3}"/>
            </c:ext>
          </c:extLst>
        </c:ser>
        <c:dLbls>
          <c:showLegendKey val="0"/>
          <c:showVal val="0"/>
          <c:showCatName val="0"/>
          <c:showSerName val="0"/>
          <c:showPercent val="0"/>
          <c:showBubbleSize val="0"/>
        </c:dLbls>
        <c:gapWidth val="150"/>
        <c:axId val="492515696"/>
        <c:axId val="1"/>
      </c:barChart>
      <c:lineChart>
        <c:grouping val="standard"/>
        <c:varyColors val="0"/>
        <c:ser>
          <c:idx val="3"/>
          <c:order val="3"/>
          <c:tx>
            <c:strRef>
              <c:f>'3.2.19-график'!$B$8</c:f>
              <c:strCache>
                <c:ptCount val="1"/>
                <c:pt idx="0">
                  <c:v>Проблемалық заемдардың жеке тұлғалардың барлық несие портфеліндегі үлесі</c:v>
                </c:pt>
              </c:strCache>
            </c:strRef>
          </c:tx>
          <c:spPr>
            <a:ln w="38100">
              <a:solidFill>
                <a:srgbClr val="800000"/>
              </a:solidFill>
              <a:prstDash val="solid"/>
            </a:ln>
          </c:spPr>
          <c:marker>
            <c:symbol val="none"/>
          </c:marker>
          <c:cat>
            <c:numRef>
              <c:f>'3.2.19-график'!$C$4:$F$4</c:f>
              <c:numCache>
                <c:formatCode>m/d/yyyy</c:formatCode>
                <c:ptCount val="4"/>
                <c:pt idx="0">
                  <c:v>39448</c:v>
                </c:pt>
                <c:pt idx="1">
                  <c:v>39814</c:v>
                </c:pt>
                <c:pt idx="2">
                  <c:v>40179</c:v>
                </c:pt>
                <c:pt idx="3">
                  <c:v>40452</c:v>
                </c:pt>
              </c:numCache>
            </c:numRef>
          </c:cat>
          <c:val>
            <c:numRef>
              <c:f>'3.2.19-график'!$C$8:$F$8</c:f>
              <c:numCache>
                <c:formatCode>0.0000</c:formatCode>
                <c:ptCount val="4"/>
                <c:pt idx="0">
                  <c:v>1.9830657245201631E-2</c:v>
                </c:pt>
                <c:pt idx="1">
                  <c:v>7.000149693073103E-2</c:v>
                </c:pt>
                <c:pt idx="2">
                  <c:v>0.29006238882805063</c:v>
                </c:pt>
                <c:pt idx="3">
                  <c:v>0.29803811462628188</c:v>
                </c:pt>
              </c:numCache>
            </c:numRef>
          </c:val>
          <c:smooth val="0"/>
          <c:extLst>
            <c:ext xmlns:c16="http://schemas.microsoft.com/office/drawing/2014/chart" uri="{C3380CC4-5D6E-409C-BE32-E72D297353CC}">
              <c16:uniqueId val="{00000003-FE82-44F2-9276-B24BA0E87DD3}"/>
            </c:ext>
          </c:extLst>
        </c:ser>
        <c:dLbls>
          <c:showLegendKey val="0"/>
          <c:showVal val="0"/>
          <c:showCatName val="0"/>
          <c:showSerName val="0"/>
          <c:showPercent val="0"/>
          <c:showBubbleSize val="0"/>
        </c:dLbls>
        <c:marker val="1"/>
        <c:smooth val="0"/>
        <c:axId val="492515696"/>
        <c:axId val="1"/>
      </c:lineChart>
      <c:catAx>
        <c:axId val="492515696"/>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515696"/>
        <c:crosses val="autoZero"/>
        <c:crossBetween val="between"/>
      </c:valAx>
      <c:spPr>
        <a:noFill/>
        <a:ln w="3175">
          <a:solidFill>
            <a:srgbClr val="000000"/>
          </a:solidFill>
          <a:prstDash val="solid"/>
        </a:ln>
      </c:spPr>
    </c:plotArea>
    <c:legend>
      <c:legendPos val="r"/>
      <c:layout>
        <c:manualLayout>
          <c:xMode val="edge"/>
          <c:yMode val="edge"/>
          <c:x val="1.1111135223817761E-2"/>
          <c:y val="0.67731735054748421"/>
          <c:w val="0.98889103491978059"/>
          <c:h val="0.31309952997006346"/>
        </c:manualLayout>
      </c:layout>
      <c:overlay val="0"/>
      <c:spPr>
        <a:solidFill>
          <a:srgbClr val="FFFFFF"/>
        </a:solid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885027228783"/>
          <c:y val="6.1093247588424437E-2"/>
          <c:w val="0.69423728813559327"/>
          <c:h val="0.48231511254019294"/>
        </c:manualLayout>
      </c:layout>
      <c:barChart>
        <c:barDir val="col"/>
        <c:grouping val="clustered"/>
        <c:varyColors val="0"/>
        <c:ser>
          <c:idx val="3"/>
          <c:order val="3"/>
          <c:tx>
            <c:v>капиталдың күтілетін шығындары (макроэконометрикалық модель)</c:v>
          </c:tx>
          <c:spPr>
            <a:gradFill rotWithShape="0">
              <a:gsLst>
                <a:gs pos="0">
                  <a:srgbClr val="00FFFF"/>
                </a:gs>
                <a:gs pos="100000">
                  <a:srgbClr val="00FFFF">
                    <a:gamma/>
                    <a:shade val="46275"/>
                    <a:invGamma/>
                  </a:srgbClr>
                </a:gs>
              </a:gsLst>
              <a:lin ang="0" scaled="1"/>
            </a:gradFill>
            <a:ln w="12700">
              <a:solidFill>
                <a:srgbClr val="00FFFF"/>
              </a:solidFill>
              <a:prstDash val="solid"/>
            </a:ln>
          </c:spPr>
          <c:invertIfNegative val="0"/>
          <c:cat>
            <c:strRef>
              <c:f>'3.2.20-23-график'!$F$4:$I$4</c:f>
              <c:strCache>
                <c:ptCount val="4"/>
                <c:pt idx="0">
                  <c:v>4 тоқ 2010</c:v>
                </c:pt>
                <c:pt idx="1">
                  <c:v>1 тоқ 2011</c:v>
                </c:pt>
                <c:pt idx="2">
                  <c:v>2 тоқ 2011</c:v>
                </c:pt>
                <c:pt idx="3">
                  <c:v>3 тоқ 2011</c:v>
                </c:pt>
              </c:strCache>
            </c:strRef>
          </c:cat>
          <c:val>
            <c:numRef>
              <c:f>'3.2.20-23-график'!$C$9:$I$9</c:f>
              <c:numCache>
                <c:formatCode>0.00</c:formatCode>
                <c:ptCount val="7"/>
                <c:pt idx="3">
                  <c:v>40.484788990684116</c:v>
                </c:pt>
                <c:pt idx="4">
                  <c:v>170.4856993971521</c:v>
                </c:pt>
                <c:pt idx="5">
                  <c:v>193.35567828919164</c:v>
                </c:pt>
                <c:pt idx="6">
                  <c:v>339.13198074551161</c:v>
                </c:pt>
              </c:numCache>
            </c:numRef>
          </c:val>
          <c:extLst>
            <c:ext xmlns:c16="http://schemas.microsoft.com/office/drawing/2014/chart" uri="{C3380CC4-5D6E-409C-BE32-E72D297353CC}">
              <c16:uniqueId val="{00000000-8EA8-4519-A322-624D6271AF5A}"/>
            </c:ext>
          </c:extLst>
        </c:ser>
        <c:ser>
          <c:idx val="4"/>
          <c:order val="4"/>
          <c:tx>
            <c:v>капиталдың күтілетін шығындары (панельдік модель)</c:v>
          </c:tx>
          <c:spPr>
            <a:gradFill rotWithShape="0">
              <a:gsLst>
                <a:gs pos="0">
                  <a:srgbClr val="0000FF"/>
                </a:gs>
                <a:gs pos="100000">
                  <a:srgbClr val="0000FF">
                    <a:gamma/>
                    <a:shade val="46275"/>
                    <a:invGamma/>
                  </a:srgbClr>
                </a:gs>
              </a:gsLst>
              <a:lin ang="0" scaled="1"/>
            </a:gradFill>
            <a:ln w="12700">
              <a:solidFill>
                <a:srgbClr val="0000FF"/>
              </a:solidFill>
              <a:prstDash val="solid"/>
            </a:ln>
          </c:spPr>
          <c:invertIfNegative val="0"/>
          <c:val>
            <c:numRef>
              <c:f>'3.2.20-23-график'!$C$10:$I$10</c:f>
              <c:numCache>
                <c:formatCode>0.00</c:formatCode>
                <c:ptCount val="7"/>
                <c:pt idx="3">
                  <c:v>32.5411655942831</c:v>
                </c:pt>
                <c:pt idx="4">
                  <c:v>87.844351389549402</c:v>
                </c:pt>
                <c:pt idx="5">
                  <c:v>160.45963604324734</c:v>
                </c:pt>
                <c:pt idx="6">
                  <c:v>241.57121692744224</c:v>
                </c:pt>
              </c:numCache>
            </c:numRef>
          </c:val>
          <c:extLst>
            <c:ext xmlns:c16="http://schemas.microsoft.com/office/drawing/2014/chart" uri="{C3380CC4-5D6E-409C-BE32-E72D297353CC}">
              <c16:uniqueId val="{00000001-8EA8-4519-A322-624D6271AF5A}"/>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'3.2.20-23-график'!$B$5</c:f>
              <c:strCache>
                <c:ptCount val="1"/>
                <c:pt idx="0">
                  <c:v>базалық сценарий</c:v>
                </c:pt>
              </c:strCache>
            </c:strRef>
          </c:tx>
          <c:spPr>
            <a:ln w="25400">
              <a:solidFill>
                <a:srgbClr val="000080"/>
              </a:solidFill>
              <a:prstDash val="solid"/>
            </a:ln>
          </c:spPr>
          <c:marker>
            <c:symbol val="none"/>
          </c:marker>
          <c:cat>
            <c:strRef>
              <c:f>'3.2.20-23-график'!$C$4:$I$4</c:f>
              <c:strCache>
                <c:ptCount val="7"/>
                <c:pt idx="0">
                  <c:v>1 тоқ 2010*</c:v>
                </c:pt>
                <c:pt idx="1">
                  <c:v>2 тоқ 2010*</c:v>
                </c:pt>
                <c:pt idx="2">
                  <c:v>3 тоқ 2010</c:v>
                </c:pt>
                <c:pt idx="3">
                  <c:v>4 тоқ 2010</c:v>
                </c:pt>
                <c:pt idx="4">
                  <c:v>1 тоқ 2011</c:v>
                </c:pt>
                <c:pt idx="5">
                  <c:v>2 тоқ 2011</c:v>
                </c:pt>
                <c:pt idx="6">
                  <c:v>3 тоқ 2011</c:v>
                </c:pt>
              </c:strCache>
            </c:strRef>
          </c:cat>
          <c:val>
            <c:numRef>
              <c:f>'3.2.20-23-график'!$C$5:$I$5</c:f>
              <c:numCache>
                <c:formatCode>0.00</c:formatCode>
                <c:ptCount val="7"/>
                <c:pt idx="0">
                  <c:v>0.1610534998098625</c:v>
                </c:pt>
                <c:pt idx="1">
                  <c:v>0.17147637711028735</c:v>
                </c:pt>
                <c:pt idx="2">
                  <c:v>0.16784040507287873</c:v>
                </c:pt>
                <c:pt idx="3">
                  <c:v>0.16525569134348009</c:v>
                </c:pt>
                <c:pt idx="4">
                  <c:v>0.16135963798431044</c:v>
                </c:pt>
                <c:pt idx="5">
                  <c:v>0.16475070787738896</c:v>
                </c:pt>
                <c:pt idx="6">
                  <c:v>0.16323155887755325</c:v>
                </c:pt>
              </c:numCache>
            </c:numRef>
          </c:val>
          <c:smooth val="0"/>
          <c:extLst>
            <c:ext xmlns:c16="http://schemas.microsoft.com/office/drawing/2014/chart" uri="{C3380CC4-5D6E-409C-BE32-E72D297353CC}">
              <c16:uniqueId val="{00000002-8EA8-4519-A322-624D6271AF5A}"/>
            </c:ext>
          </c:extLst>
        </c:ser>
        <c:ser>
          <c:idx val="1"/>
          <c:order val="1"/>
          <c:tx>
            <c:strRef>
              <c:f>'3.2.20-23-график'!$B$6</c:f>
              <c:strCache>
                <c:ptCount val="1"/>
                <c:pt idx="0">
                  <c:v>макроэконометрикалық модель</c:v>
                </c:pt>
              </c:strCache>
            </c:strRef>
          </c:tx>
          <c:spPr>
            <a:ln w="25400">
              <a:solidFill>
                <a:srgbClr val="FF6600"/>
              </a:solidFill>
              <a:prstDash val="solid"/>
            </a:ln>
          </c:spPr>
          <c:marker>
            <c:symbol val="none"/>
          </c:marker>
          <c:val>
            <c:numRef>
              <c:f>'3.2.20-23-график'!$C$6:$I$6</c:f>
              <c:numCache>
                <c:formatCode>0.00</c:formatCode>
                <c:ptCount val="7"/>
                <c:pt idx="0">
                  <c:v>0.1610534998098625</c:v>
                </c:pt>
                <c:pt idx="1">
                  <c:v>0.17147637711028735</c:v>
                </c:pt>
                <c:pt idx="2">
                  <c:v>0.16784040507287873</c:v>
                </c:pt>
                <c:pt idx="3">
                  <c:v>0.16373054470340886</c:v>
                </c:pt>
                <c:pt idx="4">
                  <c:v>0.1505333513131335</c:v>
                </c:pt>
                <c:pt idx="5">
                  <c:v>0.14821167884694786</c:v>
                </c:pt>
                <c:pt idx="6">
                  <c:v>0.13341302821273196</c:v>
                </c:pt>
              </c:numCache>
            </c:numRef>
          </c:val>
          <c:smooth val="0"/>
          <c:extLst>
            <c:ext xmlns:c16="http://schemas.microsoft.com/office/drawing/2014/chart" uri="{C3380CC4-5D6E-409C-BE32-E72D297353CC}">
              <c16:uniqueId val="{00000003-8EA8-4519-A322-624D6271AF5A}"/>
            </c:ext>
          </c:extLst>
        </c:ser>
        <c:ser>
          <c:idx val="2"/>
          <c:order val="2"/>
          <c:tx>
            <c:strRef>
              <c:f>'3.2.20-23-график'!$B$8</c:f>
              <c:strCache>
                <c:ptCount val="1"/>
                <c:pt idx="0">
                  <c:v>панельдік модель</c:v>
                </c:pt>
              </c:strCache>
            </c:strRef>
          </c:tx>
          <c:spPr>
            <a:ln w="25400">
              <a:solidFill>
                <a:srgbClr val="FFCC00"/>
              </a:solidFill>
              <a:prstDash val="solid"/>
            </a:ln>
          </c:spPr>
          <c:marker>
            <c:symbol val="none"/>
          </c:marker>
          <c:val>
            <c:numRef>
              <c:f>'3.2.20-23-график'!$C$8:$I$8</c:f>
              <c:numCache>
                <c:formatCode>0.00</c:formatCode>
                <c:ptCount val="7"/>
                <c:pt idx="0">
                  <c:v>0.1610534998098625</c:v>
                </c:pt>
                <c:pt idx="1">
                  <c:v>0.17147637711028699</c:v>
                </c:pt>
                <c:pt idx="2">
                  <c:v>0.16784040507287873</c:v>
                </c:pt>
                <c:pt idx="3">
                  <c:v>0.16453695085744302</c:v>
                </c:pt>
                <c:pt idx="4">
                  <c:v>0.15892278372771693</c:v>
                </c:pt>
                <c:pt idx="5">
                  <c:v>0.1515511587777961</c:v>
                </c:pt>
                <c:pt idx="6">
                  <c:v>0.14331702244926753</c:v>
                </c:pt>
              </c:numCache>
            </c:numRef>
          </c:val>
          <c:smooth val="0"/>
          <c:extLst>
            <c:ext xmlns:c16="http://schemas.microsoft.com/office/drawing/2014/chart" uri="{C3380CC4-5D6E-409C-BE32-E72D297353CC}">
              <c16:uniqueId val="{00000004-8EA8-4519-A322-624D6271AF5A}"/>
            </c:ext>
          </c:extLst>
        </c:ser>
        <c:dLbls>
          <c:showLegendKey val="0"/>
          <c:showVal val="0"/>
          <c:showCatName val="0"/>
          <c:showSerName val="0"/>
          <c:showPercent val="0"/>
          <c:showBubbleSize val="0"/>
        </c:dLbls>
        <c:marker val="1"/>
        <c:smooth val="0"/>
        <c:axId val="492510776"/>
        <c:axId val="1"/>
      </c:lineChart>
      <c:catAx>
        <c:axId val="492510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12"/>
        </c:scaling>
        <c:delete val="0"/>
        <c:axPos val="l"/>
        <c:majorGridlines>
          <c:spPr>
            <a:ln w="3175">
              <a:solidFill>
                <a:srgbClr val="C0C0C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5107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60"/>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0.90489913544668588"/>
              <c:y val="0.2507651681154534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60"/>
      </c:valAx>
      <c:spPr>
        <a:noFill/>
        <a:ln w="25400">
          <a:noFill/>
        </a:ln>
      </c:spPr>
    </c:plotArea>
    <c:legend>
      <c:legendPos val="b"/>
      <c:overlay val="0"/>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5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78520286396182"/>
          <c:y val="5.0445176947875536E-2"/>
          <c:w val="0.71599045346062051"/>
          <c:h val="0.5697337631760061"/>
        </c:manualLayout>
      </c:layout>
      <c:barChart>
        <c:barDir val="col"/>
        <c:grouping val="clustered"/>
        <c:varyColors val="0"/>
        <c:ser>
          <c:idx val="3"/>
          <c:order val="3"/>
          <c:tx>
            <c:strRef>
              <c:f>'3.2.20-23-график'!$B$9</c:f>
              <c:strCache>
                <c:ptCount val="1"/>
                <c:pt idx="0">
                  <c:v>капиталдың күтілетін шығындары (макроэконометрикалық модель)</c:v>
                </c:pt>
              </c:strCache>
            </c:strRef>
          </c:tx>
          <c:spPr>
            <a:gradFill rotWithShape="0">
              <a:gsLst>
                <a:gs pos="0">
                  <a:srgbClr val="00FFFF"/>
                </a:gs>
                <a:gs pos="100000">
                  <a:srgbClr val="00FFFF">
                    <a:gamma/>
                    <a:shade val="46275"/>
                    <a:invGamma/>
                  </a:srgbClr>
                </a:gs>
              </a:gsLst>
              <a:lin ang="0" scaled="1"/>
            </a:gradFill>
            <a:ln w="12700">
              <a:solidFill>
                <a:srgbClr val="00FFFF"/>
              </a:solidFill>
              <a:prstDash val="solid"/>
            </a:ln>
          </c:spPr>
          <c:invertIfNegative val="0"/>
          <c:val>
            <c:numRef>
              <c:f>'3.2.20-23-график'!$C$14:$I$14</c:f>
              <c:numCache>
                <c:formatCode>0.00</c:formatCode>
                <c:ptCount val="7"/>
                <c:pt idx="3">
                  <c:v>222.11566547729026</c:v>
                </c:pt>
                <c:pt idx="4">
                  <c:v>389.35566061334055</c:v>
                </c:pt>
                <c:pt idx="5">
                  <c:v>343.33185564805319</c:v>
                </c:pt>
                <c:pt idx="6">
                  <c:v>407.41092159133473</c:v>
                </c:pt>
              </c:numCache>
            </c:numRef>
          </c:val>
          <c:extLst>
            <c:ext xmlns:c16="http://schemas.microsoft.com/office/drawing/2014/chart" uri="{C3380CC4-5D6E-409C-BE32-E72D297353CC}">
              <c16:uniqueId val="{00000000-378D-4188-A014-7E27ECC3D4BF}"/>
            </c:ext>
          </c:extLst>
        </c:ser>
        <c:ser>
          <c:idx val="4"/>
          <c:order val="4"/>
          <c:tx>
            <c:strRef>
              <c:f>'3.2.20-23-график'!$B$15</c:f>
              <c:strCache>
                <c:ptCount val="1"/>
                <c:pt idx="0">
                  <c:v>капиталдың күтілетін шығындары (панельдік модель)</c:v>
                </c:pt>
              </c:strCache>
            </c:strRef>
          </c:tx>
          <c:spPr>
            <a:gradFill rotWithShape="0">
              <a:gsLst>
                <a:gs pos="0">
                  <a:srgbClr val="0000FF"/>
                </a:gs>
                <a:gs pos="100000">
                  <a:srgbClr val="0000FF">
                    <a:gamma/>
                    <a:shade val="46275"/>
                    <a:invGamma/>
                  </a:srgbClr>
                </a:gs>
              </a:gsLst>
              <a:lin ang="0" scaled="1"/>
            </a:gradFill>
            <a:ln w="12700">
              <a:solidFill>
                <a:srgbClr val="0000FF"/>
              </a:solidFill>
              <a:prstDash val="solid"/>
            </a:ln>
          </c:spPr>
          <c:invertIfNegative val="0"/>
          <c:val>
            <c:numRef>
              <c:f>'3.2.20-23-график'!$C$15:$I$15</c:f>
              <c:numCache>
                <c:formatCode>0.00</c:formatCode>
                <c:ptCount val="7"/>
                <c:pt idx="3">
                  <c:v>80.327743807249547</c:v>
                </c:pt>
                <c:pt idx="4">
                  <c:v>326.19673553787118</c:v>
                </c:pt>
                <c:pt idx="5">
                  <c:v>278.68349541035798</c:v>
                </c:pt>
                <c:pt idx="6">
                  <c:v>246.06908070515868</c:v>
                </c:pt>
              </c:numCache>
            </c:numRef>
          </c:val>
          <c:extLst>
            <c:ext xmlns:c16="http://schemas.microsoft.com/office/drawing/2014/chart" uri="{C3380CC4-5D6E-409C-BE32-E72D297353CC}">
              <c16:uniqueId val="{00000001-378D-4188-A014-7E27ECC3D4BF}"/>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'3.2.20-23-график'!$B$5</c:f>
              <c:strCache>
                <c:ptCount val="1"/>
                <c:pt idx="0">
                  <c:v>базалық сценарий</c:v>
                </c:pt>
              </c:strCache>
            </c:strRef>
          </c:tx>
          <c:spPr>
            <a:ln w="25400">
              <a:solidFill>
                <a:srgbClr val="000080"/>
              </a:solidFill>
              <a:prstDash val="solid"/>
            </a:ln>
          </c:spPr>
          <c:marker>
            <c:symbol val="none"/>
          </c:marker>
          <c:cat>
            <c:strRef>
              <c:f>'3.2.20-23-график'!$C$4:$I$4</c:f>
              <c:strCache>
                <c:ptCount val="7"/>
                <c:pt idx="0">
                  <c:v>1 тоқ 2010*</c:v>
                </c:pt>
                <c:pt idx="1">
                  <c:v>2 тоқ 2010*</c:v>
                </c:pt>
                <c:pt idx="2">
                  <c:v>3 тоқ 2010</c:v>
                </c:pt>
                <c:pt idx="3">
                  <c:v>4 тоқ 2010</c:v>
                </c:pt>
                <c:pt idx="4">
                  <c:v>1 тоқ 2011</c:v>
                </c:pt>
                <c:pt idx="5">
                  <c:v>2 тоқ 2011</c:v>
                </c:pt>
                <c:pt idx="6">
                  <c:v>3 тоқ 2011</c:v>
                </c:pt>
              </c:strCache>
            </c:strRef>
          </c:cat>
          <c:val>
            <c:numRef>
              <c:f>'3.2.20-23-график'!$C$5:$I$5</c:f>
              <c:numCache>
                <c:formatCode>0.00</c:formatCode>
                <c:ptCount val="7"/>
                <c:pt idx="0">
                  <c:v>0.1610534998098625</c:v>
                </c:pt>
                <c:pt idx="1">
                  <c:v>0.17147637711028735</c:v>
                </c:pt>
                <c:pt idx="2">
                  <c:v>0.16784040507287873</c:v>
                </c:pt>
                <c:pt idx="3">
                  <c:v>0.16525569134348009</c:v>
                </c:pt>
                <c:pt idx="4">
                  <c:v>0.16135963798431044</c:v>
                </c:pt>
                <c:pt idx="5">
                  <c:v>0.16475070787738896</c:v>
                </c:pt>
                <c:pt idx="6">
                  <c:v>0.16323155887755325</c:v>
                </c:pt>
              </c:numCache>
            </c:numRef>
          </c:val>
          <c:smooth val="0"/>
          <c:extLst>
            <c:ext xmlns:c16="http://schemas.microsoft.com/office/drawing/2014/chart" uri="{C3380CC4-5D6E-409C-BE32-E72D297353CC}">
              <c16:uniqueId val="{00000002-378D-4188-A014-7E27ECC3D4BF}"/>
            </c:ext>
          </c:extLst>
        </c:ser>
        <c:ser>
          <c:idx val="1"/>
          <c:order val="1"/>
          <c:tx>
            <c:strRef>
              <c:f>'3.2.20-23-график'!$B$12</c:f>
              <c:strCache>
                <c:ptCount val="1"/>
                <c:pt idx="0">
                  <c:v>макроэконометрикалық модель</c:v>
                </c:pt>
              </c:strCache>
            </c:strRef>
          </c:tx>
          <c:spPr>
            <a:ln w="25400">
              <a:solidFill>
                <a:srgbClr val="FF6600"/>
              </a:solidFill>
              <a:prstDash val="solid"/>
            </a:ln>
          </c:spPr>
          <c:marker>
            <c:symbol val="none"/>
          </c:marker>
          <c:cat>
            <c:strRef>
              <c:f>'3.2.20-23-график'!$C$4:$I$4</c:f>
              <c:strCache>
                <c:ptCount val="7"/>
                <c:pt idx="0">
                  <c:v>1 тоқ 2010*</c:v>
                </c:pt>
                <c:pt idx="1">
                  <c:v>2 тоқ 2010*</c:v>
                </c:pt>
                <c:pt idx="2">
                  <c:v>3 тоқ 2010</c:v>
                </c:pt>
                <c:pt idx="3">
                  <c:v>4 тоқ 2010</c:v>
                </c:pt>
                <c:pt idx="4">
                  <c:v>1 тоқ 2011</c:v>
                </c:pt>
                <c:pt idx="5">
                  <c:v>2 тоқ 2011</c:v>
                </c:pt>
                <c:pt idx="6">
                  <c:v>3 тоқ 2011</c:v>
                </c:pt>
              </c:strCache>
            </c:strRef>
          </c:cat>
          <c:val>
            <c:numRef>
              <c:f>'3.2.20-23-график'!$C$12:$I$12</c:f>
              <c:numCache>
                <c:formatCode>0.00</c:formatCode>
                <c:ptCount val="7"/>
                <c:pt idx="0">
                  <c:v>0.1610534998098625</c:v>
                </c:pt>
                <c:pt idx="1">
                  <c:v>0.17147637711028735</c:v>
                </c:pt>
                <c:pt idx="2">
                  <c:v>0.16784040507287873</c:v>
                </c:pt>
                <c:pt idx="3">
                  <c:v>0.14529207534850735</c:v>
                </c:pt>
                <c:pt idx="4">
                  <c:v>0.12831451302607183</c:v>
                </c:pt>
                <c:pt idx="5">
                  <c:v>0.13298667303467585</c:v>
                </c:pt>
                <c:pt idx="6">
                  <c:v>0.12648161224027377</c:v>
                </c:pt>
              </c:numCache>
            </c:numRef>
          </c:val>
          <c:smooth val="0"/>
          <c:extLst>
            <c:ext xmlns:c16="http://schemas.microsoft.com/office/drawing/2014/chart" uri="{C3380CC4-5D6E-409C-BE32-E72D297353CC}">
              <c16:uniqueId val="{00000003-378D-4188-A014-7E27ECC3D4BF}"/>
            </c:ext>
          </c:extLst>
        </c:ser>
        <c:ser>
          <c:idx val="2"/>
          <c:order val="2"/>
          <c:tx>
            <c:strRef>
              <c:f>'3.2.20-23-график'!$B$13</c:f>
              <c:strCache>
                <c:ptCount val="1"/>
                <c:pt idx="0">
                  <c:v>панельдік модель</c:v>
                </c:pt>
              </c:strCache>
            </c:strRef>
          </c:tx>
          <c:spPr>
            <a:ln w="25400">
              <a:solidFill>
                <a:srgbClr val="FFCC00"/>
              </a:solidFill>
              <a:prstDash val="solid"/>
            </a:ln>
          </c:spPr>
          <c:marker>
            <c:symbol val="none"/>
          </c:marker>
          <c:val>
            <c:numRef>
              <c:f>'3.2.20-23-график'!$C$13:$I$13</c:f>
              <c:numCache>
                <c:formatCode>0.00</c:formatCode>
                <c:ptCount val="7"/>
                <c:pt idx="0">
                  <c:v>0.1610534998098625</c:v>
                </c:pt>
                <c:pt idx="1">
                  <c:v>0.17147637711028699</c:v>
                </c:pt>
                <c:pt idx="2">
                  <c:v>0.16784040507287873</c:v>
                </c:pt>
                <c:pt idx="3">
                  <c:v>0.15968584087548815</c:v>
                </c:pt>
                <c:pt idx="4">
                  <c:v>0.13472616465171625</c:v>
                </c:pt>
                <c:pt idx="5">
                  <c:v>0.13954952640049814</c:v>
                </c:pt>
                <c:pt idx="6">
                  <c:v>0.14286041658449289</c:v>
                </c:pt>
              </c:numCache>
            </c:numRef>
          </c:val>
          <c:smooth val="0"/>
          <c:extLst>
            <c:ext xmlns:c16="http://schemas.microsoft.com/office/drawing/2014/chart" uri="{C3380CC4-5D6E-409C-BE32-E72D297353CC}">
              <c16:uniqueId val="{00000004-378D-4188-A014-7E27ECC3D4BF}"/>
            </c:ext>
          </c:extLst>
        </c:ser>
        <c:dLbls>
          <c:showLegendKey val="0"/>
          <c:showVal val="0"/>
          <c:showCatName val="0"/>
          <c:showSerName val="0"/>
          <c:showPercent val="0"/>
          <c:showBubbleSize val="0"/>
        </c:dLbls>
        <c:marker val="1"/>
        <c:smooth val="0"/>
        <c:axId val="492518648"/>
        <c:axId val="1"/>
      </c:lineChart>
      <c:catAx>
        <c:axId val="492518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8"/>
          <c:min val="0.12"/>
        </c:scaling>
        <c:delete val="0"/>
        <c:axPos val="l"/>
        <c:majorGridlines>
          <c:spPr>
            <a:ln w="3175">
              <a:solidFill>
                <a:srgbClr val="C0C0C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251864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420"/>
        </c:scaling>
        <c:delete val="0"/>
        <c:axPos val="r"/>
        <c:numFmt formatCode="0.0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70"/>
      </c:valAx>
      <c:spPr>
        <a:noFill/>
        <a:ln w="25400">
          <a:noFill/>
        </a:ln>
      </c:spPr>
    </c:plotArea>
    <c:legend>
      <c:legendPos val="b"/>
      <c:layout>
        <c:manualLayout>
          <c:xMode val="edge"/>
          <c:yMode val="edge"/>
          <c:x val="1.1933174224343675E-2"/>
          <c:y val="0.73590611076900792"/>
          <c:w val="0.98090692124105017"/>
          <c:h val="0.22848697794037745"/>
        </c:manualLayout>
      </c:layout>
      <c:overlay val="0"/>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2455822270628"/>
          <c:y val="0.14285761737888425"/>
          <c:w val="0.72118056873713021"/>
          <c:h val="0.47279068608725983"/>
        </c:manualLayout>
      </c:layout>
      <c:barChart>
        <c:barDir val="col"/>
        <c:grouping val="clustered"/>
        <c:varyColors val="0"/>
        <c:ser>
          <c:idx val="2"/>
          <c:order val="3"/>
          <c:tx>
            <c:strRef>
              <c:f>'3.2.20-23-график'!$B$9</c:f>
              <c:strCache>
                <c:ptCount val="1"/>
                <c:pt idx="0">
                  <c:v>капиталдың күтілетін шығындары (макроэконометрикалық модель)</c:v>
                </c:pt>
              </c:strCache>
            </c:strRef>
          </c:tx>
          <c:spPr>
            <a:gradFill rotWithShape="0">
              <a:gsLst>
                <a:gs pos="0">
                  <a:srgbClr val="00FFFF"/>
                </a:gs>
                <a:gs pos="100000">
                  <a:srgbClr val="00FFFF">
                    <a:gamma/>
                    <a:shade val="46275"/>
                    <a:invGamma/>
                  </a:srgbClr>
                </a:gs>
              </a:gsLst>
              <a:lin ang="0" scaled="1"/>
            </a:gradFill>
            <a:ln w="12700">
              <a:solidFill>
                <a:srgbClr val="00FFFF"/>
              </a:solidFill>
              <a:prstDash val="solid"/>
            </a:ln>
          </c:spPr>
          <c:invertIfNegative val="0"/>
          <c:cat>
            <c:strRef>
              <c:f>'3.2.20-23-график'!$J$4:$O$4</c:f>
              <c:strCache>
                <c:ptCount val="6"/>
                <c:pt idx="0">
                  <c:v>2 тоқ 2010*</c:v>
                </c:pt>
                <c:pt idx="1">
                  <c:v>3 тоқ 2010</c:v>
                </c:pt>
                <c:pt idx="2">
                  <c:v>4 тоқ 2010</c:v>
                </c:pt>
                <c:pt idx="3">
                  <c:v>1 тоқ 2011</c:v>
                </c:pt>
                <c:pt idx="4">
                  <c:v>2 тоқ 2011</c:v>
                </c:pt>
                <c:pt idx="5">
                  <c:v>3 тоқ 2011</c:v>
                </c:pt>
              </c:strCache>
            </c:strRef>
          </c:cat>
          <c:val>
            <c:numRef>
              <c:f>'3.2.20-23-график'!$D$9:$I$9</c:f>
              <c:numCache>
                <c:formatCode>0.00</c:formatCode>
                <c:ptCount val="6"/>
                <c:pt idx="2">
                  <c:v>40.484788990684116</c:v>
                </c:pt>
                <c:pt idx="3">
                  <c:v>170.4856993971521</c:v>
                </c:pt>
                <c:pt idx="4">
                  <c:v>193.35567828919164</c:v>
                </c:pt>
                <c:pt idx="5">
                  <c:v>339.13198074551161</c:v>
                </c:pt>
              </c:numCache>
            </c:numRef>
          </c:val>
          <c:extLst>
            <c:ext xmlns:c16="http://schemas.microsoft.com/office/drawing/2014/chart" uri="{C3380CC4-5D6E-409C-BE32-E72D297353CC}">
              <c16:uniqueId val="{00000000-F22E-4AA5-AC42-E04506563084}"/>
            </c:ext>
          </c:extLst>
        </c:ser>
        <c:ser>
          <c:idx val="3"/>
          <c:order val="4"/>
          <c:tx>
            <c:strRef>
              <c:f>'3.2.20-23-график'!$B$10</c:f>
              <c:strCache>
                <c:ptCount val="1"/>
                <c:pt idx="0">
                  <c:v>капиталдың күтілетін шығындары (панельдік модель)</c:v>
                </c:pt>
              </c:strCache>
            </c:strRef>
          </c:tx>
          <c:spPr>
            <a:gradFill rotWithShape="0">
              <a:gsLst>
                <a:gs pos="0">
                  <a:srgbClr val="0000FF"/>
                </a:gs>
                <a:gs pos="100000">
                  <a:srgbClr val="0000FF">
                    <a:gamma/>
                    <a:shade val="46275"/>
                    <a:invGamma/>
                  </a:srgbClr>
                </a:gs>
              </a:gsLst>
              <a:lin ang="0" scaled="1"/>
            </a:gradFill>
            <a:ln w="12700">
              <a:solidFill>
                <a:srgbClr val="0000FF"/>
              </a:solidFill>
              <a:prstDash val="solid"/>
            </a:ln>
          </c:spPr>
          <c:invertIfNegative val="0"/>
          <c:cat>
            <c:strRef>
              <c:f>'3.2.20-23-график'!$J$4:$O$4</c:f>
              <c:strCache>
                <c:ptCount val="6"/>
                <c:pt idx="0">
                  <c:v>2 тоқ 2010*</c:v>
                </c:pt>
                <c:pt idx="1">
                  <c:v>3 тоқ 2010</c:v>
                </c:pt>
                <c:pt idx="2">
                  <c:v>4 тоқ 2010</c:v>
                </c:pt>
                <c:pt idx="3">
                  <c:v>1 тоқ 2011</c:v>
                </c:pt>
                <c:pt idx="4">
                  <c:v>2 тоқ 2011</c:v>
                </c:pt>
                <c:pt idx="5">
                  <c:v>3 тоқ 2011</c:v>
                </c:pt>
              </c:strCache>
            </c:strRef>
          </c:cat>
          <c:val>
            <c:numRef>
              <c:f>'3.2.20-23-график'!$D$10:$I$10</c:f>
              <c:numCache>
                <c:formatCode>0.00</c:formatCode>
                <c:ptCount val="6"/>
                <c:pt idx="2">
                  <c:v>32.5411655942831</c:v>
                </c:pt>
                <c:pt idx="3">
                  <c:v>87.844351389549402</c:v>
                </c:pt>
                <c:pt idx="4">
                  <c:v>160.45963604324734</c:v>
                </c:pt>
                <c:pt idx="5">
                  <c:v>241.57121692744224</c:v>
                </c:pt>
              </c:numCache>
            </c:numRef>
          </c:val>
          <c:extLst>
            <c:ext xmlns:c16="http://schemas.microsoft.com/office/drawing/2014/chart" uri="{C3380CC4-5D6E-409C-BE32-E72D297353CC}">
              <c16:uniqueId val="{00000001-F22E-4AA5-AC42-E04506563084}"/>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'3.2.20-23-график'!$B$5</c:f>
              <c:strCache>
                <c:ptCount val="1"/>
                <c:pt idx="0">
                  <c:v>базалық сценарий</c:v>
                </c:pt>
              </c:strCache>
            </c:strRef>
          </c:tx>
          <c:spPr>
            <a:ln w="25400">
              <a:solidFill>
                <a:srgbClr val="000080"/>
              </a:solidFill>
              <a:prstDash val="solid"/>
            </a:ln>
          </c:spPr>
          <c:marker>
            <c:symbol val="none"/>
          </c:marker>
          <c:cat>
            <c:strRef>
              <c:f>'3.2.20-23-график'!$J$4:$O$4</c:f>
              <c:strCache>
                <c:ptCount val="6"/>
                <c:pt idx="0">
                  <c:v>2 тоқ 2010*</c:v>
                </c:pt>
                <c:pt idx="1">
                  <c:v>3 тоқ 2010</c:v>
                </c:pt>
                <c:pt idx="2">
                  <c:v>4 тоқ 2010</c:v>
                </c:pt>
                <c:pt idx="3">
                  <c:v>1 тоқ 2011</c:v>
                </c:pt>
                <c:pt idx="4">
                  <c:v>2 тоқ 2011</c:v>
                </c:pt>
                <c:pt idx="5">
                  <c:v>3 тоқ 2011</c:v>
                </c:pt>
              </c:strCache>
            </c:strRef>
          </c:cat>
          <c:val>
            <c:numRef>
              <c:f>'3.2.20-23-график'!$J$5:$O$5</c:f>
              <c:numCache>
                <c:formatCode>0.00</c:formatCode>
                <c:ptCount val="6"/>
                <c:pt idx="0">
                  <c:v>0.10338705110191811</c:v>
                </c:pt>
                <c:pt idx="1">
                  <c:v>0.10707768446626745</c:v>
                </c:pt>
                <c:pt idx="2">
                  <c:v>0.10482294107032793</c:v>
                </c:pt>
                <c:pt idx="3">
                  <c:v>0.10142426659357666</c:v>
                </c:pt>
                <c:pt idx="4">
                  <c:v>0.10438242492253291</c:v>
                </c:pt>
                <c:pt idx="5">
                  <c:v>0.10305721388044795</c:v>
                </c:pt>
              </c:numCache>
            </c:numRef>
          </c:val>
          <c:smooth val="0"/>
          <c:extLst>
            <c:ext xmlns:c16="http://schemas.microsoft.com/office/drawing/2014/chart" uri="{C3380CC4-5D6E-409C-BE32-E72D297353CC}">
              <c16:uniqueId val="{00000002-F22E-4AA5-AC42-E04506563084}"/>
            </c:ext>
          </c:extLst>
        </c:ser>
        <c:ser>
          <c:idx val="1"/>
          <c:order val="1"/>
          <c:tx>
            <c:strRef>
              <c:f>'3.2.20-23-график'!$B$6</c:f>
              <c:strCache>
                <c:ptCount val="1"/>
                <c:pt idx="0">
                  <c:v>макроэконометрикалық модель</c:v>
                </c:pt>
              </c:strCache>
            </c:strRef>
          </c:tx>
          <c:spPr>
            <a:ln w="25400">
              <a:solidFill>
                <a:srgbClr val="FF6600"/>
              </a:solidFill>
              <a:prstDash val="solid"/>
            </a:ln>
          </c:spPr>
          <c:marker>
            <c:symbol val="none"/>
          </c:marker>
          <c:cat>
            <c:strRef>
              <c:f>'3.2.20-23-график'!$J$4:$O$4</c:f>
              <c:strCache>
                <c:ptCount val="6"/>
                <c:pt idx="0">
                  <c:v>2 тоқ 2010*</c:v>
                </c:pt>
                <c:pt idx="1">
                  <c:v>3 тоқ 2010</c:v>
                </c:pt>
                <c:pt idx="2">
                  <c:v>4 тоқ 2010</c:v>
                </c:pt>
                <c:pt idx="3">
                  <c:v>1 тоқ 2011</c:v>
                </c:pt>
                <c:pt idx="4">
                  <c:v>2 тоқ 2011</c:v>
                </c:pt>
                <c:pt idx="5">
                  <c:v>3 тоқ 2011</c:v>
                </c:pt>
              </c:strCache>
            </c:strRef>
          </c:cat>
          <c:val>
            <c:numRef>
              <c:f>'3.2.20-23-график'!$J$6:$O$6</c:f>
              <c:numCache>
                <c:formatCode>0.00</c:formatCode>
                <c:ptCount val="6"/>
                <c:pt idx="0">
                  <c:v>0.10338705110191811</c:v>
                </c:pt>
                <c:pt idx="1">
                  <c:v>0.10716590940418921</c:v>
                </c:pt>
                <c:pt idx="2">
                  <c:v>0.10349249806016911</c:v>
                </c:pt>
                <c:pt idx="3">
                  <c:v>9.198008788367229E-2</c:v>
                </c:pt>
                <c:pt idx="4">
                  <c:v>8.9954805315190497E-2</c:v>
                </c:pt>
                <c:pt idx="5">
                  <c:v>7.7045383506966644E-2</c:v>
                </c:pt>
              </c:numCache>
            </c:numRef>
          </c:val>
          <c:smooth val="0"/>
          <c:extLst>
            <c:ext xmlns:c16="http://schemas.microsoft.com/office/drawing/2014/chart" uri="{C3380CC4-5D6E-409C-BE32-E72D297353CC}">
              <c16:uniqueId val="{00000003-F22E-4AA5-AC42-E04506563084}"/>
            </c:ext>
          </c:extLst>
        </c:ser>
        <c:ser>
          <c:idx val="5"/>
          <c:order val="2"/>
          <c:tx>
            <c:strRef>
              <c:f>'3.2.20-23-график'!$B$8</c:f>
              <c:strCache>
                <c:ptCount val="1"/>
                <c:pt idx="0">
                  <c:v>панельдік модель</c:v>
                </c:pt>
              </c:strCache>
            </c:strRef>
          </c:tx>
          <c:spPr>
            <a:ln w="25400">
              <a:solidFill>
                <a:srgbClr val="FFCC00"/>
              </a:solidFill>
              <a:prstDash val="solid"/>
            </a:ln>
          </c:spPr>
          <c:marker>
            <c:symbol val="none"/>
          </c:marker>
          <c:cat>
            <c:strRef>
              <c:f>'3.2.20-23-график'!$J$4:$O$4</c:f>
              <c:strCache>
                <c:ptCount val="6"/>
                <c:pt idx="0">
                  <c:v>2 тоқ 2010*</c:v>
                </c:pt>
                <c:pt idx="1">
                  <c:v>3 тоқ 2010</c:v>
                </c:pt>
                <c:pt idx="2">
                  <c:v>4 тоқ 2010</c:v>
                </c:pt>
                <c:pt idx="3">
                  <c:v>1 тоқ 2011</c:v>
                </c:pt>
                <c:pt idx="4">
                  <c:v>2 тоқ 2011</c:v>
                </c:pt>
                <c:pt idx="5">
                  <c:v>3 тоқ 2011</c:v>
                </c:pt>
              </c:strCache>
            </c:strRef>
          </c:cat>
          <c:val>
            <c:numRef>
              <c:f>'3.2.20-23-график'!$J$8:$O$8</c:f>
              <c:numCache>
                <c:formatCode>0.00</c:formatCode>
                <c:ptCount val="6"/>
                <c:pt idx="0">
                  <c:v>0.10338705110191811</c:v>
                </c:pt>
                <c:pt idx="1">
                  <c:v>0.10716590940418921</c:v>
                </c:pt>
                <c:pt idx="2">
                  <c:v>0.10419595660165971</c:v>
                </c:pt>
                <c:pt idx="3">
                  <c:v>9.929850659956771E-2</c:v>
                </c:pt>
                <c:pt idx="4">
                  <c:v>9.2867959771836803E-2</c:v>
                </c:pt>
                <c:pt idx="5">
                  <c:v>8.5685011696447863E-2</c:v>
                </c:pt>
              </c:numCache>
            </c:numRef>
          </c:val>
          <c:smooth val="0"/>
          <c:extLst>
            <c:ext xmlns:c16="http://schemas.microsoft.com/office/drawing/2014/chart" uri="{C3380CC4-5D6E-409C-BE32-E72D297353CC}">
              <c16:uniqueId val="{00000004-F22E-4AA5-AC42-E04506563084}"/>
            </c:ext>
          </c:extLst>
        </c:ser>
        <c:dLbls>
          <c:showLegendKey val="0"/>
          <c:showVal val="0"/>
          <c:showCatName val="0"/>
          <c:showSerName val="0"/>
          <c:showPercent val="0"/>
          <c:showBubbleSize val="0"/>
        </c:dLbls>
        <c:marker val="1"/>
        <c:smooth val="0"/>
        <c:axId val="494081704"/>
        <c:axId val="1"/>
      </c:lineChart>
      <c:catAx>
        <c:axId val="494081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1"/>
          <c:min val="0.06"/>
        </c:scaling>
        <c:delete val="0"/>
        <c:axPos val="l"/>
        <c:majorGridlines>
          <c:spPr>
            <a:ln w="3175">
              <a:solidFill>
                <a:srgbClr val="C0C0C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81704"/>
        <c:crosses val="autoZero"/>
        <c:crossBetween val="between"/>
        <c:majorUnit val="0.0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60"/>
          <c:min val="0"/>
        </c:scaling>
        <c:delete val="0"/>
        <c:axPos val="r"/>
        <c:numFmt formatCode="0.0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72"/>
      </c:valAx>
      <c:spPr>
        <a:noFill/>
        <a:ln w="25400">
          <a:noFill/>
        </a:ln>
      </c:spPr>
    </c:plotArea>
    <c:legend>
      <c:legendPos val="b"/>
      <c:layout>
        <c:manualLayout>
          <c:xMode val="edge"/>
          <c:yMode val="edge"/>
          <c:x val="1.2953367875647668E-2"/>
          <c:y val="0.7678018575851393"/>
          <c:w val="0.97409326424870468"/>
          <c:h val="0.22291021671826625"/>
        </c:manualLayout>
      </c:layout>
      <c:overlay val="0"/>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00.xml.rels><?xml version="1.0" encoding="UTF-8" standalone="yes"?>
<Relationships xmlns="http://schemas.openxmlformats.org/package/2006/relationships"><Relationship Id="rId2" Type="http://schemas.openxmlformats.org/officeDocument/2006/relationships/chart" Target="../charts/chart113.xml"/><Relationship Id="rId1" Type="http://schemas.openxmlformats.org/officeDocument/2006/relationships/chart" Target="../charts/chart112.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02.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0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18.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28.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29.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30.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31.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3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33.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34.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35.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36.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37.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38.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39.xml"/></Relationships>
</file>

<file path=xl/drawings/_rels/drawing127.xml.rels><?xml version="1.0" encoding="UTF-8" standalone="yes"?>
<Relationships xmlns="http://schemas.openxmlformats.org/package/2006/relationships"><Relationship Id="rId2" Type="http://schemas.openxmlformats.org/officeDocument/2006/relationships/chart" Target="../charts/chart141.xml"/><Relationship Id="rId1" Type="http://schemas.openxmlformats.org/officeDocument/2006/relationships/chart" Target="../charts/chart140.xml"/></Relationships>
</file>

<file path=xl/drawings/_rels/drawing128.xml.rels><?xml version="1.0" encoding="UTF-8" standalone="yes"?>
<Relationships xmlns="http://schemas.openxmlformats.org/package/2006/relationships"><Relationship Id="rId2" Type="http://schemas.openxmlformats.org/officeDocument/2006/relationships/chart" Target="../charts/chart143.xml"/><Relationship Id="rId1" Type="http://schemas.openxmlformats.org/officeDocument/2006/relationships/chart" Target="../charts/chart14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0.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132.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133.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134.xml.rels><?xml version="1.0" encoding="UTF-8" standalone="yes"?>
<Relationships xmlns="http://schemas.openxmlformats.org/package/2006/relationships"><Relationship Id="rId2" Type="http://schemas.openxmlformats.org/officeDocument/2006/relationships/chart" Target="../charts/chart149.xml"/><Relationship Id="rId1" Type="http://schemas.openxmlformats.org/officeDocument/2006/relationships/chart" Target="../charts/chart148.xml"/></Relationships>
</file>

<file path=xl/drawings/_rels/drawing135.xml.rels><?xml version="1.0" encoding="UTF-8" standalone="yes"?>
<Relationships xmlns="http://schemas.openxmlformats.org/package/2006/relationships"><Relationship Id="rId1" Type="http://schemas.openxmlformats.org/officeDocument/2006/relationships/chart" Target="../charts/chart150.xml"/></Relationships>
</file>

<file path=xl/drawings/_rels/drawing136.xml.rels><?xml version="1.0" encoding="UTF-8" standalone="yes"?>
<Relationships xmlns="http://schemas.openxmlformats.org/package/2006/relationships"><Relationship Id="rId1" Type="http://schemas.openxmlformats.org/officeDocument/2006/relationships/chart" Target="../charts/chart151.xml"/></Relationships>
</file>

<file path=xl/drawings/_rels/drawing137.xml.rels><?xml version="1.0" encoding="UTF-8" standalone="yes"?>
<Relationships xmlns="http://schemas.openxmlformats.org/package/2006/relationships"><Relationship Id="rId2" Type="http://schemas.openxmlformats.org/officeDocument/2006/relationships/chart" Target="../charts/chart153.xml"/><Relationship Id="rId1" Type="http://schemas.openxmlformats.org/officeDocument/2006/relationships/chart" Target="../charts/chart152.xml"/></Relationships>
</file>

<file path=xl/drawings/_rels/drawing138.xml.rels><?xml version="1.0" encoding="UTF-8" standalone="yes"?>
<Relationships xmlns="http://schemas.openxmlformats.org/package/2006/relationships"><Relationship Id="rId3" Type="http://schemas.openxmlformats.org/officeDocument/2006/relationships/chart" Target="../charts/chart156.xml"/><Relationship Id="rId2" Type="http://schemas.openxmlformats.org/officeDocument/2006/relationships/chart" Target="../charts/chart155.xml"/><Relationship Id="rId1" Type="http://schemas.openxmlformats.org/officeDocument/2006/relationships/chart" Target="../charts/chart154.xml"/></Relationships>
</file>

<file path=xl/drawings/_rels/drawing139.xml.rels><?xml version="1.0" encoding="UTF-8" standalone="yes"?>
<Relationships xmlns="http://schemas.openxmlformats.org/package/2006/relationships"><Relationship Id="rId2" Type="http://schemas.openxmlformats.org/officeDocument/2006/relationships/chart" Target="../charts/chart158.xml"/><Relationship Id="rId1" Type="http://schemas.openxmlformats.org/officeDocument/2006/relationships/chart" Target="../charts/chart15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0.xml.rels><?xml version="1.0" encoding="UTF-8" standalone="yes"?>
<Relationships xmlns="http://schemas.openxmlformats.org/package/2006/relationships"><Relationship Id="rId1" Type="http://schemas.openxmlformats.org/officeDocument/2006/relationships/chart" Target="../charts/chart159.xml"/></Relationships>
</file>

<file path=xl/drawings/_rels/drawing141.xml.rels><?xml version="1.0" encoding="UTF-8" standalone="yes"?>
<Relationships xmlns="http://schemas.openxmlformats.org/package/2006/relationships"><Relationship Id="rId1" Type="http://schemas.openxmlformats.org/officeDocument/2006/relationships/chart" Target="../charts/chart160.xml"/></Relationships>
</file>

<file path=xl/drawings/_rels/drawing142.xml.rels><?xml version="1.0" encoding="UTF-8" standalone="yes"?>
<Relationships xmlns="http://schemas.openxmlformats.org/package/2006/relationships"><Relationship Id="rId1" Type="http://schemas.openxmlformats.org/officeDocument/2006/relationships/chart" Target="../charts/chart161.xml"/></Relationships>
</file>

<file path=xl/drawings/_rels/drawing143.xml.rels><?xml version="1.0" encoding="UTF-8" standalone="yes"?>
<Relationships xmlns="http://schemas.openxmlformats.org/package/2006/relationships"><Relationship Id="rId1" Type="http://schemas.openxmlformats.org/officeDocument/2006/relationships/chart" Target="../charts/chart162.xml"/></Relationships>
</file>

<file path=xl/drawings/_rels/drawing144.xml.rels><?xml version="1.0" encoding="UTF-8" standalone="yes"?>
<Relationships xmlns="http://schemas.openxmlformats.org/package/2006/relationships"><Relationship Id="rId1" Type="http://schemas.openxmlformats.org/officeDocument/2006/relationships/chart" Target="../charts/chart163.xml"/></Relationships>
</file>

<file path=xl/drawings/_rels/drawing145.xml.rels><?xml version="1.0" encoding="UTF-8" standalone="yes"?>
<Relationships xmlns="http://schemas.openxmlformats.org/package/2006/relationships"><Relationship Id="rId1" Type="http://schemas.openxmlformats.org/officeDocument/2006/relationships/chart" Target="../charts/chart16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0.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1.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4" Type="http://schemas.openxmlformats.org/officeDocument/2006/relationships/chart" Target="../charts/chart71.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63.xml.rels><?xml version="1.0" encoding="UTF-8" standalone="yes"?>
<Relationships xmlns="http://schemas.openxmlformats.org/package/2006/relationships"><Relationship Id="rId3" Type="http://schemas.openxmlformats.org/officeDocument/2006/relationships/chart" Target="../charts/chart76.xml"/><Relationship Id="rId2" Type="http://schemas.openxmlformats.org/officeDocument/2006/relationships/chart" Target="../charts/chart75.xml"/><Relationship Id="rId1" Type="http://schemas.openxmlformats.org/officeDocument/2006/relationships/chart" Target="../charts/chart74.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81.xml.rels><?xml version="1.0" encoding="UTF-8" standalone="yes"?>
<Relationships xmlns="http://schemas.openxmlformats.org/package/2006/relationships"><Relationship Id="rId3" Type="http://schemas.openxmlformats.org/officeDocument/2006/relationships/chart" Target="../charts/chart93.xml"/><Relationship Id="rId2" Type="http://schemas.openxmlformats.org/officeDocument/2006/relationships/chart" Target="../charts/chart92.xml"/><Relationship Id="rId1" Type="http://schemas.openxmlformats.org/officeDocument/2006/relationships/chart" Target="../charts/chart9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85.xml.rels><?xml version="1.0" encoding="UTF-8" standalone="yes"?>
<Relationships xmlns="http://schemas.openxmlformats.org/package/2006/relationships"><Relationship Id="rId3" Type="http://schemas.openxmlformats.org/officeDocument/2006/relationships/chart" Target="../charts/chart99.xml"/><Relationship Id="rId2" Type="http://schemas.openxmlformats.org/officeDocument/2006/relationships/chart" Target="../charts/chart98.xml"/><Relationship Id="rId1" Type="http://schemas.openxmlformats.org/officeDocument/2006/relationships/chart" Target="../charts/chart97.xml"/><Relationship Id="rId4" Type="http://schemas.openxmlformats.org/officeDocument/2006/relationships/chart" Target="../charts/chart100.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111.xml"/></Relationships>
</file>

<file path=xl/drawings/drawing1.xml><?xml version="1.0" encoding="utf-8"?>
<xdr:wsDr xmlns:xdr="http://schemas.openxmlformats.org/drawingml/2006/spreadsheetDrawing" xmlns:a="http://schemas.openxmlformats.org/drawingml/2006/main">
  <xdr:twoCellAnchor>
    <xdr:from>
      <xdr:col>4</xdr:col>
      <xdr:colOff>600075</xdr:colOff>
      <xdr:row>6</xdr:row>
      <xdr:rowOff>28575</xdr:rowOff>
    </xdr:from>
    <xdr:to>
      <xdr:col>10</xdr:col>
      <xdr:colOff>571500</xdr:colOff>
      <xdr:row>18</xdr:row>
      <xdr:rowOff>104775</xdr:rowOff>
    </xdr:to>
    <xdr:graphicFrame macro="">
      <xdr:nvGraphicFramePr>
        <xdr:cNvPr id="342027" name="Chart 1">
          <a:extLst>
            <a:ext uri="{FF2B5EF4-FFF2-40B4-BE49-F238E27FC236}">
              <a16:creationId xmlns:a16="http://schemas.microsoft.com/office/drawing/2014/main" id="{FBF31B43-B7E6-4A41-A2E8-5BA91D7E5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552450</xdr:colOff>
      <xdr:row>4</xdr:row>
      <xdr:rowOff>57150</xdr:rowOff>
    </xdr:from>
    <xdr:to>
      <xdr:col>14</xdr:col>
      <xdr:colOff>495300</xdr:colOff>
      <xdr:row>17</xdr:row>
      <xdr:rowOff>66675</xdr:rowOff>
    </xdr:to>
    <xdr:graphicFrame macro="">
      <xdr:nvGraphicFramePr>
        <xdr:cNvPr id="352267" name="Chart 1">
          <a:extLst>
            <a:ext uri="{FF2B5EF4-FFF2-40B4-BE49-F238E27FC236}">
              <a16:creationId xmlns:a16="http://schemas.microsoft.com/office/drawing/2014/main" id="{F824DA0A-5AD9-41DF-AE5C-76F1D5ECA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1</xdr:col>
      <xdr:colOff>0</xdr:colOff>
      <xdr:row>465</xdr:row>
      <xdr:rowOff>76200</xdr:rowOff>
    </xdr:from>
    <xdr:to>
      <xdr:col>3</xdr:col>
      <xdr:colOff>571500</xdr:colOff>
      <xdr:row>480</xdr:row>
      <xdr:rowOff>85725</xdr:rowOff>
    </xdr:to>
    <xdr:graphicFrame macro="">
      <xdr:nvGraphicFramePr>
        <xdr:cNvPr id="235541" name="Chart 2">
          <a:extLst>
            <a:ext uri="{FF2B5EF4-FFF2-40B4-BE49-F238E27FC236}">
              <a16:creationId xmlns:a16="http://schemas.microsoft.com/office/drawing/2014/main" id="{609DBA53-D1B9-4D95-B71B-5776D0428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9525</xdr:rowOff>
    </xdr:from>
    <xdr:to>
      <xdr:col>5</xdr:col>
      <xdr:colOff>361950</xdr:colOff>
      <xdr:row>25</xdr:row>
      <xdr:rowOff>133350</xdr:rowOff>
    </xdr:to>
    <xdr:graphicFrame macro="">
      <xdr:nvGraphicFramePr>
        <xdr:cNvPr id="235542" name="Chart 10">
          <a:extLst>
            <a:ext uri="{FF2B5EF4-FFF2-40B4-BE49-F238E27FC236}">
              <a16:creationId xmlns:a16="http://schemas.microsoft.com/office/drawing/2014/main" id="{EC901F17-6164-4F58-8FD9-D5CA9F91F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0</xdr:colOff>
      <xdr:row>12</xdr:row>
      <xdr:rowOff>19050</xdr:rowOff>
    </xdr:from>
    <xdr:to>
      <xdr:col>5</xdr:col>
      <xdr:colOff>95250</xdr:colOff>
      <xdr:row>32</xdr:row>
      <xdr:rowOff>133350</xdr:rowOff>
    </xdr:to>
    <xdr:graphicFrame macro="">
      <xdr:nvGraphicFramePr>
        <xdr:cNvPr id="228363" name="Chart 1">
          <a:extLst>
            <a:ext uri="{FF2B5EF4-FFF2-40B4-BE49-F238E27FC236}">
              <a16:creationId xmlns:a16="http://schemas.microsoft.com/office/drawing/2014/main" id="{827244DD-FA32-4D3B-A914-9AB938971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109</xdr:col>
      <xdr:colOff>85725</xdr:colOff>
      <xdr:row>3</xdr:row>
      <xdr:rowOff>0</xdr:rowOff>
    </xdr:from>
    <xdr:to>
      <xdr:col>116</xdr:col>
      <xdr:colOff>238125</xdr:colOff>
      <xdr:row>21</xdr:row>
      <xdr:rowOff>104775</xdr:rowOff>
    </xdr:to>
    <xdr:graphicFrame macro="">
      <xdr:nvGraphicFramePr>
        <xdr:cNvPr id="230421" name="Chart 3">
          <a:extLst>
            <a:ext uri="{FF2B5EF4-FFF2-40B4-BE49-F238E27FC236}">
              <a16:creationId xmlns:a16="http://schemas.microsoft.com/office/drawing/2014/main" id="{16F2F1FA-EB21-4500-8DC3-967148040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523875</xdr:colOff>
      <xdr:row>10</xdr:row>
      <xdr:rowOff>19050</xdr:rowOff>
    </xdr:from>
    <xdr:to>
      <xdr:col>6</xdr:col>
      <xdr:colOff>304800</xdr:colOff>
      <xdr:row>26</xdr:row>
      <xdr:rowOff>152400</xdr:rowOff>
    </xdr:to>
    <xdr:graphicFrame macro="">
      <xdr:nvGraphicFramePr>
        <xdr:cNvPr id="230422" name="Диаграмма 7">
          <a:extLst>
            <a:ext uri="{FF2B5EF4-FFF2-40B4-BE49-F238E27FC236}">
              <a16:creationId xmlns:a16="http://schemas.microsoft.com/office/drawing/2014/main" id="{EF1A610E-E196-4DC8-9FC4-EE4FE7BE53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9525</xdr:colOff>
      <xdr:row>10</xdr:row>
      <xdr:rowOff>47625</xdr:rowOff>
    </xdr:from>
    <xdr:to>
      <xdr:col>5</xdr:col>
      <xdr:colOff>771525</xdr:colOff>
      <xdr:row>29</xdr:row>
      <xdr:rowOff>142875</xdr:rowOff>
    </xdr:to>
    <xdr:graphicFrame macro="">
      <xdr:nvGraphicFramePr>
        <xdr:cNvPr id="238603" name="Chart 1">
          <a:extLst>
            <a:ext uri="{FF2B5EF4-FFF2-40B4-BE49-F238E27FC236}">
              <a16:creationId xmlns:a16="http://schemas.microsoft.com/office/drawing/2014/main" id="{66A33F8F-DCDE-4628-B2F9-A5BCFD970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7</xdr:col>
      <xdr:colOff>19050</xdr:colOff>
      <xdr:row>3</xdr:row>
      <xdr:rowOff>971550</xdr:rowOff>
    </xdr:from>
    <xdr:to>
      <xdr:col>14</xdr:col>
      <xdr:colOff>152400</xdr:colOff>
      <xdr:row>17</xdr:row>
      <xdr:rowOff>47625</xdr:rowOff>
    </xdr:to>
    <xdr:graphicFrame macro="">
      <xdr:nvGraphicFramePr>
        <xdr:cNvPr id="240661" name="Chart 3">
          <a:extLst>
            <a:ext uri="{FF2B5EF4-FFF2-40B4-BE49-F238E27FC236}">
              <a16:creationId xmlns:a16="http://schemas.microsoft.com/office/drawing/2014/main" id="{7AD7361C-FE93-40AF-A755-B3E80152D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xdr:row>
      <xdr:rowOff>0</xdr:rowOff>
    </xdr:from>
    <xdr:to>
      <xdr:col>1</xdr:col>
      <xdr:colOff>619125</xdr:colOff>
      <xdr:row>3</xdr:row>
      <xdr:rowOff>161925</xdr:rowOff>
    </xdr:to>
    <xdr:pic>
      <xdr:nvPicPr>
        <xdr:cNvPr id="240662" name="XLDataChannel1" hidden="1">
          <a:extLst>
            <a:ext uri="{FF2B5EF4-FFF2-40B4-BE49-F238E27FC236}">
              <a16:creationId xmlns:a16="http://schemas.microsoft.com/office/drawing/2014/main" id="{F618637E-0D31-4CA8-8D78-157ED34854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485775"/>
          <a:ext cx="619125" cy="1619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105.xml><?xml version="1.0" encoding="utf-8"?>
<xdr:wsDr xmlns:xdr="http://schemas.openxmlformats.org/drawingml/2006/spreadsheetDrawing" xmlns:a="http://schemas.openxmlformats.org/drawingml/2006/main">
  <xdr:twoCellAnchor>
    <xdr:from>
      <xdr:col>1</xdr:col>
      <xdr:colOff>0</xdr:colOff>
      <xdr:row>13</xdr:row>
      <xdr:rowOff>57150</xdr:rowOff>
    </xdr:from>
    <xdr:to>
      <xdr:col>5</xdr:col>
      <xdr:colOff>180975</xdr:colOff>
      <xdr:row>31</xdr:row>
      <xdr:rowOff>9525</xdr:rowOff>
    </xdr:to>
    <xdr:graphicFrame macro="">
      <xdr:nvGraphicFramePr>
        <xdr:cNvPr id="242699" name="Chart 1">
          <a:extLst>
            <a:ext uri="{FF2B5EF4-FFF2-40B4-BE49-F238E27FC236}">
              <a16:creationId xmlns:a16="http://schemas.microsoft.com/office/drawing/2014/main" id="{0DDDA6D0-BBD7-47C8-8C34-C1165AAEA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581025</xdr:colOff>
      <xdr:row>28</xdr:row>
      <xdr:rowOff>57150</xdr:rowOff>
    </xdr:from>
    <xdr:to>
      <xdr:col>4</xdr:col>
      <xdr:colOff>247650</xdr:colOff>
      <xdr:row>43</xdr:row>
      <xdr:rowOff>95250</xdr:rowOff>
    </xdr:to>
    <xdr:graphicFrame macro="">
      <xdr:nvGraphicFramePr>
        <xdr:cNvPr id="244747" name="Chart 2">
          <a:extLst>
            <a:ext uri="{FF2B5EF4-FFF2-40B4-BE49-F238E27FC236}">
              <a16:creationId xmlns:a16="http://schemas.microsoft.com/office/drawing/2014/main" id="{75A71DD9-C75E-42A2-9091-F8A292DB7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9525</xdr:colOff>
      <xdr:row>10</xdr:row>
      <xdr:rowOff>9525</xdr:rowOff>
    </xdr:from>
    <xdr:to>
      <xdr:col>4</xdr:col>
      <xdr:colOff>438150</xdr:colOff>
      <xdr:row>27</xdr:row>
      <xdr:rowOff>133350</xdr:rowOff>
    </xdr:to>
    <xdr:graphicFrame macro="">
      <xdr:nvGraphicFramePr>
        <xdr:cNvPr id="246795" name="Chart 1">
          <a:extLst>
            <a:ext uri="{FF2B5EF4-FFF2-40B4-BE49-F238E27FC236}">
              <a16:creationId xmlns:a16="http://schemas.microsoft.com/office/drawing/2014/main" id="{AEBADF0E-4710-4881-B05D-5861EF28E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28575</xdr:colOff>
      <xdr:row>12</xdr:row>
      <xdr:rowOff>76200</xdr:rowOff>
    </xdr:from>
    <xdr:to>
      <xdr:col>5</xdr:col>
      <xdr:colOff>514350</xdr:colOff>
      <xdr:row>30</xdr:row>
      <xdr:rowOff>123825</xdr:rowOff>
    </xdr:to>
    <xdr:graphicFrame macro="">
      <xdr:nvGraphicFramePr>
        <xdr:cNvPr id="248843" name="Chart 2">
          <a:extLst>
            <a:ext uri="{FF2B5EF4-FFF2-40B4-BE49-F238E27FC236}">
              <a16:creationId xmlns:a16="http://schemas.microsoft.com/office/drawing/2014/main" id="{EB9BB6C8-E553-4D52-8195-60AC3BE8D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1</xdr:col>
      <xdr:colOff>9525</xdr:colOff>
      <xdr:row>10</xdr:row>
      <xdr:rowOff>76200</xdr:rowOff>
    </xdr:from>
    <xdr:to>
      <xdr:col>5</xdr:col>
      <xdr:colOff>247650</xdr:colOff>
      <xdr:row>25</xdr:row>
      <xdr:rowOff>123825</xdr:rowOff>
    </xdr:to>
    <xdr:graphicFrame macro="">
      <xdr:nvGraphicFramePr>
        <xdr:cNvPr id="250891" name="Chart 1">
          <a:extLst>
            <a:ext uri="{FF2B5EF4-FFF2-40B4-BE49-F238E27FC236}">
              <a16:creationId xmlns:a16="http://schemas.microsoft.com/office/drawing/2014/main" id="{0D95ECED-B477-4226-BF18-9FC635C6E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19050</xdr:colOff>
      <xdr:row>2</xdr:row>
      <xdr:rowOff>19050</xdr:rowOff>
    </xdr:from>
    <xdr:to>
      <xdr:col>14</xdr:col>
      <xdr:colOff>419100</xdr:colOff>
      <xdr:row>16</xdr:row>
      <xdr:rowOff>38100</xdr:rowOff>
    </xdr:to>
    <xdr:graphicFrame macro="">
      <xdr:nvGraphicFramePr>
        <xdr:cNvPr id="360459" name="Chart 1">
          <a:extLst>
            <a:ext uri="{FF2B5EF4-FFF2-40B4-BE49-F238E27FC236}">
              <a16:creationId xmlns:a16="http://schemas.microsoft.com/office/drawing/2014/main" id="{746F2F17-15F1-482E-BC39-EAF710854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xdr:from>
      <xdr:col>0</xdr:col>
      <xdr:colOff>552450</xdr:colOff>
      <xdr:row>8</xdr:row>
      <xdr:rowOff>152400</xdr:rowOff>
    </xdr:from>
    <xdr:to>
      <xdr:col>5</xdr:col>
      <xdr:colOff>19050</xdr:colOff>
      <xdr:row>26</xdr:row>
      <xdr:rowOff>9525</xdr:rowOff>
    </xdr:to>
    <xdr:graphicFrame macro="">
      <xdr:nvGraphicFramePr>
        <xdr:cNvPr id="252939" name="Chart 1">
          <a:extLst>
            <a:ext uri="{FF2B5EF4-FFF2-40B4-BE49-F238E27FC236}">
              <a16:creationId xmlns:a16="http://schemas.microsoft.com/office/drawing/2014/main" id="{BEF24AE9-8A8D-4219-9955-748D3E176E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xdr:wsDr xmlns:xdr="http://schemas.openxmlformats.org/drawingml/2006/spreadsheetDrawing" xmlns:a="http://schemas.openxmlformats.org/drawingml/2006/main">
  <xdr:twoCellAnchor>
    <xdr:from>
      <xdr:col>1</xdr:col>
      <xdr:colOff>19050</xdr:colOff>
      <xdr:row>9</xdr:row>
      <xdr:rowOff>28575</xdr:rowOff>
    </xdr:from>
    <xdr:to>
      <xdr:col>3</xdr:col>
      <xdr:colOff>285750</xdr:colOff>
      <xdr:row>26</xdr:row>
      <xdr:rowOff>76200</xdr:rowOff>
    </xdr:to>
    <xdr:graphicFrame macro="">
      <xdr:nvGraphicFramePr>
        <xdr:cNvPr id="254987" name="Chart 2">
          <a:extLst>
            <a:ext uri="{FF2B5EF4-FFF2-40B4-BE49-F238E27FC236}">
              <a16:creationId xmlns:a16="http://schemas.microsoft.com/office/drawing/2014/main" id="{56533EC8-4572-4711-A0F2-3B2D8DBE8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c:userShapes xmlns:c="http://schemas.openxmlformats.org/drawingml/2006/chart">
  <cdr:relSizeAnchor xmlns:cdr="http://schemas.openxmlformats.org/drawingml/2006/chartDrawing">
    <cdr:from>
      <cdr:x>0.50395</cdr:x>
      <cdr:y>0.4249</cdr:y>
    </cdr:from>
    <cdr:to>
      <cdr:x>0.5319</cdr:x>
      <cdr:y>0.46221</cdr:y>
    </cdr:to>
    <cdr:sp macro="" textlink="">
      <cdr:nvSpPr>
        <cdr:cNvPr id="7169" name="Text Box 1"/>
        <cdr:cNvSpPr txBox="1">
          <a:spLocks xmlns:a="http://schemas.openxmlformats.org/drawingml/2006/main" noChangeArrowheads="1"/>
        </cdr:cNvSpPr>
      </cdr:nvSpPr>
      <cdr:spPr bwMode="auto">
        <a:xfrm xmlns:a="http://schemas.openxmlformats.org/drawingml/2006/main">
          <a:off x="2504021" y="1303218"/>
          <a:ext cx="143668" cy="11365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113.xml><?xml version="1.0" encoding="utf-8"?>
<xdr:wsDr xmlns:xdr="http://schemas.openxmlformats.org/drawingml/2006/spreadsheetDrawing" xmlns:a="http://schemas.openxmlformats.org/drawingml/2006/main">
  <xdr:twoCellAnchor>
    <xdr:from>
      <xdr:col>1</xdr:col>
      <xdr:colOff>47625</xdr:colOff>
      <xdr:row>13</xdr:row>
      <xdr:rowOff>95250</xdr:rowOff>
    </xdr:from>
    <xdr:to>
      <xdr:col>6</xdr:col>
      <xdr:colOff>38100</xdr:colOff>
      <xdr:row>30</xdr:row>
      <xdr:rowOff>85725</xdr:rowOff>
    </xdr:to>
    <xdr:graphicFrame macro="">
      <xdr:nvGraphicFramePr>
        <xdr:cNvPr id="257035" name="Диаграмма 2">
          <a:extLst>
            <a:ext uri="{FF2B5EF4-FFF2-40B4-BE49-F238E27FC236}">
              <a16:creationId xmlns:a16="http://schemas.microsoft.com/office/drawing/2014/main" id="{B9ECA4FD-F453-4103-AA4D-7C8B2607B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4.xml><?xml version="1.0" encoding="utf-8"?>
<xdr:wsDr xmlns:xdr="http://schemas.openxmlformats.org/drawingml/2006/spreadsheetDrawing" xmlns:a="http://schemas.openxmlformats.org/drawingml/2006/main">
  <xdr:twoCellAnchor>
    <xdr:from>
      <xdr:col>1</xdr:col>
      <xdr:colOff>38100</xdr:colOff>
      <xdr:row>8</xdr:row>
      <xdr:rowOff>19050</xdr:rowOff>
    </xdr:from>
    <xdr:to>
      <xdr:col>3</xdr:col>
      <xdr:colOff>723900</xdr:colOff>
      <xdr:row>24</xdr:row>
      <xdr:rowOff>19050</xdr:rowOff>
    </xdr:to>
    <xdr:graphicFrame macro="">
      <xdr:nvGraphicFramePr>
        <xdr:cNvPr id="259083" name="Chart 1">
          <a:extLst>
            <a:ext uri="{FF2B5EF4-FFF2-40B4-BE49-F238E27FC236}">
              <a16:creationId xmlns:a16="http://schemas.microsoft.com/office/drawing/2014/main" id="{ABD064EA-4F02-4FC8-B690-BB134060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5.xml><?xml version="1.0" encoding="utf-8"?>
<xdr:wsDr xmlns:xdr="http://schemas.openxmlformats.org/drawingml/2006/spreadsheetDrawing" xmlns:a="http://schemas.openxmlformats.org/drawingml/2006/main">
  <xdr:twoCellAnchor>
    <xdr:from>
      <xdr:col>1</xdr:col>
      <xdr:colOff>9525</xdr:colOff>
      <xdr:row>9</xdr:row>
      <xdr:rowOff>57150</xdr:rowOff>
    </xdr:from>
    <xdr:to>
      <xdr:col>5</xdr:col>
      <xdr:colOff>628650</xdr:colOff>
      <xdr:row>26</xdr:row>
      <xdr:rowOff>123825</xdr:rowOff>
    </xdr:to>
    <xdr:graphicFrame macro="">
      <xdr:nvGraphicFramePr>
        <xdr:cNvPr id="261131" name="Chart 3">
          <a:extLst>
            <a:ext uri="{FF2B5EF4-FFF2-40B4-BE49-F238E27FC236}">
              <a16:creationId xmlns:a16="http://schemas.microsoft.com/office/drawing/2014/main" id="{CE34F43C-40E9-4AFD-A6DD-38BA76311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6.xml><?xml version="1.0" encoding="utf-8"?>
<xdr:wsDr xmlns:xdr="http://schemas.openxmlformats.org/drawingml/2006/spreadsheetDrawing" xmlns:a="http://schemas.openxmlformats.org/drawingml/2006/main">
  <xdr:twoCellAnchor>
    <xdr:from>
      <xdr:col>1</xdr:col>
      <xdr:colOff>9525</xdr:colOff>
      <xdr:row>12</xdr:row>
      <xdr:rowOff>28575</xdr:rowOff>
    </xdr:from>
    <xdr:to>
      <xdr:col>6</xdr:col>
      <xdr:colOff>638175</xdr:colOff>
      <xdr:row>25</xdr:row>
      <xdr:rowOff>152400</xdr:rowOff>
    </xdr:to>
    <xdr:graphicFrame macro="">
      <xdr:nvGraphicFramePr>
        <xdr:cNvPr id="263179" name="Chart 1">
          <a:extLst>
            <a:ext uri="{FF2B5EF4-FFF2-40B4-BE49-F238E27FC236}">
              <a16:creationId xmlns:a16="http://schemas.microsoft.com/office/drawing/2014/main" id="{9E760F33-7CAD-4771-8165-909E8C6B3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7.xml><?xml version="1.0" encoding="utf-8"?>
<xdr:wsDr xmlns:xdr="http://schemas.openxmlformats.org/drawingml/2006/spreadsheetDrawing" xmlns:a="http://schemas.openxmlformats.org/drawingml/2006/main">
  <xdr:twoCellAnchor>
    <xdr:from>
      <xdr:col>1</xdr:col>
      <xdr:colOff>38100</xdr:colOff>
      <xdr:row>9</xdr:row>
      <xdr:rowOff>28575</xdr:rowOff>
    </xdr:from>
    <xdr:to>
      <xdr:col>3</xdr:col>
      <xdr:colOff>447675</xdr:colOff>
      <xdr:row>24</xdr:row>
      <xdr:rowOff>133350</xdr:rowOff>
    </xdr:to>
    <xdr:graphicFrame macro="">
      <xdr:nvGraphicFramePr>
        <xdr:cNvPr id="265227" name="Chart 2">
          <a:extLst>
            <a:ext uri="{FF2B5EF4-FFF2-40B4-BE49-F238E27FC236}">
              <a16:creationId xmlns:a16="http://schemas.microsoft.com/office/drawing/2014/main" id="{15A553BD-CA19-4517-88F3-F5E58CDA6D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8.xml><?xml version="1.0" encoding="utf-8"?>
<xdr:wsDr xmlns:xdr="http://schemas.openxmlformats.org/drawingml/2006/spreadsheetDrawing" xmlns:a="http://schemas.openxmlformats.org/drawingml/2006/main">
  <xdr:twoCellAnchor>
    <xdr:from>
      <xdr:col>1</xdr:col>
      <xdr:colOff>0</xdr:colOff>
      <xdr:row>11</xdr:row>
      <xdr:rowOff>47625</xdr:rowOff>
    </xdr:from>
    <xdr:to>
      <xdr:col>5</xdr:col>
      <xdr:colOff>561975</xdr:colOff>
      <xdr:row>31</xdr:row>
      <xdr:rowOff>28575</xdr:rowOff>
    </xdr:to>
    <xdr:graphicFrame macro="">
      <xdr:nvGraphicFramePr>
        <xdr:cNvPr id="267275" name="Chart 1">
          <a:extLst>
            <a:ext uri="{FF2B5EF4-FFF2-40B4-BE49-F238E27FC236}">
              <a16:creationId xmlns:a16="http://schemas.microsoft.com/office/drawing/2014/main" id="{6F9BE7CB-ECE0-4450-A537-2CE8F5FA3A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xdr:wsDr xmlns:xdr="http://schemas.openxmlformats.org/drawingml/2006/spreadsheetDrawing" xmlns:a="http://schemas.openxmlformats.org/drawingml/2006/main">
  <xdr:twoCellAnchor>
    <xdr:from>
      <xdr:col>1</xdr:col>
      <xdr:colOff>19050</xdr:colOff>
      <xdr:row>22</xdr:row>
      <xdr:rowOff>19050</xdr:rowOff>
    </xdr:from>
    <xdr:to>
      <xdr:col>4</xdr:col>
      <xdr:colOff>533400</xdr:colOff>
      <xdr:row>39</xdr:row>
      <xdr:rowOff>133350</xdr:rowOff>
    </xdr:to>
    <xdr:graphicFrame macro="">
      <xdr:nvGraphicFramePr>
        <xdr:cNvPr id="269323" name="Chart 1">
          <a:extLst>
            <a:ext uri="{FF2B5EF4-FFF2-40B4-BE49-F238E27FC236}">
              <a16:creationId xmlns:a16="http://schemas.microsoft.com/office/drawing/2014/main" id="{A7E5FA99-C130-4A54-8013-9B7942D5E2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38100</xdr:colOff>
      <xdr:row>5</xdr:row>
      <xdr:rowOff>19050</xdr:rowOff>
    </xdr:from>
    <xdr:to>
      <xdr:col>13</xdr:col>
      <xdr:colOff>200025</xdr:colOff>
      <xdr:row>19</xdr:row>
      <xdr:rowOff>19050</xdr:rowOff>
    </xdr:to>
    <xdr:graphicFrame macro="">
      <xdr:nvGraphicFramePr>
        <xdr:cNvPr id="353291" name="Chart 1">
          <a:extLst>
            <a:ext uri="{FF2B5EF4-FFF2-40B4-BE49-F238E27FC236}">
              <a16:creationId xmlns:a16="http://schemas.microsoft.com/office/drawing/2014/main" id="{8A2DEB90-A1BB-414F-AA45-855978F058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0.xml><?xml version="1.0" encoding="utf-8"?>
<xdr:wsDr xmlns:xdr="http://schemas.openxmlformats.org/drawingml/2006/spreadsheetDrawing" xmlns:a="http://schemas.openxmlformats.org/drawingml/2006/main">
  <xdr:twoCellAnchor>
    <xdr:from>
      <xdr:col>0</xdr:col>
      <xdr:colOff>619125</xdr:colOff>
      <xdr:row>17</xdr:row>
      <xdr:rowOff>28575</xdr:rowOff>
    </xdr:from>
    <xdr:to>
      <xdr:col>6</xdr:col>
      <xdr:colOff>523875</xdr:colOff>
      <xdr:row>34</xdr:row>
      <xdr:rowOff>0</xdr:rowOff>
    </xdr:to>
    <xdr:graphicFrame macro="">
      <xdr:nvGraphicFramePr>
        <xdr:cNvPr id="271372" name="Chart 1">
          <a:extLst>
            <a:ext uri="{FF2B5EF4-FFF2-40B4-BE49-F238E27FC236}">
              <a16:creationId xmlns:a16="http://schemas.microsoft.com/office/drawing/2014/main" id="{F3EB81FF-8DC7-474F-BBA9-F9DC800E0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xdr:wsDr xmlns:xdr="http://schemas.openxmlformats.org/drawingml/2006/spreadsheetDrawing" xmlns:a="http://schemas.openxmlformats.org/drawingml/2006/main">
  <xdr:twoCellAnchor>
    <xdr:from>
      <xdr:col>1</xdr:col>
      <xdr:colOff>28575</xdr:colOff>
      <xdr:row>12</xdr:row>
      <xdr:rowOff>152400</xdr:rowOff>
    </xdr:from>
    <xdr:to>
      <xdr:col>7</xdr:col>
      <xdr:colOff>104775</xdr:colOff>
      <xdr:row>33</xdr:row>
      <xdr:rowOff>104775</xdr:rowOff>
    </xdr:to>
    <xdr:graphicFrame macro="">
      <xdr:nvGraphicFramePr>
        <xdr:cNvPr id="273419" name="Chart 2">
          <a:extLst>
            <a:ext uri="{FF2B5EF4-FFF2-40B4-BE49-F238E27FC236}">
              <a16:creationId xmlns:a16="http://schemas.microsoft.com/office/drawing/2014/main" id="{00C48D53-8AA1-4B12-AA20-1D53B6D93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2.xml><?xml version="1.0" encoding="utf-8"?>
<xdr:wsDr xmlns:xdr="http://schemas.openxmlformats.org/drawingml/2006/spreadsheetDrawing" xmlns:a="http://schemas.openxmlformats.org/drawingml/2006/main">
  <xdr:twoCellAnchor>
    <xdr:from>
      <xdr:col>0</xdr:col>
      <xdr:colOff>666750</xdr:colOff>
      <xdr:row>9</xdr:row>
      <xdr:rowOff>0</xdr:rowOff>
    </xdr:from>
    <xdr:to>
      <xdr:col>8</xdr:col>
      <xdr:colOff>304800</xdr:colOff>
      <xdr:row>25</xdr:row>
      <xdr:rowOff>28575</xdr:rowOff>
    </xdr:to>
    <xdr:graphicFrame macro="">
      <xdr:nvGraphicFramePr>
        <xdr:cNvPr id="275467" name="Диаграмма 4">
          <a:extLst>
            <a:ext uri="{FF2B5EF4-FFF2-40B4-BE49-F238E27FC236}">
              <a16:creationId xmlns:a16="http://schemas.microsoft.com/office/drawing/2014/main" id="{E9EF5D6E-2285-4AB8-8894-794DAE311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3.xml><?xml version="1.0" encoding="utf-8"?>
<xdr:wsDr xmlns:xdr="http://schemas.openxmlformats.org/drawingml/2006/spreadsheetDrawing" xmlns:a="http://schemas.openxmlformats.org/drawingml/2006/main">
  <xdr:twoCellAnchor>
    <xdr:from>
      <xdr:col>0</xdr:col>
      <xdr:colOff>619125</xdr:colOff>
      <xdr:row>10</xdr:row>
      <xdr:rowOff>9525</xdr:rowOff>
    </xdr:from>
    <xdr:to>
      <xdr:col>5</xdr:col>
      <xdr:colOff>304800</xdr:colOff>
      <xdr:row>29</xdr:row>
      <xdr:rowOff>28575</xdr:rowOff>
    </xdr:to>
    <xdr:graphicFrame macro="">
      <xdr:nvGraphicFramePr>
        <xdr:cNvPr id="277515" name="Диаграмма 5">
          <a:extLst>
            <a:ext uri="{FF2B5EF4-FFF2-40B4-BE49-F238E27FC236}">
              <a16:creationId xmlns:a16="http://schemas.microsoft.com/office/drawing/2014/main" id="{D0D5959C-B212-465F-AD6C-AA907B6BC7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xdr:from>
      <xdr:col>1</xdr:col>
      <xdr:colOff>19050</xdr:colOff>
      <xdr:row>21</xdr:row>
      <xdr:rowOff>28575</xdr:rowOff>
    </xdr:from>
    <xdr:to>
      <xdr:col>4</xdr:col>
      <xdr:colOff>85725</xdr:colOff>
      <xdr:row>36</xdr:row>
      <xdr:rowOff>66675</xdr:rowOff>
    </xdr:to>
    <xdr:graphicFrame macro="">
      <xdr:nvGraphicFramePr>
        <xdr:cNvPr id="279563" name="Chart 1">
          <a:extLst>
            <a:ext uri="{FF2B5EF4-FFF2-40B4-BE49-F238E27FC236}">
              <a16:creationId xmlns:a16="http://schemas.microsoft.com/office/drawing/2014/main" id="{52E00294-E035-48B6-8A5F-0356BCB72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xdr:from>
      <xdr:col>1</xdr:col>
      <xdr:colOff>19050</xdr:colOff>
      <xdr:row>9</xdr:row>
      <xdr:rowOff>76200</xdr:rowOff>
    </xdr:from>
    <xdr:to>
      <xdr:col>6</xdr:col>
      <xdr:colOff>171450</xdr:colOff>
      <xdr:row>29</xdr:row>
      <xdr:rowOff>114300</xdr:rowOff>
    </xdr:to>
    <xdr:graphicFrame macro="">
      <xdr:nvGraphicFramePr>
        <xdr:cNvPr id="281611" name="Диаграмма 1">
          <a:extLst>
            <a:ext uri="{FF2B5EF4-FFF2-40B4-BE49-F238E27FC236}">
              <a16:creationId xmlns:a16="http://schemas.microsoft.com/office/drawing/2014/main" id="{21AE01C5-5A5E-47E5-B774-484C7C0A7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xdr:wsDr xmlns:xdr="http://schemas.openxmlformats.org/drawingml/2006/spreadsheetDrawing" xmlns:a="http://schemas.openxmlformats.org/drawingml/2006/main">
  <xdr:twoCellAnchor>
    <xdr:from>
      <xdr:col>0</xdr:col>
      <xdr:colOff>590550</xdr:colOff>
      <xdr:row>7</xdr:row>
      <xdr:rowOff>76200</xdr:rowOff>
    </xdr:from>
    <xdr:to>
      <xdr:col>3</xdr:col>
      <xdr:colOff>857250</xdr:colOff>
      <xdr:row>22</xdr:row>
      <xdr:rowOff>28575</xdr:rowOff>
    </xdr:to>
    <xdr:graphicFrame macro="">
      <xdr:nvGraphicFramePr>
        <xdr:cNvPr id="283659" name="Chart 1">
          <a:extLst>
            <a:ext uri="{FF2B5EF4-FFF2-40B4-BE49-F238E27FC236}">
              <a16:creationId xmlns:a16="http://schemas.microsoft.com/office/drawing/2014/main" id="{85CA9B67-F9A4-40F0-B5BF-21FAA78B0B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7.xml><?xml version="1.0" encoding="utf-8"?>
<xdr:wsDr xmlns:xdr="http://schemas.openxmlformats.org/drawingml/2006/spreadsheetDrawing" xmlns:a="http://schemas.openxmlformats.org/drawingml/2006/main">
  <xdr:twoCellAnchor>
    <xdr:from>
      <xdr:col>0</xdr:col>
      <xdr:colOff>590550</xdr:colOff>
      <xdr:row>18</xdr:row>
      <xdr:rowOff>38100</xdr:rowOff>
    </xdr:from>
    <xdr:to>
      <xdr:col>3</xdr:col>
      <xdr:colOff>657225</xdr:colOff>
      <xdr:row>34</xdr:row>
      <xdr:rowOff>85725</xdr:rowOff>
    </xdr:to>
    <xdr:graphicFrame macro="">
      <xdr:nvGraphicFramePr>
        <xdr:cNvPr id="285717" name="Chart 2">
          <a:extLst>
            <a:ext uri="{FF2B5EF4-FFF2-40B4-BE49-F238E27FC236}">
              <a16:creationId xmlns:a16="http://schemas.microsoft.com/office/drawing/2014/main" id="{3D63E720-878A-4EA9-98BD-80200043F4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723900</xdr:colOff>
      <xdr:row>18</xdr:row>
      <xdr:rowOff>38100</xdr:rowOff>
    </xdr:from>
    <xdr:to>
      <xdr:col>7</xdr:col>
      <xdr:colOff>485775</xdr:colOff>
      <xdr:row>34</xdr:row>
      <xdr:rowOff>66675</xdr:rowOff>
    </xdr:to>
    <xdr:graphicFrame macro="">
      <xdr:nvGraphicFramePr>
        <xdr:cNvPr id="285718" name="Chart 3">
          <a:extLst>
            <a:ext uri="{FF2B5EF4-FFF2-40B4-BE49-F238E27FC236}">
              <a16:creationId xmlns:a16="http://schemas.microsoft.com/office/drawing/2014/main" id="{5E9E55B0-F36F-48B0-AD80-7C44F40A2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8.xml><?xml version="1.0" encoding="utf-8"?>
<xdr:wsDr xmlns:xdr="http://schemas.openxmlformats.org/drawingml/2006/spreadsheetDrawing" xmlns:a="http://schemas.openxmlformats.org/drawingml/2006/main">
  <xdr:twoCellAnchor>
    <xdr:from>
      <xdr:col>1</xdr:col>
      <xdr:colOff>9525</xdr:colOff>
      <xdr:row>11</xdr:row>
      <xdr:rowOff>85725</xdr:rowOff>
    </xdr:from>
    <xdr:to>
      <xdr:col>3</xdr:col>
      <xdr:colOff>809625</xdr:colOff>
      <xdr:row>26</xdr:row>
      <xdr:rowOff>76200</xdr:rowOff>
    </xdr:to>
    <xdr:graphicFrame macro="">
      <xdr:nvGraphicFramePr>
        <xdr:cNvPr id="288789" name="Chart 1">
          <a:extLst>
            <a:ext uri="{FF2B5EF4-FFF2-40B4-BE49-F238E27FC236}">
              <a16:creationId xmlns:a16="http://schemas.microsoft.com/office/drawing/2014/main" id="{009084D1-3002-4117-B7C1-0C9810089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876300</xdr:colOff>
      <xdr:row>12</xdr:row>
      <xdr:rowOff>57150</xdr:rowOff>
    </xdr:from>
    <xdr:to>
      <xdr:col>8</xdr:col>
      <xdr:colOff>381000</xdr:colOff>
      <xdr:row>26</xdr:row>
      <xdr:rowOff>85725</xdr:rowOff>
    </xdr:to>
    <xdr:graphicFrame macro="">
      <xdr:nvGraphicFramePr>
        <xdr:cNvPr id="288790" name="Chart 2">
          <a:extLst>
            <a:ext uri="{FF2B5EF4-FFF2-40B4-BE49-F238E27FC236}">
              <a16:creationId xmlns:a16="http://schemas.microsoft.com/office/drawing/2014/main" id="{66C5A0CC-EBA4-42DC-B874-B00A59C431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9.xml><?xml version="1.0" encoding="utf-8"?>
<c:userShapes xmlns:c="http://schemas.openxmlformats.org/drawingml/2006/chart">
  <cdr:relSizeAnchor xmlns:cdr="http://schemas.openxmlformats.org/drawingml/2006/chartDrawing">
    <cdr:from>
      <cdr:x>0.49999</cdr:x>
      <cdr:y>0.51766</cdr:y>
    </cdr:from>
    <cdr:to>
      <cdr:x>0.51792</cdr:x>
      <cdr:y>0.55709</cdr:y>
    </cdr:to>
    <cdr:sp macro="" textlink="">
      <cdr:nvSpPr>
        <cdr:cNvPr id="2049" name="Text Box 1"/>
        <cdr:cNvSpPr txBox="1">
          <a:spLocks xmlns:a="http://schemas.openxmlformats.org/drawingml/2006/main" noChangeArrowheads="1"/>
        </cdr:cNvSpPr>
      </cdr:nvSpPr>
      <cdr:spPr bwMode="auto">
        <a:xfrm xmlns:a="http://schemas.openxmlformats.org/drawingml/2006/main">
          <a:off x="2499808" y="1536991"/>
          <a:ext cx="103013" cy="162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ru-RU" sz="800" b="0" i="0" u="none" strike="noStrike" baseline="0">
              <a:solidFill>
                <a:srgbClr val="000000"/>
              </a:solidFill>
              <a:latin typeface="Arial Cyr"/>
              <a:cs typeface="Arial Cyr"/>
            </a:rPr>
            <a:t>.</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581025</xdr:colOff>
      <xdr:row>12</xdr:row>
      <xdr:rowOff>76200</xdr:rowOff>
    </xdr:from>
    <xdr:to>
      <xdr:col>5</xdr:col>
      <xdr:colOff>9525</xdr:colOff>
      <xdr:row>22</xdr:row>
      <xdr:rowOff>114300</xdr:rowOff>
    </xdr:to>
    <xdr:graphicFrame macro="">
      <xdr:nvGraphicFramePr>
        <xdr:cNvPr id="354315" name="Chart 1">
          <a:extLst>
            <a:ext uri="{FF2B5EF4-FFF2-40B4-BE49-F238E27FC236}">
              <a16:creationId xmlns:a16="http://schemas.microsoft.com/office/drawing/2014/main" id="{2F09F04D-79C3-4B00-A280-5FC08A93C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0.xml><?xml version="1.0" encoding="utf-8"?>
<xdr:wsDr xmlns:xdr="http://schemas.openxmlformats.org/drawingml/2006/spreadsheetDrawing" xmlns:a="http://schemas.openxmlformats.org/drawingml/2006/main">
  <xdr:twoCellAnchor>
    <xdr:from>
      <xdr:col>1</xdr:col>
      <xdr:colOff>19050</xdr:colOff>
      <xdr:row>9</xdr:row>
      <xdr:rowOff>57150</xdr:rowOff>
    </xdr:from>
    <xdr:to>
      <xdr:col>4</xdr:col>
      <xdr:colOff>133350</xdr:colOff>
      <xdr:row>26</xdr:row>
      <xdr:rowOff>123825</xdr:rowOff>
    </xdr:to>
    <xdr:graphicFrame macro="">
      <xdr:nvGraphicFramePr>
        <xdr:cNvPr id="291851" name="Chart 1">
          <a:extLst>
            <a:ext uri="{FF2B5EF4-FFF2-40B4-BE49-F238E27FC236}">
              <a16:creationId xmlns:a16="http://schemas.microsoft.com/office/drawing/2014/main" id="{DE50E5B5-4CC0-4E7B-98A7-DAE70C7275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1.xml><?xml version="1.0" encoding="utf-8"?>
<xdr:wsDr xmlns:xdr="http://schemas.openxmlformats.org/drawingml/2006/spreadsheetDrawing" xmlns:a="http://schemas.openxmlformats.org/drawingml/2006/main">
  <xdr:twoCellAnchor>
    <xdr:from>
      <xdr:col>1</xdr:col>
      <xdr:colOff>19050</xdr:colOff>
      <xdr:row>8</xdr:row>
      <xdr:rowOff>57150</xdr:rowOff>
    </xdr:from>
    <xdr:to>
      <xdr:col>9</xdr:col>
      <xdr:colOff>47625</xdr:colOff>
      <xdr:row>21</xdr:row>
      <xdr:rowOff>104775</xdr:rowOff>
    </xdr:to>
    <xdr:graphicFrame macro="">
      <xdr:nvGraphicFramePr>
        <xdr:cNvPr id="293899" name="Chart 1">
          <a:extLst>
            <a:ext uri="{FF2B5EF4-FFF2-40B4-BE49-F238E27FC236}">
              <a16:creationId xmlns:a16="http://schemas.microsoft.com/office/drawing/2014/main" id="{DA03A2A9-FB3F-499C-9062-649B2AB96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2.xml><?xml version="1.0" encoding="utf-8"?>
<xdr:wsDr xmlns:xdr="http://schemas.openxmlformats.org/drawingml/2006/spreadsheetDrawing" xmlns:a="http://schemas.openxmlformats.org/drawingml/2006/main">
  <xdr:twoCellAnchor>
    <xdr:from>
      <xdr:col>1</xdr:col>
      <xdr:colOff>0</xdr:colOff>
      <xdr:row>10</xdr:row>
      <xdr:rowOff>38100</xdr:rowOff>
    </xdr:from>
    <xdr:to>
      <xdr:col>4</xdr:col>
      <xdr:colOff>342900</xdr:colOff>
      <xdr:row>27</xdr:row>
      <xdr:rowOff>123825</xdr:rowOff>
    </xdr:to>
    <xdr:graphicFrame macro="">
      <xdr:nvGraphicFramePr>
        <xdr:cNvPr id="295947" name="Chart 1">
          <a:extLst>
            <a:ext uri="{FF2B5EF4-FFF2-40B4-BE49-F238E27FC236}">
              <a16:creationId xmlns:a16="http://schemas.microsoft.com/office/drawing/2014/main" id="{D0655129-A8D4-45FF-AA8C-DACB192EF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3.xml><?xml version="1.0" encoding="utf-8"?>
<xdr:wsDr xmlns:xdr="http://schemas.openxmlformats.org/drawingml/2006/spreadsheetDrawing" xmlns:a="http://schemas.openxmlformats.org/drawingml/2006/main">
  <xdr:twoCellAnchor>
    <xdr:from>
      <xdr:col>1</xdr:col>
      <xdr:colOff>28575</xdr:colOff>
      <xdr:row>8</xdr:row>
      <xdr:rowOff>57150</xdr:rowOff>
    </xdr:from>
    <xdr:to>
      <xdr:col>3</xdr:col>
      <xdr:colOff>704850</xdr:colOff>
      <xdr:row>23</xdr:row>
      <xdr:rowOff>76200</xdr:rowOff>
    </xdr:to>
    <xdr:graphicFrame macro="">
      <xdr:nvGraphicFramePr>
        <xdr:cNvPr id="297995" name="Chart 1">
          <a:extLst>
            <a:ext uri="{FF2B5EF4-FFF2-40B4-BE49-F238E27FC236}">
              <a16:creationId xmlns:a16="http://schemas.microsoft.com/office/drawing/2014/main" id="{9436557C-A259-4381-8E6A-CA25B64CA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4.xml><?xml version="1.0" encoding="utf-8"?>
<xdr:wsDr xmlns:xdr="http://schemas.openxmlformats.org/drawingml/2006/spreadsheetDrawing" xmlns:a="http://schemas.openxmlformats.org/drawingml/2006/main">
  <xdr:twoCellAnchor>
    <xdr:from>
      <xdr:col>1</xdr:col>
      <xdr:colOff>9525</xdr:colOff>
      <xdr:row>8</xdr:row>
      <xdr:rowOff>152400</xdr:rowOff>
    </xdr:from>
    <xdr:to>
      <xdr:col>3</xdr:col>
      <xdr:colOff>866775</xdr:colOff>
      <xdr:row>19</xdr:row>
      <xdr:rowOff>133350</xdr:rowOff>
    </xdr:to>
    <xdr:graphicFrame macro="">
      <xdr:nvGraphicFramePr>
        <xdr:cNvPr id="300053" name="Chart 1">
          <a:extLst>
            <a:ext uri="{FF2B5EF4-FFF2-40B4-BE49-F238E27FC236}">
              <a16:creationId xmlns:a16="http://schemas.microsoft.com/office/drawing/2014/main" id="{6C673987-DD03-4733-A36B-E2454D0D0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971550</xdr:colOff>
      <xdr:row>8</xdr:row>
      <xdr:rowOff>66675</xdr:rowOff>
    </xdr:from>
    <xdr:to>
      <xdr:col>6</xdr:col>
      <xdr:colOff>419100</xdr:colOff>
      <xdr:row>19</xdr:row>
      <xdr:rowOff>9525</xdr:rowOff>
    </xdr:to>
    <xdr:graphicFrame macro="">
      <xdr:nvGraphicFramePr>
        <xdr:cNvPr id="300054" name="Chart 2">
          <a:extLst>
            <a:ext uri="{FF2B5EF4-FFF2-40B4-BE49-F238E27FC236}">
              <a16:creationId xmlns:a16="http://schemas.microsoft.com/office/drawing/2014/main" id="{B252A1A7-F3B9-483A-AC01-DB08ACD25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5.xml><?xml version="1.0" encoding="utf-8"?>
<xdr:wsDr xmlns:xdr="http://schemas.openxmlformats.org/drawingml/2006/spreadsheetDrawing" xmlns:a="http://schemas.openxmlformats.org/drawingml/2006/main">
  <xdr:twoCellAnchor>
    <xdr:from>
      <xdr:col>1</xdr:col>
      <xdr:colOff>28575</xdr:colOff>
      <xdr:row>9</xdr:row>
      <xdr:rowOff>9525</xdr:rowOff>
    </xdr:from>
    <xdr:to>
      <xdr:col>4</xdr:col>
      <xdr:colOff>323850</xdr:colOff>
      <xdr:row>26</xdr:row>
      <xdr:rowOff>152400</xdr:rowOff>
    </xdr:to>
    <xdr:graphicFrame macro="">
      <xdr:nvGraphicFramePr>
        <xdr:cNvPr id="303115" name="Chart 1">
          <a:extLst>
            <a:ext uri="{FF2B5EF4-FFF2-40B4-BE49-F238E27FC236}">
              <a16:creationId xmlns:a16="http://schemas.microsoft.com/office/drawing/2014/main" id="{C4D51106-2839-408A-ACF4-EA35830DA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6.xml><?xml version="1.0" encoding="utf-8"?>
<xdr:wsDr xmlns:xdr="http://schemas.openxmlformats.org/drawingml/2006/spreadsheetDrawing" xmlns:a="http://schemas.openxmlformats.org/drawingml/2006/main">
  <xdr:twoCellAnchor>
    <xdr:from>
      <xdr:col>1</xdr:col>
      <xdr:colOff>38100</xdr:colOff>
      <xdr:row>15</xdr:row>
      <xdr:rowOff>38100</xdr:rowOff>
    </xdr:from>
    <xdr:to>
      <xdr:col>6</xdr:col>
      <xdr:colOff>85725</xdr:colOff>
      <xdr:row>31</xdr:row>
      <xdr:rowOff>104775</xdr:rowOff>
    </xdr:to>
    <xdr:graphicFrame macro="">
      <xdr:nvGraphicFramePr>
        <xdr:cNvPr id="305163" name="Chart 1">
          <a:extLst>
            <a:ext uri="{FF2B5EF4-FFF2-40B4-BE49-F238E27FC236}">
              <a16:creationId xmlns:a16="http://schemas.microsoft.com/office/drawing/2014/main" id="{1A394CEC-82DE-41AE-84F5-258B99CB8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7.xml><?xml version="1.0" encoding="utf-8"?>
<xdr:wsDr xmlns:xdr="http://schemas.openxmlformats.org/drawingml/2006/spreadsheetDrawing" xmlns:a="http://schemas.openxmlformats.org/drawingml/2006/main">
  <xdr:twoCellAnchor>
    <xdr:from>
      <xdr:col>1</xdr:col>
      <xdr:colOff>0</xdr:colOff>
      <xdr:row>14</xdr:row>
      <xdr:rowOff>0</xdr:rowOff>
    </xdr:from>
    <xdr:to>
      <xdr:col>1</xdr:col>
      <xdr:colOff>0</xdr:colOff>
      <xdr:row>14</xdr:row>
      <xdr:rowOff>0</xdr:rowOff>
    </xdr:to>
    <xdr:graphicFrame macro="">
      <xdr:nvGraphicFramePr>
        <xdr:cNvPr id="306197" name="Chart 1">
          <a:extLst>
            <a:ext uri="{FF2B5EF4-FFF2-40B4-BE49-F238E27FC236}">
              <a16:creationId xmlns:a16="http://schemas.microsoft.com/office/drawing/2014/main" id="{C4931622-0A6D-4152-9EEE-F1168396F0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306198" name="Chart 2">
          <a:extLst>
            <a:ext uri="{FF2B5EF4-FFF2-40B4-BE49-F238E27FC236}">
              <a16:creationId xmlns:a16="http://schemas.microsoft.com/office/drawing/2014/main" id="{F007D302-AF2A-47FF-B75D-752AC652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8.xml><?xml version="1.0" encoding="utf-8"?>
<xdr:wsDr xmlns:xdr="http://schemas.openxmlformats.org/drawingml/2006/spreadsheetDrawing" xmlns:a="http://schemas.openxmlformats.org/drawingml/2006/main">
  <xdr:twoCellAnchor>
    <xdr:from>
      <xdr:col>0</xdr:col>
      <xdr:colOff>190500</xdr:colOff>
      <xdr:row>28</xdr:row>
      <xdr:rowOff>0</xdr:rowOff>
    </xdr:from>
    <xdr:to>
      <xdr:col>5</xdr:col>
      <xdr:colOff>9525</xdr:colOff>
      <xdr:row>28</xdr:row>
      <xdr:rowOff>0</xdr:rowOff>
    </xdr:to>
    <xdr:graphicFrame macro="">
      <xdr:nvGraphicFramePr>
        <xdr:cNvPr id="307231" name="Chart 1">
          <a:extLst>
            <a:ext uri="{FF2B5EF4-FFF2-40B4-BE49-F238E27FC236}">
              <a16:creationId xmlns:a16="http://schemas.microsoft.com/office/drawing/2014/main" id="{F9BEB349-7852-4202-AC3F-0436B07C72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28</xdr:row>
      <xdr:rowOff>0</xdr:rowOff>
    </xdr:from>
    <xdr:to>
      <xdr:col>8</xdr:col>
      <xdr:colOff>0</xdr:colOff>
      <xdr:row>28</xdr:row>
      <xdr:rowOff>0</xdr:rowOff>
    </xdr:to>
    <xdr:graphicFrame macro="">
      <xdr:nvGraphicFramePr>
        <xdr:cNvPr id="307232" name="Chart 2">
          <a:extLst>
            <a:ext uri="{FF2B5EF4-FFF2-40B4-BE49-F238E27FC236}">
              <a16:creationId xmlns:a16="http://schemas.microsoft.com/office/drawing/2014/main" id="{0488FA4B-490A-4715-81FE-A9696D50E3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47625</xdr:colOff>
      <xdr:row>13</xdr:row>
      <xdr:rowOff>38100</xdr:rowOff>
    </xdr:from>
    <xdr:to>
      <xdr:col>4</xdr:col>
      <xdr:colOff>333375</xdr:colOff>
      <xdr:row>26</xdr:row>
      <xdr:rowOff>133350</xdr:rowOff>
    </xdr:to>
    <xdr:graphicFrame macro="">
      <xdr:nvGraphicFramePr>
        <xdr:cNvPr id="307233" name="Chart 3">
          <a:extLst>
            <a:ext uri="{FF2B5EF4-FFF2-40B4-BE49-F238E27FC236}">
              <a16:creationId xmlns:a16="http://schemas.microsoft.com/office/drawing/2014/main" id="{8AAD7DE1-0C4D-4ADF-951C-C70CC20D59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9.xml><?xml version="1.0" encoding="utf-8"?>
<xdr:wsDr xmlns:xdr="http://schemas.openxmlformats.org/drawingml/2006/spreadsheetDrawing" xmlns:a="http://schemas.openxmlformats.org/drawingml/2006/main">
  <xdr:twoCellAnchor>
    <xdr:from>
      <xdr:col>0</xdr:col>
      <xdr:colOff>581025</xdr:colOff>
      <xdr:row>13</xdr:row>
      <xdr:rowOff>152400</xdr:rowOff>
    </xdr:from>
    <xdr:to>
      <xdr:col>3</xdr:col>
      <xdr:colOff>609600</xdr:colOff>
      <xdr:row>28</xdr:row>
      <xdr:rowOff>133350</xdr:rowOff>
    </xdr:to>
    <xdr:graphicFrame macro="">
      <xdr:nvGraphicFramePr>
        <xdr:cNvPr id="308245" name="Chart 1">
          <a:extLst>
            <a:ext uri="{FF2B5EF4-FFF2-40B4-BE49-F238E27FC236}">
              <a16:creationId xmlns:a16="http://schemas.microsoft.com/office/drawing/2014/main" id="{B393A311-9CEC-4E4A-9551-9E1706E6DD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xdr:colOff>
      <xdr:row>14</xdr:row>
      <xdr:rowOff>0</xdr:rowOff>
    </xdr:from>
    <xdr:to>
      <xdr:col>9</xdr:col>
      <xdr:colOff>419100</xdr:colOff>
      <xdr:row>28</xdr:row>
      <xdr:rowOff>57150</xdr:rowOff>
    </xdr:to>
    <xdr:graphicFrame macro="">
      <xdr:nvGraphicFramePr>
        <xdr:cNvPr id="308246" name="Chart 2">
          <a:extLst>
            <a:ext uri="{FF2B5EF4-FFF2-40B4-BE49-F238E27FC236}">
              <a16:creationId xmlns:a16="http://schemas.microsoft.com/office/drawing/2014/main" id="{14B8213D-EA21-45D3-8F6E-247562516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14</xdr:row>
      <xdr:rowOff>9525</xdr:rowOff>
    </xdr:from>
    <xdr:to>
      <xdr:col>3</xdr:col>
      <xdr:colOff>1381125</xdr:colOff>
      <xdr:row>25</xdr:row>
      <xdr:rowOff>133350</xdr:rowOff>
    </xdr:to>
    <xdr:graphicFrame macro="">
      <xdr:nvGraphicFramePr>
        <xdr:cNvPr id="356373" name="Chart 1">
          <a:extLst>
            <a:ext uri="{FF2B5EF4-FFF2-40B4-BE49-F238E27FC236}">
              <a16:creationId xmlns:a16="http://schemas.microsoft.com/office/drawing/2014/main" id="{34892179-E209-4895-B3D1-2E75C5E528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333375</xdr:colOff>
      <xdr:row>17</xdr:row>
      <xdr:rowOff>152400</xdr:rowOff>
    </xdr:from>
    <xdr:to>
      <xdr:col>3</xdr:col>
      <xdr:colOff>885825</xdr:colOff>
      <xdr:row>18</xdr:row>
      <xdr:rowOff>104775</xdr:rowOff>
    </xdr:to>
    <xdr:sp macro="" textlink="">
      <xdr:nvSpPr>
        <xdr:cNvPr id="356374" name="Line 2">
          <a:extLst>
            <a:ext uri="{FF2B5EF4-FFF2-40B4-BE49-F238E27FC236}">
              <a16:creationId xmlns:a16="http://schemas.microsoft.com/office/drawing/2014/main" id="{4D25160A-DE17-4BBB-AEB2-DB46A791C696}"/>
            </a:ext>
          </a:extLst>
        </xdr:cNvPr>
        <xdr:cNvSpPr>
          <a:spLocks noChangeShapeType="1"/>
        </xdr:cNvSpPr>
      </xdr:nvSpPr>
      <xdr:spPr bwMode="auto">
        <a:xfrm>
          <a:off x="3476625" y="2914650"/>
          <a:ext cx="552450" cy="114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0.xml><?xml version="1.0" encoding="utf-8"?>
<xdr:wsDr xmlns:xdr="http://schemas.openxmlformats.org/drawingml/2006/spreadsheetDrawing" xmlns:a="http://schemas.openxmlformats.org/drawingml/2006/main">
  <xdr:twoCellAnchor>
    <xdr:from>
      <xdr:col>0</xdr:col>
      <xdr:colOff>676275</xdr:colOff>
      <xdr:row>10</xdr:row>
      <xdr:rowOff>85725</xdr:rowOff>
    </xdr:from>
    <xdr:to>
      <xdr:col>4</xdr:col>
      <xdr:colOff>419100</xdr:colOff>
      <xdr:row>25</xdr:row>
      <xdr:rowOff>47625</xdr:rowOff>
    </xdr:to>
    <xdr:graphicFrame macro="">
      <xdr:nvGraphicFramePr>
        <xdr:cNvPr id="309259" name="Chart 1">
          <a:extLst>
            <a:ext uri="{FF2B5EF4-FFF2-40B4-BE49-F238E27FC236}">
              <a16:creationId xmlns:a16="http://schemas.microsoft.com/office/drawing/2014/main" id="{B0F880E9-4BCE-43BD-83BC-3BA2F37D1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1.xml><?xml version="1.0" encoding="utf-8"?>
<xdr:wsDr xmlns:xdr="http://schemas.openxmlformats.org/drawingml/2006/spreadsheetDrawing" xmlns:a="http://schemas.openxmlformats.org/drawingml/2006/main">
  <xdr:twoCellAnchor>
    <xdr:from>
      <xdr:col>1</xdr:col>
      <xdr:colOff>0</xdr:colOff>
      <xdr:row>15</xdr:row>
      <xdr:rowOff>19050</xdr:rowOff>
    </xdr:from>
    <xdr:to>
      <xdr:col>6</xdr:col>
      <xdr:colOff>57150</xdr:colOff>
      <xdr:row>31</xdr:row>
      <xdr:rowOff>19050</xdr:rowOff>
    </xdr:to>
    <xdr:graphicFrame macro="">
      <xdr:nvGraphicFramePr>
        <xdr:cNvPr id="373771" name="Диаграмма 1">
          <a:extLst>
            <a:ext uri="{FF2B5EF4-FFF2-40B4-BE49-F238E27FC236}">
              <a16:creationId xmlns:a16="http://schemas.microsoft.com/office/drawing/2014/main" id="{3CF668F5-2485-40AE-830F-E613D8384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2.xml><?xml version="1.0" encoding="utf-8"?>
<xdr:wsDr xmlns:xdr="http://schemas.openxmlformats.org/drawingml/2006/spreadsheetDrawing" xmlns:a="http://schemas.openxmlformats.org/drawingml/2006/main">
  <xdr:twoCellAnchor>
    <xdr:from>
      <xdr:col>1</xdr:col>
      <xdr:colOff>19050</xdr:colOff>
      <xdr:row>27</xdr:row>
      <xdr:rowOff>47625</xdr:rowOff>
    </xdr:from>
    <xdr:to>
      <xdr:col>4</xdr:col>
      <xdr:colOff>733425</xdr:colOff>
      <xdr:row>45</xdr:row>
      <xdr:rowOff>95250</xdr:rowOff>
    </xdr:to>
    <xdr:graphicFrame macro="">
      <xdr:nvGraphicFramePr>
        <xdr:cNvPr id="375819" name="Диаграмма 1">
          <a:extLst>
            <a:ext uri="{FF2B5EF4-FFF2-40B4-BE49-F238E27FC236}">
              <a16:creationId xmlns:a16="http://schemas.microsoft.com/office/drawing/2014/main" id="{8ECC7F44-3745-4CD6-AFF4-CB68C9E84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3.xml><?xml version="1.0" encoding="utf-8"?>
<xdr:wsDr xmlns:xdr="http://schemas.openxmlformats.org/drawingml/2006/spreadsheetDrawing" xmlns:a="http://schemas.openxmlformats.org/drawingml/2006/main">
  <xdr:twoCellAnchor>
    <xdr:from>
      <xdr:col>1</xdr:col>
      <xdr:colOff>28575</xdr:colOff>
      <xdr:row>11</xdr:row>
      <xdr:rowOff>57150</xdr:rowOff>
    </xdr:from>
    <xdr:to>
      <xdr:col>4</xdr:col>
      <xdr:colOff>714375</xdr:colOff>
      <xdr:row>28</xdr:row>
      <xdr:rowOff>9525</xdr:rowOff>
    </xdr:to>
    <xdr:graphicFrame macro="">
      <xdr:nvGraphicFramePr>
        <xdr:cNvPr id="377867" name="Диаграмма 1">
          <a:extLst>
            <a:ext uri="{FF2B5EF4-FFF2-40B4-BE49-F238E27FC236}">
              <a16:creationId xmlns:a16="http://schemas.microsoft.com/office/drawing/2014/main" id="{2BBA518F-2DDA-43A9-8D04-1EC8DC6EB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4.xml><?xml version="1.0" encoding="utf-8"?>
<xdr:wsDr xmlns:xdr="http://schemas.openxmlformats.org/drawingml/2006/spreadsheetDrawing" xmlns:a="http://schemas.openxmlformats.org/drawingml/2006/main">
  <xdr:twoCellAnchor>
    <xdr:from>
      <xdr:col>1</xdr:col>
      <xdr:colOff>47625</xdr:colOff>
      <xdr:row>16</xdr:row>
      <xdr:rowOff>95250</xdr:rowOff>
    </xdr:from>
    <xdr:to>
      <xdr:col>3</xdr:col>
      <xdr:colOff>247650</xdr:colOff>
      <xdr:row>38</xdr:row>
      <xdr:rowOff>104775</xdr:rowOff>
    </xdr:to>
    <xdr:graphicFrame macro="">
      <xdr:nvGraphicFramePr>
        <xdr:cNvPr id="379915" name="Диаграмма 1">
          <a:extLst>
            <a:ext uri="{FF2B5EF4-FFF2-40B4-BE49-F238E27FC236}">
              <a16:creationId xmlns:a16="http://schemas.microsoft.com/office/drawing/2014/main" id="{080AF95A-324D-4EEF-85D2-7927C846A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5.xml><?xml version="1.0" encoding="utf-8"?>
<xdr:wsDr xmlns:xdr="http://schemas.openxmlformats.org/drawingml/2006/spreadsheetDrawing" xmlns:a="http://schemas.openxmlformats.org/drawingml/2006/main">
  <xdr:twoCellAnchor>
    <xdr:from>
      <xdr:col>1</xdr:col>
      <xdr:colOff>28575</xdr:colOff>
      <xdr:row>17</xdr:row>
      <xdr:rowOff>38100</xdr:rowOff>
    </xdr:from>
    <xdr:to>
      <xdr:col>6</xdr:col>
      <xdr:colOff>190500</xdr:colOff>
      <xdr:row>45</xdr:row>
      <xdr:rowOff>123825</xdr:rowOff>
    </xdr:to>
    <xdr:graphicFrame macro="">
      <xdr:nvGraphicFramePr>
        <xdr:cNvPr id="381963" name="Диаграмма 1">
          <a:extLst>
            <a:ext uri="{FF2B5EF4-FFF2-40B4-BE49-F238E27FC236}">
              <a16:creationId xmlns:a16="http://schemas.microsoft.com/office/drawing/2014/main" id="{401E7CF5-D52E-457A-8C6A-41C435DB1B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0.74126</cdr:x>
      <cdr:y>0.59691</cdr:y>
    </cdr:from>
    <cdr:to>
      <cdr:x>0.87664</cdr:x>
      <cdr:y>0.62238</cdr:y>
    </cdr:to>
    <cdr:sp macro="" textlink="">
      <cdr:nvSpPr>
        <cdr:cNvPr id="357377" name="Line 1"/>
        <cdr:cNvSpPr>
          <a:spLocks xmlns:a="http://schemas.openxmlformats.org/drawingml/2006/main" noChangeShapeType="1"/>
        </cdr:cNvSpPr>
      </cdr:nvSpPr>
      <cdr:spPr bwMode="auto">
        <a:xfrm xmlns:a="http://schemas.openxmlformats.org/drawingml/2006/main" flipV="1">
          <a:off x="2915337" y="1137817"/>
          <a:ext cx="524925" cy="7277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16.xml><?xml version="1.0" encoding="utf-8"?>
<xdr:wsDr xmlns:xdr="http://schemas.openxmlformats.org/drawingml/2006/spreadsheetDrawing" xmlns:a="http://schemas.openxmlformats.org/drawingml/2006/main">
  <xdr:twoCellAnchor>
    <xdr:from>
      <xdr:col>8</xdr:col>
      <xdr:colOff>19050</xdr:colOff>
      <xdr:row>3</xdr:row>
      <xdr:rowOff>19050</xdr:rowOff>
    </xdr:from>
    <xdr:to>
      <xdr:col>14</xdr:col>
      <xdr:colOff>323850</xdr:colOff>
      <xdr:row>15</xdr:row>
      <xdr:rowOff>142875</xdr:rowOff>
    </xdr:to>
    <xdr:graphicFrame macro="">
      <xdr:nvGraphicFramePr>
        <xdr:cNvPr id="358411" name="Chart 1">
          <a:extLst>
            <a:ext uri="{FF2B5EF4-FFF2-40B4-BE49-F238E27FC236}">
              <a16:creationId xmlns:a16="http://schemas.microsoft.com/office/drawing/2014/main" id="{C767CE9D-E771-43BA-A459-B798C07BB3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0</xdr:colOff>
      <xdr:row>4</xdr:row>
      <xdr:rowOff>19050</xdr:rowOff>
    </xdr:from>
    <xdr:to>
      <xdr:col>15</xdr:col>
      <xdr:colOff>428625</xdr:colOff>
      <xdr:row>20</xdr:row>
      <xdr:rowOff>38100</xdr:rowOff>
    </xdr:to>
    <xdr:graphicFrame macro="">
      <xdr:nvGraphicFramePr>
        <xdr:cNvPr id="361483" name="Chart 1">
          <a:extLst>
            <a:ext uri="{FF2B5EF4-FFF2-40B4-BE49-F238E27FC236}">
              <a16:creationId xmlns:a16="http://schemas.microsoft.com/office/drawing/2014/main" id="{2D913C33-8241-495A-99A1-608B81012F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21</xdr:row>
      <xdr:rowOff>28575</xdr:rowOff>
    </xdr:from>
    <xdr:to>
      <xdr:col>8</xdr:col>
      <xdr:colOff>152400</xdr:colOff>
      <xdr:row>36</xdr:row>
      <xdr:rowOff>38100</xdr:rowOff>
    </xdr:to>
    <xdr:graphicFrame macro="">
      <xdr:nvGraphicFramePr>
        <xdr:cNvPr id="362507" name="Chart 1">
          <a:extLst>
            <a:ext uri="{FF2B5EF4-FFF2-40B4-BE49-F238E27FC236}">
              <a16:creationId xmlns:a16="http://schemas.microsoft.com/office/drawing/2014/main" id="{2C5C8792-CAA4-4473-BBA1-4DD2F7913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9525</xdr:colOff>
      <xdr:row>2</xdr:row>
      <xdr:rowOff>152400</xdr:rowOff>
    </xdr:from>
    <xdr:to>
      <xdr:col>13</xdr:col>
      <xdr:colOff>19050</xdr:colOff>
      <xdr:row>14</xdr:row>
      <xdr:rowOff>85725</xdr:rowOff>
    </xdr:to>
    <xdr:graphicFrame macro="">
      <xdr:nvGraphicFramePr>
        <xdr:cNvPr id="363531" name="Chart 1">
          <a:extLst>
            <a:ext uri="{FF2B5EF4-FFF2-40B4-BE49-F238E27FC236}">
              <a16:creationId xmlns:a16="http://schemas.microsoft.com/office/drawing/2014/main" id="{0862814F-A7E5-4706-8C36-1B7A4E8369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485775</xdr:colOff>
      <xdr:row>0</xdr:row>
      <xdr:rowOff>0</xdr:rowOff>
    </xdr:from>
    <xdr:to>
      <xdr:col>13</xdr:col>
      <xdr:colOff>276225</xdr:colOff>
      <xdr:row>0</xdr:row>
      <xdr:rowOff>0</xdr:rowOff>
    </xdr:to>
    <xdr:graphicFrame macro="">
      <xdr:nvGraphicFramePr>
        <xdr:cNvPr id="343061" name="Chart 1">
          <a:extLst>
            <a:ext uri="{FF2B5EF4-FFF2-40B4-BE49-F238E27FC236}">
              <a16:creationId xmlns:a16="http://schemas.microsoft.com/office/drawing/2014/main" id="{318C89CF-0DC2-4F03-B284-576CFC37A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4</xdr:row>
      <xdr:rowOff>0</xdr:rowOff>
    </xdr:from>
    <xdr:to>
      <xdr:col>12</xdr:col>
      <xdr:colOff>9525</xdr:colOff>
      <xdr:row>16</xdr:row>
      <xdr:rowOff>0</xdr:rowOff>
    </xdr:to>
    <xdr:graphicFrame macro="">
      <xdr:nvGraphicFramePr>
        <xdr:cNvPr id="343062" name="Chart 2">
          <a:extLst>
            <a:ext uri="{FF2B5EF4-FFF2-40B4-BE49-F238E27FC236}">
              <a16:creationId xmlns:a16="http://schemas.microsoft.com/office/drawing/2014/main" id="{EEDFA86D-EC49-41DB-82BC-9E5BB7B02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xdr:colOff>
      <xdr:row>11</xdr:row>
      <xdr:rowOff>28575</xdr:rowOff>
    </xdr:from>
    <xdr:to>
      <xdr:col>7</xdr:col>
      <xdr:colOff>161925</xdr:colOff>
      <xdr:row>27</xdr:row>
      <xdr:rowOff>38100</xdr:rowOff>
    </xdr:to>
    <xdr:graphicFrame macro="">
      <xdr:nvGraphicFramePr>
        <xdr:cNvPr id="364555" name="Chart 1">
          <a:extLst>
            <a:ext uri="{FF2B5EF4-FFF2-40B4-BE49-F238E27FC236}">
              <a16:creationId xmlns:a16="http://schemas.microsoft.com/office/drawing/2014/main" id="{C845DDE3-7F9E-4898-BE78-F9594DAF2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600075</xdr:colOff>
      <xdr:row>15</xdr:row>
      <xdr:rowOff>9525</xdr:rowOff>
    </xdr:from>
    <xdr:to>
      <xdr:col>6</xdr:col>
      <xdr:colOff>190500</xdr:colOff>
      <xdr:row>29</xdr:row>
      <xdr:rowOff>19050</xdr:rowOff>
    </xdr:to>
    <xdr:graphicFrame macro="">
      <xdr:nvGraphicFramePr>
        <xdr:cNvPr id="365579" name="Chart 1">
          <a:extLst>
            <a:ext uri="{FF2B5EF4-FFF2-40B4-BE49-F238E27FC236}">
              <a16:creationId xmlns:a16="http://schemas.microsoft.com/office/drawing/2014/main" id="{3280AE51-18D7-4E46-82EB-D622FBBA9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371475</xdr:colOff>
      <xdr:row>13</xdr:row>
      <xdr:rowOff>0</xdr:rowOff>
    </xdr:from>
    <xdr:to>
      <xdr:col>4</xdr:col>
      <xdr:colOff>57150</xdr:colOff>
      <xdr:row>30</xdr:row>
      <xdr:rowOff>152400</xdr:rowOff>
    </xdr:to>
    <xdr:graphicFrame macro="">
      <xdr:nvGraphicFramePr>
        <xdr:cNvPr id="366603" name="Chart 1">
          <a:extLst>
            <a:ext uri="{FF2B5EF4-FFF2-40B4-BE49-F238E27FC236}">
              <a16:creationId xmlns:a16="http://schemas.microsoft.com/office/drawing/2014/main" id="{3541D27D-6E3B-4708-B996-279C71F61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16</xdr:row>
      <xdr:rowOff>0</xdr:rowOff>
    </xdr:from>
    <xdr:to>
      <xdr:col>6</xdr:col>
      <xdr:colOff>38100</xdr:colOff>
      <xdr:row>31</xdr:row>
      <xdr:rowOff>133350</xdr:rowOff>
    </xdr:to>
    <xdr:graphicFrame macro="">
      <xdr:nvGraphicFramePr>
        <xdr:cNvPr id="367649" name="Chart 1">
          <a:extLst>
            <a:ext uri="{FF2B5EF4-FFF2-40B4-BE49-F238E27FC236}">
              <a16:creationId xmlns:a16="http://schemas.microsoft.com/office/drawing/2014/main" id="{8366F3B1-BAB1-40B2-AF89-09844BDC4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16</xdr:row>
      <xdr:rowOff>9525</xdr:rowOff>
    </xdr:from>
    <xdr:to>
      <xdr:col>6</xdr:col>
      <xdr:colOff>447675</xdr:colOff>
      <xdr:row>33</xdr:row>
      <xdr:rowOff>85725</xdr:rowOff>
    </xdr:to>
    <xdr:graphicFrame macro="">
      <xdr:nvGraphicFramePr>
        <xdr:cNvPr id="367650" name="Chart 2">
          <a:extLst>
            <a:ext uri="{FF2B5EF4-FFF2-40B4-BE49-F238E27FC236}">
              <a16:creationId xmlns:a16="http://schemas.microsoft.com/office/drawing/2014/main" id="{EFB206D9-EDFF-455A-AE88-420CA8E89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16</xdr:row>
      <xdr:rowOff>85725</xdr:rowOff>
    </xdr:from>
    <xdr:to>
      <xdr:col>6</xdr:col>
      <xdr:colOff>447675</xdr:colOff>
      <xdr:row>34</xdr:row>
      <xdr:rowOff>0</xdr:rowOff>
    </xdr:to>
    <xdr:graphicFrame macro="">
      <xdr:nvGraphicFramePr>
        <xdr:cNvPr id="367651" name="Chart 4">
          <a:extLst>
            <a:ext uri="{FF2B5EF4-FFF2-40B4-BE49-F238E27FC236}">
              <a16:creationId xmlns:a16="http://schemas.microsoft.com/office/drawing/2014/main" id="{7A99581E-3041-469D-8AE2-D5780343B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16</xdr:row>
      <xdr:rowOff>9525</xdr:rowOff>
    </xdr:from>
    <xdr:to>
      <xdr:col>6</xdr:col>
      <xdr:colOff>257175</xdr:colOff>
      <xdr:row>33</xdr:row>
      <xdr:rowOff>85725</xdr:rowOff>
    </xdr:to>
    <xdr:graphicFrame macro="">
      <xdr:nvGraphicFramePr>
        <xdr:cNvPr id="368651" name="Chart 1">
          <a:extLst>
            <a:ext uri="{FF2B5EF4-FFF2-40B4-BE49-F238E27FC236}">
              <a16:creationId xmlns:a16="http://schemas.microsoft.com/office/drawing/2014/main" id="{B5536C78-5242-4A62-8DD9-F56B3DA3F7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3</xdr:row>
      <xdr:rowOff>9525</xdr:rowOff>
    </xdr:from>
    <xdr:to>
      <xdr:col>12</xdr:col>
      <xdr:colOff>114300</xdr:colOff>
      <xdr:row>16</xdr:row>
      <xdr:rowOff>104775</xdr:rowOff>
    </xdr:to>
    <xdr:graphicFrame macro="">
      <xdr:nvGraphicFramePr>
        <xdr:cNvPr id="384011" name="Chart 1">
          <a:extLst>
            <a:ext uri="{FF2B5EF4-FFF2-40B4-BE49-F238E27FC236}">
              <a16:creationId xmlns:a16="http://schemas.microsoft.com/office/drawing/2014/main" id="{B37F8152-6E6E-482E-8864-4F3A3E1FEF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13</xdr:row>
      <xdr:rowOff>0</xdr:rowOff>
    </xdr:from>
    <xdr:to>
      <xdr:col>8</xdr:col>
      <xdr:colOff>171450</xdr:colOff>
      <xdr:row>30</xdr:row>
      <xdr:rowOff>28575</xdr:rowOff>
    </xdr:to>
    <xdr:graphicFrame macro="">
      <xdr:nvGraphicFramePr>
        <xdr:cNvPr id="369675" name="Chart 1">
          <a:extLst>
            <a:ext uri="{FF2B5EF4-FFF2-40B4-BE49-F238E27FC236}">
              <a16:creationId xmlns:a16="http://schemas.microsoft.com/office/drawing/2014/main" id="{74E491FC-93C3-44D5-B533-A16717CBD3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571500</xdr:colOff>
      <xdr:row>26</xdr:row>
      <xdr:rowOff>57150</xdr:rowOff>
    </xdr:to>
    <xdr:graphicFrame macro="">
      <xdr:nvGraphicFramePr>
        <xdr:cNvPr id="371723" name="Chart 1">
          <a:extLst>
            <a:ext uri="{FF2B5EF4-FFF2-40B4-BE49-F238E27FC236}">
              <a16:creationId xmlns:a16="http://schemas.microsoft.com/office/drawing/2014/main" id="{5B80634A-920A-419E-BE8E-A3CD32384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57150</xdr:colOff>
      <xdr:row>14</xdr:row>
      <xdr:rowOff>19050</xdr:rowOff>
    </xdr:from>
    <xdr:to>
      <xdr:col>7</xdr:col>
      <xdr:colOff>19050</xdr:colOff>
      <xdr:row>35</xdr:row>
      <xdr:rowOff>104775</xdr:rowOff>
    </xdr:to>
    <xdr:graphicFrame macro="">
      <xdr:nvGraphicFramePr>
        <xdr:cNvPr id="370699" name="Chart 1">
          <a:extLst>
            <a:ext uri="{FF2B5EF4-FFF2-40B4-BE49-F238E27FC236}">
              <a16:creationId xmlns:a16="http://schemas.microsoft.com/office/drawing/2014/main" id="{5B0C65D5-72A5-4ED7-9486-E309B6A63B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11</xdr:row>
      <xdr:rowOff>0</xdr:rowOff>
    </xdr:from>
    <xdr:to>
      <xdr:col>7</xdr:col>
      <xdr:colOff>266700</xdr:colOff>
      <xdr:row>26</xdr:row>
      <xdr:rowOff>76200</xdr:rowOff>
    </xdr:to>
    <xdr:graphicFrame macro="">
      <xdr:nvGraphicFramePr>
        <xdr:cNvPr id="372747" name="Chart 1">
          <a:extLst>
            <a:ext uri="{FF2B5EF4-FFF2-40B4-BE49-F238E27FC236}">
              <a16:creationId xmlns:a16="http://schemas.microsoft.com/office/drawing/2014/main" id="{6EDC1AC5-ECCB-4B4B-8AD8-88F02D15D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xdr:colOff>
      <xdr:row>4</xdr:row>
      <xdr:rowOff>9525</xdr:rowOff>
    </xdr:from>
    <xdr:to>
      <xdr:col>10</xdr:col>
      <xdr:colOff>571500</xdr:colOff>
      <xdr:row>16</xdr:row>
      <xdr:rowOff>66675</xdr:rowOff>
    </xdr:to>
    <xdr:graphicFrame macro="">
      <xdr:nvGraphicFramePr>
        <xdr:cNvPr id="345109" name="Chart 1">
          <a:extLst>
            <a:ext uri="{FF2B5EF4-FFF2-40B4-BE49-F238E27FC236}">
              <a16:creationId xmlns:a16="http://schemas.microsoft.com/office/drawing/2014/main" id="{21836300-3930-46C2-B3E9-DEEB13E46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4</xdr:row>
      <xdr:rowOff>66675</xdr:rowOff>
    </xdr:from>
    <xdr:to>
      <xdr:col>15</xdr:col>
      <xdr:colOff>504825</xdr:colOff>
      <xdr:row>16</xdr:row>
      <xdr:rowOff>114300</xdr:rowOff>
    </xdr:to>
    <xdr:graphicFrame macro="">
      <xdr:nvGraphicFramePr>
        <xdr:cNvPr id="345110" name="Chart 2">
          <a:extLst>
            <a:ext uri="{FF2B5EF4-FFF2-40B4-BE49-F238E27FC236}">
              <a16:creationId xmlns:a16="http://schemas.microsoft.com/office/drawing/2014/main" id="{FCFE1B2F-1C16-48B9-8B6A-5AA48B605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10</xdr:row>
      <xdr:rowOff>9525</xdr:rowOff>
    </xdr:from>
    <xdr:to>
      <xdr:col>6</xdr:col>
      <xdr:colOff>123825</xdr:colOff>
      <xdr:row>25</xdr:row>
      <xdr:rowOff>95250</xdr:rowOff>
    </xdr:to>
    <xdr:graphicFrame macro="">
      <xdr:nvGraphicFramePr>
        <xdr:cNvPr id="1036" name="Chart 1">
          <a:extLst>
            <a:ext uri="{FF2B5EF4-FFF2-40B4-BE49-F238E27FC236}">
              <a16:creationId xmlns:a16="http://schemas.microsoft.com/office/drawing/2014/main" id="{6B3158AF-519C-4FC9-B145-0BC4A19916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600075</xdr:colOff>
      <xdr:row>12</xdr:row>
      <xdr:rowOff>123825</xdr:rowOff>
    </xdr:from>
    <xdr:to>
      <xdr:col>5</xdr:col>
      <xdr:colOff>485775</xdr:colOff>
      <xdr:row>30</xdr:row>
      <xdr:rowOff>152400</xdr:rowOff>
    </xdr:to>
    <xdr:graphicFrame macro="">
      <xdr:nvGraphicFramePr>
        <xdr:cNvPr id="3095" name="Chart 3">
          <a:extLst>
            <a:ext uri="{FF2B5EF4-FFF2-40B4-BE49-F238E27FC236}">
              <a16:creationId xmlns:a16="http://schemas.microsoft.com/office/drawing/2014/main" id="{0AE7436A-A0D8-4471-93E0-632E5982D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41</xdr:row>
      <xdr:rowOff>19050</xdr:rowOff>
    </xdr:from>
    <xdr:to>
      <xdr:col>5</xdr:col>
      <xdr:colOff>171450</xdr:colOff>
      <xdr:row>58</xdr:row>
      <xdr:rowOff>95250</xdr:rowOff>
    </xdr:to>
    <xdr:graphicFrame macro="">
      <xdr:nvGraphicFramePr>
        <xdr:cNvPr id="3096" name="Chart 4">
          <a:extLst>
            <a:ext uri="{FF2B5EF4-FFF2-40B4-BE49-F238E27FC236}">
              <a16:creationId xmlns:a16="http://schemas.microsoft.com/office/drawing/2014/main" id="{A71BC15F-8553-4085-9CF5-9A1A4FC6C8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9525</xdr:colOff>
      <xdr:row>8</xdr:row>
      <xdr:rowOff>47625</xdr:rowOff>
    </xdr:from>
    <xdr:to>
      <xdr:col>5</xdr:col>
      <xdr:colOff>200025</xdr:colOff>
      <xdr:row>21</xdr:row>
      <xdr:rowOff>152400</xdr:rowOff>
    </xdr:to>
    <xdr:graphicFrame macro="">
      <xdr:nvGraphicFramePr>
        <xdr:cNvPr id="6167" name="Chart 3">
          <a:extLst>
            <a:ext uri="{FF2B5EF4-FFF2-40B4-BE49-F238E27FC236}">
              <a16:creationId xmlns:a16="http://schemas.microsoft.com/office/drawing/2014/main" id="{565679E1-5154-4C9A-8B86-299203C9F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31</xdr:row>
      <xdr:rowOff>0</xdr:rowOff>
    </xdr:from>
    <xdr:to>
      <xdr:col>5</xdr:col>
      <xdr:colOff>161925</xdr:colOff>
      <xdr:row>49</xdr:row>
      <xdr:rowOff>0</xdr:rowOff>
    </xdr:to>
    <xdr:graphicFrame macro="">
      <xdr:nvGraphicFramePr>
        <xdr:cNvPr id="6168" name="Chart 4">
          <a:extLst>
            <a:ext uri="{FF2B5EF4-FFF2-40B4-BE49-F238E27FC236}">
              <a16:creationId xmlns:a16="http://schemas.microsoft.com/office/drawing/2014/main" id="{064C7085-C94D-4B07-B541-D2835DB78C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0.91237</cdr:x>
      <cdr:y>0.51412</cdr:y>
    </cdr:from>
    <cdr:to>
      <cdr:x>0.91237</cdr:x>
      <cdr:y>0.51412</cdr:y>
    </cdr:to>
    <cdr:sp macro="" textlink="">
      <cdr:nvSpPr>
        <cdr:cNvPr id="389121" name="Line 1025"/>
        <cdr:cNvSpPr>
          <a:spLocks xmlns:a="http://schemas.openxmlformats.org/drawingml/2006/main" noChangeShapeType="1"/>
        </cdr:cNvSpPr>
      </cdr:nvSpPr>
      <cdr:spPr bwMode="auto">
        <a:xfrm xmlns:a="http://schemas.openxmlformats.org/drawingml/2006/main" flipH="1" flipV="1">
          <a:off x="3809517" y="1144168"/>
          <a:ext cx="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695325</xdr:colOff>
      <xdr:row>10</xdr:row>
      <xdr:rowOff>76200</xdr:rowOff>
    </xdr:from>
    <xdr:to>
      <xdr:col>7</xdr:col>
      <xdr:colOff>390525</xdr:colOff>
      <xdr:row>27</xdr:row>
      <xdr:rowOff>142875</xdr:rowOff>
    </xdr:to>
    <xdr:graphicFrame macro="">
      <xdr:nvGraphicFramePr>
        <xdr:cNvPr id="9228" name="Chart 2">
          <a:extLst>
            <a:ext uri="{FF2B5EF4-FFF2-40B4-BE49-F238E27FC236}">
              <a16:creationId xmlns:a16="http://schemas.microsoft.com/office/drawing/2014/main" id="{4D9CD931-5618-462D-AC9B-8221D9AC0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533400</xdr:colOff>
      <xdr:row>10</xdr:row>
      <xdr:rowOff>19050</xdr:rowOff>
    </xdr:from>
    <xdr:to>
      <xdr:col>6</xdr:col>
      <xdr:colOff>28575</xdr:colOff>
      <xdr:row>31</xdr:row>
      <xdr:rowOff>114300</xdr:rowOff>
    </xdr:to>
    <xdr:graphicFrame macro="">
      <xdr:nvGraphicFramePr>
        <xdr:cNvPr id="11276" name="Chart 2">
          <a:extLst>
            <a:ext uri="{FF2B5EF4-FFF2-40B4-BE49-F238E27FC236}">
              <a16:creationId xmlns:a16="http://schemas.microsoft.com/office/drawing/2014/main" id="{B552BE56-3469-43A8-BEEE-8E3A75205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19050</xdr:colOff>
      <xdr:row>12</xdr:row>
      <xdr:rowOff>28575</xdr:rowOff>
    </xdr:from>
    <xdr:to>
      <xdr:col>7</xdr:col>
      <xdr:colOff>342900</xdr:colOff>
      <xdr:row>31</xdr:row>
      <xdr:rowOff>66675</xdr:rowOff>
    </xdr:to>
    <xdr:graphicFrame macro="">
      <xdr:nvGraphicFramePr>
        <xdr:cNvPr id="314379" name="Chart 1">
          <a:extLst>
            <a:ext uri="{FF2B5EF4-FFF2-40B4-BE49-F238E27FC236}">
              <a16:creationId xmlns:a16="http://schemas.microsoft.com/office/drawing/2014/main" id="{C13A0EDE-6151-4D21-A372-B8A9087B7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28575</xdr:colOff>
      <xdr:row>12</xdr:row>
      <xdr:rowOff>57150</xdr:rowOff>
    </xdr:from>
    <xdr:to>
      <xdr:col>7</xdr:col>
      <xdr:colOff>504825</xdr:colOff>
      <xdr:row>29</xdr:row>
      <xdr:rowOff>152400</xdr:rowOff>
    </xdr:to>
    <xdr:graphicFrame macro="">
      <xdr:nvGraphicFramePr>
        <xdr:cNvPr id="315403" name="Chart 1">
          <a:extLst>
            <a:ext uri="{FF2B5EF4-FFF2-40B4-BE49-F238E27FC236}">
              <a16:creationId xmlns:a16="http://schemas.microsoft.com/office/drawing/2014/main" id="{AD4EEE76-11CA-4BEA-9A4D-C0EB2B739C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428625</xdr:colOff>
      <xdr:row>14</xdr:row>
      <xdr:rowOff>9525</xdr:rowOff>
    </xdr:from>
    <xdr:to>
      <xdr:col>6</xdr:col>
      <xdr:colOff>447675</xdr:colOff>
      <xdr:row>28</xdr:row>
      <xdr:rowOff>85725</xdr:rowOff>
    </xdr:to>
    <xdr:graphicFrame macro="">
      <xdr:nvGraphicFramePr>
        <xdr:cNvPr id="316427" name="Chart 1">
          <a:extLst>
            <a:ext uri="{FF2B5EF4-FFF2-40B4-BE49-F238E27FC236}">
              <a16:creationId xmlns:a16="http://schemas.microsoft.com/office/drawing/2014/main" id="{4D953F9E-8F06-48F3-8CA0-F58DF1D7F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7</xdr:col>
      <xdr:colOff>19050</xdr:colOff>
      <xdr:row>2</xdr:row>
      <xdr:rowOff>9525</xdr:rowOff>
    </xdr:from>
    <xdr:to>
      <xdr:col>14</xdr:col>
      <xdr:colOff>314325</xdr:colOff>
      <xdr:row>16</xdr:row>
      <xdr:rowOff>152400</xdr:rowOff>
    </xdr:to>
    <xdr:graphicFrame macro="">
      <xdr:nvGraphicFramePr>
        <xdr:cNvPr id="326667" name="Chart 1">
          <a:extLst>
            <a:ext uri="{FF2B5EF4-FFF2-40B4-BE49-F238E27FC236}">
              <a16:creationId xmlns:a16="http://schemas.microsoft.com/office/drawing/2014/main" id="{F6C77E7A-8E5C-46DB-8407-F0472F86A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23</xdr:row>
      <xdr:rowOff>28575</xdr:rowOff>
    </xdr:from>
    <xdr:to>
      <xdr:col>6</xdr:col>
      <xdr:colOff>142875</xdr:colOff>
      <xdr:row>39</xdr:row>
      <xdr:rowOff>19050</xdr:rowOff>
    </xdr:to>
    <xdr:graphicFrame macro="">
      <xdr:nvGraphicFramePr>
        <xdr:cNvPr id="344075" name="Chart 1">
          <a:extLst>
            <a:ext uri="{FF2B5EF4-FFF2-40B4-BE49-F238E27FC236}">
              <a16:creationId xmlns:a16="http://schemas.microsoft.com/office/drawing/2014/main" id="{25202AA5-04F5-4FF6-8DB0-584480F1C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6</xdr:col>
      <xdr:colOff>38100</xdr:colOff>
      <xdr:row>3</xdr:row>
      <xdr:rowOff>66675</xdr:rowOff>
    </xdr:from>
    <xdr:to>
      <xdr:col>13</xdr:col>
      <xdr:colOff>447675</xdr:colOff>
      <xdr:row>16</xdr:row>
      <xdr:rowOff>152400</xdr:rowOff>
    </xdr:to>
    <xdr:graphicFrame macro="">
      <xdr:nvGraphicFramePr>
        <xdr:cNvPr id="327691" name="Chart 1">
          <a:extLst>
            <a:ext uri="{FF2B5EF4-FFF2-40B4-BE49-F238E27FC236}">
              <a16:creationId xmlns:a16="http://schemas.microsoft.com/office/drawing/2014/main" id="{6F401B06-8670-4098-BED1-4E524E35D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7</xdr:col>
      <xdr:colOff>0</xdr:colOff>
      <xdr:row>3</xdr:row>
      <xdr:rowOff>38100</xdr:rowOff>
    </xdr:from>
    <xdr:to>
      <xdr:col>14</xdr:col>
      <xdr:colOff>152400</xdr:colOff>
      <xdr:row>19</xdr:row>
      <xdr:rowOff>38100</xdr:rowOff>
    </xdr:to>
    <xdr:graphicFrame macro="">
      <xdr:nvGraphicFramePr>
        <xdr:cNvPr id="385035" name="Диаграмма 1">
          <a:extLst>
            <a:ext uri="{FF2B5EF4-FFF2-40B4-BE49-F238E27FC236}">
              <a16:creationId xmlns:a16="http://schemas.microsoft.com/office/drawing/2014/main" id="{6ECF99AF-0F22-4398-9C8C-61F3BB185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0</xdr:colOff>
      <xdr:row>18</xdr:row>
      <xdr:rowOff>0</xdr:rowOff>
    </xdr:from>
    <xdr:to>
      <xdr:col>6</xdr:col>
      <xdr:colOff>171450</xdr:colOff>
      <xdr:row>37</xdr:row>
      <xdr:rowOff>152400</xdr:rowOff>
    </xdr:to>
    <xdr:graphicFrame macro="">
      <xdr:nvGraphicFramePr>
        <xdr:cNvPr id="318476" name="Chart 1">
          <a:extLst>
            <a:ext uri="{FF2B5EF4-FFF2-40B4-BE49-F238E27FC236}">
              <a16:creationId xmlns:a16="http://schemas.microsoft.com/office/drawing/2014/main" id="{9D4765E4-7334-45CA-AC4E-8C6C38725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27</xdr:row>
      <xdr:rowOff>19050</xdr:rowOff>
    </xdr:from>
    <xdr:to>
      <xdr:col>4</xdr:col>
      <xdr:colOff>304800</xdr:colOff>
      <xdr:row>46</xdr:row>
      <xdr:rowOff>142875</xdr:rowOff>
    </xdr:to>
    <xdr:graphicFrame macro="">
      <xdr:nvGraphicFramePr>
        <xdr:cNvPr id="319499" name="Chart 1">
          <a:extLst>
            <a:ext uri="{FF2B5EF4-FFF2-40B4-BE49-F238E27FC236}">
              <a16:creationId xmlns:a16="http://schemas.microsoft.com/office/drawing/2014/main" id="{A79BEB21-DF79-46E9-A1EF-6B7FB34428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38100</xdr:colOff>
      <xdr:row>14</xdr:row>
      <xdr:rowOff>19050</xdr:rowOff>
    </xdr:from>
    <xdr:to>
      <xdr:col>8</xdr:col>
      <xdr:colOff>114300</xdr:colOff>
      <xdr:row>33</xdr:row>
      <xdr:rowOff>114300</xdr:rowOff>
    </xdr:to>
    <xdr:graphicFrame macro="">
      <xdr:nvGraphicFramePr>
        <xdr:cNvPr id="320523" name="Chart 1">
          <a:extLst>
            <a:ext uri="{FF2B5EF4-FFF2-40B4-BE49-F238E27FC236}">
              <a16:creationId xmlns:a16="http://schemas.microsoft.com/office/drawing/2014/main" id="{0A2FCC2F-14A0-44ED-A79B-98ED1681FA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28575</xdr:colOff>
      <xdr:row>13</xdr:row>
      <xdr:rowOff>19050</xdr:rowOff>
    </xdr:from>
    <xdr:to>
      <xdr:col>7</xdr:col>
      <xdr:colOff>428625</xdr:colOff>
      <xdr:row>33</xdr:row>
      <xdr:rowOff>28575</xdr:rowOff>
    </xdr:to>
    <xdr:graphicFrame macro="">
      <xdr:nvGraphicFramePr>
        <xdr:cNvPr id="321547" name="Chart 1">
          <a:extLst>
            <a:ext uri="{FF2B5EF4-FFF2-40B4-BE49-F238E27FC236}">
              <a16:creationId xmlns:a16="http://schemas.microsoft.com/office/drawing/2014/main" id="{B59215EF-9E68-4320-A5B9-57941B53D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14</xdr:row>
      <xdr:rowOff>152400</xdr:rowOff>
    </xdr:from>
    <xdr:to>
      <xdr:col>6</xdr:col>
      <xdr:colOff>409575</xdr:colOff>
      <xdr:row>34</xdr:row>
      <xdr:rowOff>114300</xdr:rowOff>
    </xdr:to>
    <xdr:graphicFrame macro="">
      <xdr:nvGraphicFramePr>
        <xdr:cNvPr id="322571" name="Chart 1">
          <a:extLst>
            <a:ext uri="{FF2B5EF4-FFF2-40B4-BE49-F238E27FC236}">
              <a16:creationId xmlns:a16="http://schemas.microsoft.com/office/drawing/2014/main" id="{1C86DADC-66C8-4E93-B8EC-B7B969905B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38100</xdr:colOff>
      <xdr:row>11</xdr:row>
      <xdr:rowOff>28575</xdr:rowOff>
    </xdr:from>
    <xdr:to>
      <xdr:col>5</xdr:col>
      <xdr:colOff>66675</xdr:colOff>
      <xdr:row>29</xdr:row>
      <xdr:rowOff>47625</xdr:rowOff>
    </xdr:to>
    <xdr:graphicFrame macro="">
      <xdr:nvGraphicFramePr>
        <xdr:cNvPr id="323595" name="Chart 1">
          <a:extLst>
            <a:ext uri="{FF2B5EF4-FFF2-40B4-BE49-F238E27FC236}">
              <a16:creationId xmlns:a16="http://schemas.microsoft.com/office/drawing/2014/main" id="{534080D9-B124-4BA8-868E-008239982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485775</xdr:colOff>
      <xdr:row>16</xdr:row>
      <xdr:rowOff>28575</xdr:rowOff>
    </xdr:from>
    <xdr:to>
      <xdr:col>8</xdr:col>
      <xdr:colOff>495300</xdr:colOff>
      <xdr:row>38</xdr:row>
      <xdr:rowOff>0</xdr:rowOff>
    </xdr:to>
    <xdr:graphicFrame macro="">
      <xdr:nvGraphicFramePr>
        <xdr:cNvPr id="324619" name="Chart 1">
          <a:extLst>
            <a:ext uri="{FF2B5EF4-FFF2-40B4-BE49-F238E27FC236}">
              <a16:creationId xmlns:a16="http://schemas.microsoft.com/office/drawing/2014/main" id="{23DDE242-ED7A-4A71-A1EA-DA0B9F2E85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47625</xdr:colOff>
      <xdr:row>16</xdr:row>
      <xdr:rowOff>28575</xdr:rowOff>
    </xdr:from>
    <xdr:to>
      <xdr:col>6</xdr:col>
      <xdr:colOff>647700</xdr:colOff>
      <xdr:row>36</xdr:row>
      <xdr:rowOff>28575</xdr:rowOff>
    </xdr:to>
    <xdr:graphicFrame macro="">
      <xdr:nvGraphicFramePr>
        <xdr:cNvPr id="325643" name="Chart 1">
          <a:extLst>
            <a:ext uri="{FF2B5EF4-FFF2-40B4-BE49-F238E27FC236}">
              <a16:creationId xmlns:a16="http://schemas.microsoft.com/office/drawing/2014/main" id="{D08A4EB7-E320-43ED-A108-D6C833763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704850</xdr:colOff>
      <xdr:row>5</xdr:row>
      <xdr:rowOff>38100</xdr:rowOff>
    </xdr:from>
    <xdr:to>
      <xdr:col>12</xdr:col>
      <xdr:colOff>19050</xdr:colOff>
      <xdr:row>19</xdr:row>
      <xdr:rowOff>104775</xdr:rowOff>
    </xdr:to>
    <xdr:graphicFrame macro="">
      <xdr:nvGraphicFramePr>
        <xdr:cNvPr id="346123" name="Chart 1">
          <a:extLst>
            <a:ext uri="{FF2B5EF4-FFF2-40B4-BE49-F238E27FC236}">
              <a16:creationId xmlns:a16="http://schemas.microsoft.com/office/drawing/2014/main" id="{DA6D371D-6704-4E30-8B75-DB1CB2B3F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609600</xdr:colOff>
      <xdr:row>11</xdr:row>
      <xdr:rowOff>38100</xdr:rowOff>
    </xdr:from>
    <xdr:to>
      <xdr:col>4</xdr:col>
      <xdr:colOff>342900</xdr:colOff>
      <xdr:row>25</xdr:row>
      <xdr:rowOff>152400</xdr:rowOff>
    </xdr:to>
    <xdr:graphicFrame macro="">
      <xdr:nvGraphicFramePr>
        <xdr:cNvPr id="13343" name="Chart 5">
          <a:extLst>
            <a:ext uri="{FF2B5EF4-FFF2-40B4-BE49-F238E27FC236}">
              <a16:creationId xmlns:a16="http://schemas.microsoft.com/office/drawing/2014/main" id="{D6AE3821-112C-46CC-8286-BB093DE30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0</xdr:col>
      <xdr:colOff>0</xdr:colOff>
      <xdr:row>39</xdr:row>
      <xdr:rowOff>66675</xdr:rowOff>
    </xdr:to>
    <xdr:graphicFrame macro="">
      <xdr:nvGraphicFramePr>
        <xdr:cNvPr id="13344" name="Chart 12">
          <a:extLst>
            <a:ext uri="{FF2B5EF4-FFF2-40B4-BE49-F238E27FC236}">
              <a16:creationId xmlns:a16="http://schemas.microsoft.com/office/drawing/2014/main" id="{C04F7DBA-3D8E-43D5-BFC7-16774508C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85725</xdr:rowOff>
    </xdr:from>
    <xdr:to>
      <xdr:col>0</xdr:col>
      <xdr:colOff>0</xdr:colOff>
      <xdr:row>90</xdr:row>
      <xdr:rowOff>142875</xdr:rowOff>
    </xdr:to>
    <xdr:graphicFrame macro="">
      <xdr:nvGraphicFramePr>
        <xdr:cNvPr id="13345" name="Chart 13">
          <a:extLst>
            <a:ext uri="{FF2B5EF4-FFF2-40B4-BE49-F238E27FC236}">
              <a16:creationId xmlns:a16="http://schemas.microsoft.com/office/drawing/2014/main" id="{1098A11A-D4F3-49B4-ADF4-0BEC0C136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523875</xdr:colOff>
      <xdr:row>10</xdr:row>
      <xdr:rowOff>47625</xdr:rowOff>
    </xdr:from>
    <xdr:to>
      <xdr:col>3</xdr:col>
      <xdr:colOff>561975</xdr:colOff>
      <xdr:row>27</xdr:row>
      <xdr:rowOff>123825</xdr:rowOff>
    </xdr:to>
    <xdr:graphicFrame macro="">
      <xdr:nvGraphicFramePr>
        <xdr:cNvPr id="46091" name="Chart 1">
          <a:extLst>
            <a:ext uri="{FF2B5EF4-FFF2-40B4-BE49-F238E27FC236}">
              <a16:creationId xmlns:a16="http://schemas.microsoft.com/office/drawing/2014/main" id="{E565A922-4429-4AF4-A497-337BB4469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600075</xdr:colOff>
      <xdr:row>13</xdr:row>
      <xdr:rowOff>28575</xdr:rowOff>
    </xdr:from>
    <xdr:to>
      <xdr:col>4</xdr:col>
      <xdr:colOff>600075</xdr:colOff>
      <xdr:row>26</xdr:row>
      <xdr:rowOff>123825</xdr:rowOff>
    </xdr:to>
    <xdr:graphicFrame macro="">
      <xdr:nvGraphicFramePr>
        <xdr:cNvPr id="48139" name="Chart 1">
          <a:extLst>
            <a:ext uri="{FF2B5EF4-FFF2-40B4-BE49-F238E27FC236}">
              <a16:creationId xmlns:a16="http://schemas.microsoft.com/office/drawing/2014/main" id="{40782A1E-3DE3-4A89-93C2-6B760FD3F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125</xdr:col>
      <xdr:colOff>142875</xdr:colOff>
      <xdr:row>1</xdr:row>
      <xdr:rowOff>0</xdr:rowOff>
    </xdr:from>
    <xdr:to>
      <xdr:col>135</xdr:col>
      <xdr:colOff>266700</xdr:colOff>
      <xdr:row>1</xdr:row>
      <xdr:rowOff>0</xdr:rowOff>
    </xdr:to>
    <xdr:graphicFrame macro="">
      <xdr:nvGraphicFramePr>
        <xdr:cNvPr id="50197" name="Chart 1">
          <a:extLst>
            <a:ext uri="{FF2B5EF4-FFF2-40B4-BE49-F238E27FC236}">
              <a16:creationId xmlns:a16="http://schemas.microsoft.com/office/drawing/2014/main" id="{B0458092-6B35-43AB-A1B6-26FDF89FD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11</xdr:row>
      <xdr:rowOff>0</xdr:rowOff>
    </xdr:from>
    <xdr:to>
      <xdr:col>5</xdr:col>
      <xdr:colOff>342900</xdr:colOff>
      <xdr:row>29</xdr:row>
      <xdr:rowOff>85725</xdr:rowOff>
    </xdr:to>
    <xdr:graphicFrame macro="">
      <xdr:nvGraphicFramePr>
        <xdr:cNvPr id="50198" name="Chart 7">
          <a:extLst>
            <a:ext uri="{FF2B5EF4-FFF2-40B4-BE49-F238E27FC236}">
              <a16:creationId xmlns:a16="http://schemas.microsoft.com/office/drawing/2014/main" id="{7C1A7E0D-78A1-4DDA-BC8D-4B8C71EC47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561975</xdr:colOff>
      <xdr:row>17</xdr:row>
      <xdr:rowOff>114300</xdr:rowOff>
    </xdr:from>
    <xdr:to>
      <xdr:col>4</xdr:col>
      <xdr:colOff>190500</xdr:colOff>
      <xdr:row>35</xdr:row>
      <xdr:rowOff>19050</xdr:rowOff>
    </xdr:to>
    <xdr:graphicFrame macro="">
      <xdr:nvGraphicFramePr>
        <xdr:cNvPr id="53259" name="Chart 1">
          <a:extLst>
            <a:ext uri="{FF2B5EF4-FFF2-40B4-BE49-F238E27FC236}">
              <a16:creationId xmlns:a16="http://schemas.microsoft.com/office/drawing/2014/main" id="{35F472FF-DAFE-4926-90FE-439016ABA4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9525</xdr:colOff>
      <xdr:row>17</xdr:row>
      <xdr:rowOff>38100</xdr:rowOff>
    </xdr:from>
    <xdr:to>
      <xdr:col>3</xdr:col>
      <xdr:colOff>704850</xdr:colOff>
      <xdr:row>31</xdr:row>
      <xdr:rowOff>9525</xdr:rowOff>
    </xdr:to>
    <xdr:graphicFrame macro="">
      <xdr:nvGraphicFramePr>
        <xdr:cNvPr id="55307" name="Chart 2">
          <a:extLst>
            <a:ext uri="{FF2B5EF4-FFF2-40B4-BE49-F238E27FC236}">
              <a16:creationId xmlns:a16="http://schemas.microsoft.com/office/drawing/2014/main" id="{8B96412B-BEFD-42BB-9D0C-81735BAD4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0</xdr:col>
      <xdr:colOff>742950</xdr:colOff>
      <xdr:row>18</xdr:row>
      <xdr:rowOff>9525</xdr:rowOff>
    </xdr:from>
    <xdr:to>
      <xdr:col>4</xdr:col>
      <xdr:colOff>200025</xdr:colOff>
      <xdr:row>36</xdr:row>
      <xdr:rowOff>142875</xdr:rowOff>
    </xdr:to>
    <xdr:graphicFrame macro="">
      <xdr:nvGraphicFramePr>
        <xdr:cNvPr id="57355" name="Диаграмма 4">
          <a:extLst>
            <a:ext uri="{FF2B5EF4-FFF2-40B4-BE49-F238E27FC236}">
              <a16:creationId xmlns:a16="http://schemas.microsoft.com/office/drawing/2014/main" id="{11DA6A3E-4572-46F6-8D5B-075D32A8E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47625</xdr:colOff>
      <xdr:row>12</xdr:row>
      <xdr:rowOff>9525</xdr:rowOff>
    </xdr:from>
    <xdr:to>
      <xdr:col>4</xdr:col>
      <xdr:colOff>723900</xdr:colOff>
      <xdr:row>26</xdr:row>
      <xdr:rowOff>133350</xdr:rowOff>
    </xdr:to>
    <xdr:graphicFrame macro="">
      <xdr:nvGraphicFramePr>
        <xdr:cNvPr id="59403" name="Диаграмма 13">
          <a:extLst>
            <a:ext uri="{FF2B5EF4-FFF2-40B4-BE49-F238E27FC236}">
              <a16:creationId xmlns:a16="http://schemas.microsoft.com/office/drawing/2014/main" id="{B310DD39-3F0E-4C02-A47B-9587D7337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7</xdr:col>
      <xdr:colOff>38100</xdr:colOff>
      <xdr:row>3</xdr:row>
      <xdr:rowOff>66675</xdr:rowOff>
    </xdr:from>
    <xdr:to>
      <xdr:col>9</xdr:col>
      <xdr:colOff>581025</xdr:colOff>
      <xdr:row>18</xdr:row>
      <xdr:rowOff>38100</xdr:rowOff>
    </xdr:to>
    <xdr:graphicFrame macro="">
      <xdr:nvGraphicFramePr>
        <xdr:cNvPr id="61451" name="Chart 11">
          <a:extLst>
            <a:ext uri="{FF2B5EF4-FFF2-40B4-BE49-F238E27FC236}">
              <a16:creationId xmlns:a16="http://schemas.microsoft.com/office/drawing/2014/main" id="{BE1F1A64-122F-42EA-8245-8CA04A2EB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676275</xdr:colOff>
      <xdr:row>12</xdr:row>
      <xdr:rowOff>123825</xdr:rowOff>
    </xdr:from>
    <xdr:to>
      <xdr:col>5</xdr:col>
      <xdr:colOff>581025</xdr:colOff>
      <xdr:row>30</xdr:row>
      <xdr:rowOff>19050</xdr:rowOff>
    </xdr:to>
    <xdr:graphicFrame macro="">
      <xdr:nvGraphicFramePr>
        <xdr:cNvPr id="63499" name="Chart 1">
          <a:extLst>
            <a:ext uri="{FF2B5EF4-FFF2-40B4-BE49-F238E27FC236}">
              <a16:creationId xmlns:a16="http://schemas.microsoft.com/office/drawing/2014/main" id="{4F18BEF2-B0D3-45CE-B0DD-4FE51DED6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4</xdr:row>
      <xdr:rowOff>9525</xdr:rowOff>
    </xdr:from>
    <xdr:to>
      <xdr:col>10</xdr:col>
      <xdr:colOff>600075</xdr:colOff>
      <xdr:row>15</xdr:row>
      <xdr:rowOff>38100</xdr:rowOff>
    </xdr:to>
    <xdr:graphicFrame macro="">
      <xdr:nvGraphicFramePr>
        <xdr:cNvPr id="347147" name="Chart 1">
          <a:extLst>
            <a:ext uri="{FF2B5EF4-FFF2-40B4-BE49-F238E27FC236}">
              <a16:creationId xmlns:a16="http://schemas.microsoft.com/office/drawing/2014/main" id="{7297524F-BCD9-40C3-B756-3EDA9925A3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0</xdr:col>
      <xdr:colOff>180975</xdr:colOff>
      <xdr:row>11</xdr:row>
      <xdr:rowOff>85725</xdr:rowOff>
    </xdr:from>
    <xdr:to>
      <xdr:col>5</xdr:col>
      <xdr:colOff>447675</xdr:colOff>
      <xdr:row>27</xdr:row>
      <xdr:rowOff>133350</xdr:rowOff>
    </xdr:to>
    <xdr:graphicFrame macro="">
      <xdr:nvGraphicFramePr>
        <xdr:cNvPr id="130060" name="Chart 1">
          <a:extLst>
            <a:ext uri="{FF2B5EF4-FFF2-40B4-BE49-F238E27FC236}">
              <a16:creationId xmlns:a16="http://schemas.microsoft.com/office/drawing/2014/main" id="{0148407E-9890-4DA3-B3CE-A257423BC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xdr:col>
      <xdr:colOff>9525</xdr:colOff>
      <xdr:row>30</xdr:row>
      <xdr:rowOff>0</xdr:rowOff>
    </xdr:from>
    <xdr:to>
      <xdr:col>4</xdr:col>
      <xdr:colOff>95250</xdr:colOff>
      <xdr:row>30</xdr:row>
      <xdr:rowOff>0</xdr:rowOff>
    </xdr:to>
    <xdr:graphicFrame macro="">
      <xdr:nvGraphicFramePr>
        <xdr:cNvPr id="75817" name="Chart 1">
          <a:extLst>
            <a:ext uri="{FF2B5EF4-FFF2-40B4-BE49-F238E27FC236}">
              <a16:creationId xmlns:a16="http://schemas.microsoft.com/office/drawing/2014/main" id="{8EA266D3-8149-4A3B-8836-E1B1DD229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9525</xdr:rowOff>
    </xdr:from>
    <xdr:to>
      <xdr:col>4</xdr:col>
      <xdr:colOff>266700</xdr:colOff>
      <xdr:row>25</xdr:row>
      <xdr:rowOff>28575</xdr:rowOff>
    </xdr:to>
    <xdr:graphicFrame macro="">
      <xdr:nvGraphicFramePr>
        <xdr:cNvPr id="75818" name="Chart 2">
          <a:extLst>
            <a:ext uri="{FF2B5EF4-FFF2-40B4-BE49-F238E27FC236}">
              <a16:creationId xmlns:a16="http://schemas.microsoft.com/office/drawing/2014/main" id="{8783F69B-CC44-4FA8-9CEE-7E205298C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30</xdr:row>
      <xdr:rowOff>0</xdr:rowOff>
    </xdr:from>
    <xdr:to>
      <xdr:col>4</xdr:col>
      <xdr:colOff>95250</xdr:colOff>
      <xdr:row>30</xdr:row>
      <xdr:rowOff>0</xdr:rowOff>
    </xdr:to>
    <xdr:graphicFrame macro="">
      <xdr:nvGraphicFramePr>
        <xdr:cNvPr id="75819" name="Chart 1">
          <a:extLst>
            <a:ext uri="{FF2B5EF4-FFF2-40B4-BE49-F238E27FC236}">
              <a16:creationId xmlns:a16="http://schemas.microsoft.com/office/drawing/2014/main" id="{EE642E97-F52B-40A3-A67F-A0E197782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12</xdr:row>
      <xdr:rowOff>9525</xdr:rowOff>
    </xdr:from>
    <xdr:to>
      <xdr:col>4</xdr:col>
      <xdr:colOff>266700</xdr:colOff>
      <xdr:row>25</xdr:row>
      <xdr:rowOff>28575</xdr:rowOff>
    </xdr:to>
    <xdr:graphicFrame macro="">
      <xdr:nvGraphicFramePr>
        <xdr:cNvPr id="75820" name="Chart 2">
          <a:extLst>
            <a:ext uri="{FF2B5EF4-FFF2-40B4-BE49-F238E27FC236}">
              <a16:creationId xmlns:a16="http://schemas.microsoft.com/office/drawing/2014/main" id="{955EAF60-07DC-4E48-A3FB-735D30B20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xdr:col>
      <xdr:colOff>0</xdr:colOff>
      <xdr:row>14</xdr:row>
      <xdr:rowOff>9525</xdr:rowOff>
    </xdr:from>
    <xdr:to>
      <xdr:col>5</xdr:col>
      <xdr:colOff>66675</xdr:colOff>
      <xdr:row>24</xdr:row>
      <xdr:rowOff>171450</xdr:rowOff>
    </xdr:to>
    <xdr:graphicFrame macro="">
      <xdr:nvGraphicFramePr>
        <xdr:cNvPr id="68629" name="Chart 1">
          <a:extLst>
            <a:ext uri="{FF2B5EF4-FFF2-40B4-BE49-F238E27FC236}">
              <a16:creationId xmlns:a16="http://schemas.microsoft.com/office/drawing/2014/main" id="{973CAF08-9B58-4F4E-983A-2C4D66992A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9525</xdr:rowOff>
    </xdr:from>
    <xdr:to>
      <xdr:col>6</xdr:col>
      <xdr:colOff>114300</xdr:colOff>
      <xdr:row>25</xdr:row>
      <xdr:rowOff>123825</xdr:rowOff>
    </xdr:to>
    <xdr:graphicFrame macro="">
      <xdr:nvGraphicFramePr>
        <xdr:cNvPr id="68630" name="Chart 1">
          <a:extLst>
            <a:ext uri="{FF2B5EF4-FFF2-40B4-BE49-F238E27FC236}">
              <a16:creationId xmlns:a16="http://schemas.microsoft.com/office/drawing/2014/main" id="{3DFF43A7-1A40-4B38-9106-F5CF8E324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0</xdr:colOff>
      <xdr:row>26</xdr:row>
      <xdr:rowOff>0</xdr:rowOff>
    </xdr:from>
    <xdr:to>
      <xdr:col>7</xdr:col>
      <xdr:colOff>238125</xdr:colOff>
      <xdr:row>26</xdr:row>
      <xdr:rowOff>0</xdr:rowOff>
    </xdr:to>
    <xdr:graphicFrame macro="">
      <xdr:nvGraphicFramePr>
        <xdr:cNvPr id="71711" name="Chart 1">
          <a:extLst>
            <a:ext uri="{FF2B5EF4-FFF2-40B4-BE49-F238E27FC236}">
              <a16:creationId xmlns:a16="http://schemas.microsoft.com/office/drawing/2014/main" id="{9FD21ED1-A6BD-4A74-A650-3C31012DE9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0</xdr:rowOff>
    </xdr:from>
    <xdr:to>
      <xdr:col>7</xdr:col>
      <xdr:colOff>238125</xdr:colOff>
      <xdr:row>26</xdr:row>
      <xdr:rowOff>0</xdr:rowOff>
    </xdr:to>
    <xdr:graphicFrame macro="">
      <xdr:nvGraphicFramePr>
        <xdr:cNvPr id="71712" name="Chart 1">
          <a:extLst>
            <a:ext uri="{FF2B5EF4-FFF2-40B4-BE49-F238E27FC236}">
              <a16:creationId xmlns:a16="http://schemas.microsoft.com/office/drawing/2014/main" id="{3A919DF3-D7A3-4372-8E1B-50BA44F46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xdr:row>
      <xdr:rowOff>9525</xdr:rowOff>
    </xdr:from>
    <xdr:to>
      <xdr:col>5</xdr:col>
      <xdr:colOff>581025</xdr:colOff>
      <xdr:row>21</xdr:row>
      <xdr:rowOff>85725</xdr:rowOff>
    </xdr:to>
    <xdr:graphicFrame macro="">
      <xdr:nvGraphicFramePr>
        <xdr:cNvPr id="71713" name="Chart 2">
          <a:extLst>
            <a:ext uri="{FF2B5EF4-FFF2-40B4-BE49-F238E27FC236}">
              <a16:creationId xmlns:a16="http://schemas.microsoft.com/office/drawing/2014/main" id="{91888B02-671C-4729-81EE-FBC44BDA1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695325</xdr:colOff>
      <xdr:row>19</xdr:row>
      <xdr:rowOff>0</xdr:rowOff>
    </xdr:from>
    <xdr:to>
      <xdr:col>5</xdr:col>
      <xdr:colOff>495300</xdr:colOff>
      <xdr:row>37</xdr:row>
      <xdr:rowOff>133350</xdr:rowOff>
    </xdr:to>
    <xdr:graphicFrame macro="">
      <xdr:nvGraphicFramePr>
        <xdr:cNvPr id="138261" name="Chart 1">
          <a:extLst>
            <a:ext uri="{FF2B5EF4-FFF2-40B4-BE49-F238E27FC236}">
              <a16:creationId xmlns:a16="http://schemas.microsoft.com/office/drawing/2014/main" id="{84BEC9E0-7A04-489D-9F35-B6F01E74BF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66675</xdr:colOff>
      <xdr:row>19</xdr:row>
      <xdr:rowOff>19050</xdr:rowOff>
    </xdr:from>
    <xdr:to>
      <xdr:col>11</xdr:col>
      <xdr:colOff>47625</xdr:colOff>
      <xdr:row>36</xdr:row>
      <xdr:rowOff>142875</xdr:rowOff>
    </xdr:to>
    <xdr:graphicFrame macro="">
      <xdr:nvGraphicFramePr>
        <xdr:cNvPr id="138262" name="Chart 2">
          <a:extLst>
            <a:ext uri="{FF2B5EF4-FFF2-40B4-BE49-F238E27FC236}">
              <a16:creationId xmlns:a16="http://schemas.microsoft.com/office/drawing/2014/main" id="{50E0D2D8-5C21-4B3D-967B-433B6EA489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xdr:col>
      <xdr:colOff>57150</xdr:colOff>
      <xdr:row>10</xdr:row>
      <xdr:rowOff>28575</xdr:rowOff>
    </xdr:from>
    <xdr:to>
      <xdr:col>6</xdr:col>
      <xdr:colOff>323850</xdr:colOff>
      <xdr:row>32</xdr:row>
      <xdr:rowOff>57150</xdr:rowOff>
    </xdr:to>
    <xdr:graphicFrame macro="">
      <xdr:nvGraphicFramePr>
        <xdr:cNvPr id="151563" name="Chart 1">
          <a:extLst>
            <a:ext uri="{FF2B5EF4-FFF2-40B4-BE49-F238E27FC236}">
              <a16:creationId xmlns:a16="http://schemas.microsoft.com/office/drawing/2014/main" id="{7E34F201-EDB4-41AF-9A41-0EF72140E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0</xdr:colOff>
      <xdr:row>11</xdr:row>
      <xdr:rowOff>76200</xdr:rowOff>
    </xdr:from>
    <xdr:to>
      <xdr:col>5</xdr:col>
      <xdr:colOff>485775</xdr:colOff>
      <xdr:row>30</xdr:row>
      <xdr:rowOff>0</xdr:rowOff>
    </xdr:to>
    <xdr:graphicFrame macro="">
      <xdr:nvGraphicFramePr>
        <xdr:cNvPr id="161803" name="Chart 1">
          <a:extLst>
            <a:ext uri="{FF2B5EF4-FFF2-40B4-BE49-F238E27FC236}">
              <a16:creationId xmlns:a16="http://schemas.microsoft.com/office/drawing/2014/main" id="{66E9CEC9-8720-439B-808C-C9DF18DEA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0.01505</cdr:x>
      <cdr:y>0.18801</cdr:y>
    </cdr:from>
    <cdr:to>
      <cdr:x>0.05495</cdr:x>
      <cdr:y>0.41365</cdr:y>
    </cdr:to>
    <cdr:sp macro="" textlink="">
      <cdr:nvSpPr>
        <cdr:cNvPr id="162817" name="Text Box 1"/>
        <cdr:cNvSpPr txBox="1">
          <a:spLocks xmlns:a="http://schemas.openxmlformats.org/drawingml/2006/main" noChangeArrowheads="1"/>
        </cdr:cNvSpPr>
      </cdr:nvSpPr>
      <cdr:spPr bwMode="auto">
        <a:xfrm xmlns:a="http://schemas.openxmlformats.org/drawingml/2006/main">
          <a:off x="72110" y="550105"/>
          <a:ext cx="180572" cy="6478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18288" tIns="22860" rIns="0" bIns="0" anchor="t" upright="1"/>
        <a:lstStyle xmlns:a="http://schemas.openxmlformats.org/drawingml/2006/main"/>
        <a:p xmlns:a="http://schemas.openxmlformats.org/drawingml/2006/main">
          <a:pPr algn="r" rtl="0">
            <a:defRPr sz="1000"/>
          </a:pPr>
          <a:r>
            <a:rPr lang="ru-RU" sz="800" b="1" i="0" u="none" strike="noStrike" baseline="0">
              <a:solidFill>
                <a:srgbClr val="000000"/>
              </a:solidFill>
              <a:latin typeface="Times New Roman"/>
              <a:cs typeface="Times New Roman"/>
            </a:rPr>
            <a:t>млрд. теңге</a:t>
          </a:r>
        </a:p>
      </cdr:txBody>
    </cdr:sp>
  </cdr:relSizeAnchor>
</c:userShapes>
</file>

<file path=xl/drawings/drawing68.xml><?xml version="1.0" encoding="utf-8"?>
<xdr:wsDr xmlns:xdr="http://schemas.openxmlformats.org/drawingml/2006/spreadsheetDrawing" xmlns:a="http://schemas.openxmlformats.org/drawingml/2006/main">
  <xdr:twoCellAnchor>
    <xdr:from>
      <xdr:col>0</xdr:col>
      <xdr:colOff>752475</xdr:colOff>
      <xdr:row>19</xdr:row>
      <xdr:rowOff>38100</xdr:rowOff>
    </xdr:from>
    <xdr:to>
      <xdr:col>2</xdr:col>
      <xdr:colOff>1438275</xdr:colOff>
      <xdr:row>35</xdr:row>
      <xdr:rowOff>123825</xdr:rowOff>
    </xdr:to>
    <xdr:graphicFrame macro="">
      <xdr:nvGraphicFramePr>
        <xdr:cNvPr id="165899" name="Chart 1025">
          <a:extLst>
            <a:ext uri="{FF2B5EF4-FFF2-40B4-BE49-F238E27FC236}">
              <a16:creationId xmlns:a16="http://schemas.microsoft.com/office/drawing/2014/main" id="{0CD2EA22-F82D-4D73-8C92-0217A4879D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0.49199</cdr:x>
      <cdr:y>0.43327</cdr:y>
    </cdr:from>
    <cdr:to>
      <cdr:x>0.50769</cdr:x>
      <cdr:y>0.47079</cdr:y>
    </cdr:to>
    <cdr:sp macro="" textlink="">
      <cdr:nvSpPr>
        <cdr:cNvPr id="47105" name="Text Box 1"/>
        <cdr:cNvSpPr txBox="1">
          <a:spLocks xmlns:a="http://schemas.openxmlformats.org/drawingml/2006/main" noChangeArrowheads="1"/>
        </cdr:cNvSpPr>
      </cdr:nvSpPr>
      <cdr:spPr bwMode="auto">
        <a:xfrm xmlns:a="http://schemas.openxmlformats.org/drawingml/2006/main">
          <a:off x="2260226" y="1640484"/>
          <a:ext cx="79360" cy="14170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ru-RU" sz="800" b="0" i="0" u="none" strike="noStrike" baseline="0">
              <a:solidFill>
                <a:srgbClr val="000000"/>
              </a:solidFill>
              <a:latin typeface="Times New Roman"/>
              <a:cs typeface="Times New Roman"/>
            </a:rPr>
            <a:t> </a:t>
          </a:r>
        </a:p>
      </cdr:txBody>
    </cdr:sp>
  </cdr:relSizeAnchor>
</c:userShapes>
</file>

<file path=xl/drawings/drawing7.xml><?xml version="1.0" encoding="utf-8"?>
<xdr:wsDr xmlns:xdr="http://schemas.openxmlformats.org/drawingml/2006/spreadsheetDrawing" xmlns:a="http://schemas.openxmlformats.org/drawingml/2006/main">
  <xdr:twoCellAnchor>
    <xdr:from>
      <xdr:col>5</xdr:col>
      <xdr:colOff>76200</xdr:colOff>
      <xdr:row>8</xdr:row>
      <xdr:rowOff>0</xdr:rowOff>
    </xdr:from>
    <xdr:to>
      <xdr:col>11</xdr:col>
      <xdr:colOff>581025</xdr:colOff>
      <xdr:row>20</xdr:row>
      <xdr:rowOff>0</xdr:rowOff>
    </xdr:to>
    <xdr:graphicFrame macro="">
      <xdr:nvGraphicFramePr>
        <xdr:cNvPr id="348171" name="Chart 1">
          <a:extLst>
            <a:ext uri="{FF2B5EF4-FFF2-40B4-BE49-F238E27FC236}">
              <a16:creationId xmlns:a16="http://schemas.microsoft.com/office/drawing/2014/main" id="{5B8205CC-3236-4D00-8A5D-6D45F3447B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571500</xdr:colOff>
      <xdr:row>24</xdr:row>
      <xdr:rowOff>104775</xdr:rowOff>
    </xdr:to>
    <xdr:graphicFrame macro="">
      <xdr:nvGraphicFramePr>
        <xdr:cNvPr id="136204" name="Chart 2">
          <a:extLst>
            <a:ext uri="{FF2B5EF4-FFF2-40B4-BE49-F238E27FC236}">
              <a16:creationId xmlns:a16="http://schemas.microsoft.com/office/drawing/2014/main" id="{D90D3728-36AF-4EBB-90D8-F3DF931D70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533400</xdr:colOff>
      <xdr:row>30</xdr:row>
      <xdr:rowOff>9525</xdr:rowOff>
    </xdr:to>
    <xdr:graphicFrame macro="">
      <xdr:nvGraphicFramePr>
        <xdr:cNvPr id="169995" name="Chart 3">
          <a:extLst>
            <a:ext uri="{FF2B5EF4-FFF2-40B4-BE49-F238E27FC236}">
              <a16:creationId xmlns:a16="http://schemas.microsoft.com/office/drawing/2014/main" id="{D35AFEF3-E1D0-4961-A93C-FDF5AFA110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3</xdr:col>
      <xdr:colOff>409575</xdr:colOff>
      <xdr:row>3</xdr:row>
      <xdr:rowOff>314325</xdr:rowOff>
    </xdr:from>
    <xdr:to>
      <xdr:col>12</xdr:col>
      <xdr:colOff>371475</xdr:colOff>
      <xdr:row>10</xdr:row>
      <xdr:rowOff>66675</xdr:rowOff>
    </xdr:to>
    <xdr:graphicFrame macro="">
      <xdr:nvGraphicFramePr>
        <xdr:cNvPr id="172043" name="Диаграмма 5">
          <a:extLst>
            <a:ext uri="{FF2B5EF4-FFF2-40B4-BE49-F238E27FC236}">
              <a16:creationId xmlns:a16="http://schemas.microsoft.com/office/drawing/2014/main" id="{1105C9E6-8150-4F7F-B1EE-B842E2FDD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10</xdr:row>
      <xdr:rowOff>0</xdr:rowOff>
    </xdr:from>
    <xdr:to>
      <xdr:col>4</xdr:col>
      <xdr:colOff>552450</xdr:colOff>
      <xdr:row>26</xdr:row>
      <xdr:rowOff>133350</xdr:rowOff>
    </xdr:to>
    <xdr:graphicFrame macro="">
      <xdr:nvGraphicFramePr>
        <xdr:cNvPr id="174091" name="Chart 1">
          <a:extLst>
            <a:ext uri="{FF2B5EF4-FFF2-40B4-BE49-F238E27FC236}">
              <a16:creationId xmlns:a16="http://schemas.microsoft.com/office/drawing/2014/main" id="{D088FFFD-7472-4FBB-8881-D9EB6D8E8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1</xdr:col>
      <xdr:colOff>9525</xdr:colOff>
      <xdr:row>11</xdr:row>
      <xdr:rowOff>47625</xdr:rowOff>
    </xdr:from>
    <xdr:to>
      <xdr:col>6</xdr:col>
      <xdr:colOff>66675</xdr:colOff>
      <xdr:row>31</xdr:row>
      <xdr:rowOff>133350</xdr:rowOff>
    </xdr:to>
    <xdr:graphicFrame macro="">
      <xdr:nvGraphicFramePr>
        <xdr:cNvPr id="141323" name="Chart 1">
          <a:extLst>
            <a:ext uri="{FF2B5EF4-FFF2-40B4-BE49-F238E27FC236}">
              <a16:creationId xmlns:a16="http://schemas.microsoft.com/office/drawing/2014/main" id="{D46D5BC5-8D2A-4C61-B980-5DC49881EE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0.01502</cdr:x>
      <cdr:y>0.37167</cdr:y>
    </cdr:from>
    <cdr:to>
      <cdr:x>0.04833</cdr:x>
      <cdr:y>0.53813</cdr:y>
    </cdr:to>
    <cdr:sp macro="" textlink="">
      <cdr:nvSpPr>
        <cdr:cNvPr id="16385" name="Text Box 1"/>
        <cdr:cNvSpPr txBox="1">
          <a:spLocks xmlns:a="http://schemas.openxmlformats.org/drawingml/2006/main" noChangeArrowheads="1"/>
        </cdr:cNvSpPr>
      </cdr:nvSpPr>
      <cdr:spPr bwMode="auto">
        <a:xfrm xmlns:a="http://schemas.openxmlformats.org/drawingml/2006/main">
          <a:off x="61518" y="1235516"/>
          <a:ext cx="136448" cy="5533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vert270" wrap="none" lIns="18288" tIns="18288" rIns="0" bIns="0" anchor="t" upright="1">
          <a:spAutoFit/>
        </a:bodyPr>
        <a:lstStyle xmlns:a="http://schemas.openxmlformats.org/drawingml/2006/main"/>
        <a:p xmlns:a="http://schemas.openxmlformats.org/drawingml/2006/main">
          <a:pPr algn="r" rtl="0">
            <a:defRPr sz="1000"/>
          </a:pPr>
          <a:r>
            <a:rPr lang="ru-RU" sz="800" b="1" i="0" u="none" strike="noStrike" baseline="0">
              <a:solidFill>
                <a:srgbClr val="000000"/>
              </a:solidFill>
              <a:latin typeface="Times New Roman"/>
              <a:cs typeface="Times New Roman"/>
            </a:rPr>
            <a:t>млрд. теңге</a:t>
          </a:r>
        </a:p>
      </cdr:txBody>
    </cdr:sp>
  </cdr:relSizeAnchor>
</c:userShapes>
</file>

<file path=xl/drawings/drawing76.xml><?xml version="1.0" encoding="utf-8"?>
<xdr:wsDr xmlns:xdr="http://schemas.openxmlformats.org/drawingml/2006/spreadsheetDrawing" xmlns:a="http://schemas.openxmlformats.org/drawingml/2006/main">
  <xdr:twoCellAnchor>
    <xdr:from>
      <xdr:col>1</xdr:col>
      <xdr:colOff>66675</xdr:colOff>
      <xdr:row>19</xdr:row>
      <xdr:rowOff>19050</xdr:rowOff>
    </xdr:from>
    <xdr:to>
      <xdr:col>7</xdr:col>
      <xdr:colOff>371475</xdr:colOff>
      <xdr:row>39</xdr:row>
      <xdr:rowOff>133350</xdr:rowOff>
    </xdr:to>
    <xdr:graphicFrame macro="">
      <xdr:nvGraphicFramePr>
        <xdr:cNvPr id="143371" name="Chart 3">
          <a:extLst>
            <a:ext uri="{FF2B5EF4-FFF2-40B4-BE49-F238E27FC236}">
              <a16:creationId xmlns:a16="http://schemas.microsoft.com/office/drawing/2014/main" id="{37E88816-A894-4C19-80DE-B7F09D8E9D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1</xdr:col>
      <xdr:colOff>0</xdr:colOff>
      <xdr:row>16</xdr:row>
      <xdr:rowOff>38100</xdr:rowOff>
    </xdr:from>
    <xdr:to>
      <xdr:col>5</xdr:col>
      <xdr:colOff>638175</xdr:colOff>
      <xdr:row>36</xdr:row>
      <xdr:rowOff>123825</xdr:rowOff>
    </xdr:to>
    <xdr:graphicFrame macro="">
      <xdr:nvGraphicFramePr>
        <xdr:cNvPr id="145419" name="Chart 1">
          <a:extLst>
            <a:ext uri="{FF2B5EF4-FFF2-40B4-BE49-F238E27FC236}">
              <a16:creationId xmlns:a16="http://schemas.microsoft.com/office/drawing/2014/main" id="{AF753A43-635E-4E2F-85AD-90A3F86F4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0</xdr:colOff>
      <xdr:row>13</xdr:row>
      <xdr:rowOff>0</xdr:rowOff>
    </xdr:from>
    <xdr:to>
      <xdr:col>5</xdr:col>
      <xdr:colOff>95250</xdr:colOff>
      <xdr:row>31</xdr:row>
      <xdr:rowOff>76200</xdr:rowOff>
    </xdr:to>
    <xdr:graphicFrame macro="">
      <xdr:nvGraphicFramePr>
        <xdr:cNvPr id="147467" name="Chart 1">
          <a:extLst>
            <a:ext uri="{FF2B5EF4-FFF2-40B4-BE49-F238E27FC236}">
              <a16:creationId xmlns:a16="http://schemas.microsoft.com/office/drawing/2014/main" id="{EBAC2117-CC08-48F6-9216-EA7741FC3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0.54171</cdr:x>
      <cdr:y>0.86382</cdr:y>
    </cdr:from>
    <cdr:to>
      <cdr:x>0.58319</cdr:x>
      <cdr:y>0.88488</cdr:y>
    </cdr:to>
    <cdr:sp macro="" textlink="">
      <cdr:nvSpPr>
        <cdr:cNvPr id="148481" name="Rectangle 1"/>
        <cdr:cNvSpPr>
          <a:spLocks xmlns:a="http://schemas.openxmlformats.org/drawingml/2006/main" noChangeArrowheads="1"/>
        </cdr:cNvSpPr>
      </cdr:nvSpPr>
      <cdr:spPr bwMode="auto">
        <a:xfrm xmlns:a="http://schemas.openxmlformats.org/drawingml/2006/main">
          <a:off x="1731953" y="2593511"/>
          <a:ext cx="131159" cy="64639"/>
        </a:xfrm>
        <a:prstGeom xmlns:a="http://schemas.openxmlformats.org/drawingml/2006/main" prst="rect">
          <a:avLst/>
        </a:prstGeom>
        <a:gradFill xmlns:a="http://schemas.openxmlformats.org/drawingml/2006/main" rotWithShape="1">
          <a:gsLst>
            <a:gs pos="0">
              <a:srgbClr val="00FFFF"/>
            </a:gs>
            <a:gs pos="50000">
              <a:srgbClr val="00FFFF">
                <a:gamma/>
                <a:shade val="46275"/>
                <a:invGamma/>
              </a:srgbClr>
            </a:gs>
            <a:gs pos="100000">
              <a:srgbClr val="00FFFF"/>
            </a:gs>
          </a:gsLst>
          <a:lin ang="0" scaled="1"/>
        </a:gradFill>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8.xml><?xml version="1.0" encoding="utf-8"?>
<xdr:wsDr xmlns:xdr="http://schemas.openxmlformats.org/drawingml/2006/spreadsheetDrawing" xmlns:a="http://schemas.openxmlformats.org/drawingml/2006/main">
  <xdr:twoCellAnchor>
    <xdr:from>
      <xdr:col>7</xdr:col>
      <xdr:colOff>9525</xdr:colOff>
      <xdr:row>4</xdr:row>
      <xdr:rowOff>28575</xdr:rowOff>
    </xdr:from>
    <xdr:to>
      <xdr:col>14</xdr:col>
      <xdr:colOff>400050</xdr:colOff>
      <xdr:row>18</xdr:row>
      <xdr:rowOff>0</xdr:rowOff>
    </xdr:to>
    <xdr:graphicFrame macro="">
      <xdr:nvGraphicFramePr>
        <xdr:cNvPr id="350219" name="Chart 1">
          <a:extLst>
            <a:ext uri="{FF2B5EF4-FFF2-40B4-BE49-F238E27FC236}">
              <a16:creationId xmlns:a16="http://schemas.microsoft.com/office/drawing/2014/main" id="{07ED7010-FBA3-4D02-8C17-E6E9C44BF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8</xdr:col>
      <xdr:colOff>723900</xdr:colOff>
      <xdr:row>3</xdr:row>
      <xdr:rowOff>0</xdr:rowOff>
    </xdr:from>
    <xdr:to>
      <xdr:col>15</xdr:col>
      <xdr:colOff>266700</xdr:colOff>
      <xdr:row>13</xdr:row>
      <xdr:rowOff>9525</xdr:rowOff>
    </xdr:to>
    <xdr:graphicFrame macro="">
      <xdr:nvGraphicFramePr>
        <xdr:cNvPr id="310283" name="Chart 1">
          <a:extLst>
            <a:ext uri="{FF2B5EF4-FFF2-40B4-BE49-F238E27FC236}">
              <a16:creationId xmlns:a16="http://schemas.microsoft.com/office/drawing/2014/main" id="{468BE72A-3ADD-4044-8C67-1CFFA530EC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7</xdr:col>
      <xdr:colOff>190500</xdr:colOff>
      <xdr:row>0</xdr:row>
      <xdr:rowOff>0</xdr:rowOff>
    </xdr:from>
    <xdr:to>
      <xdr:col>12</xdr:col>
      <xdr:colOff>523875</xdr:colOff>
      <xdr:row>0</xdr:row>
      <xdr:rowOff>0</xdr:rowOff>
    </xdr:to>
    <xdr:graphicFrame macro="">
      <xdr:nvGraphicFramePr>
        <xdr:cNvPr id="312351" name="Chart 1">
          <a:extLst>
            <a:ext uri="{FF2B5EF4-FFF2-40B4-BE49-F238E27FC236}">
              <a16:creationId xmlns:a16="http://schemas.microsoft.com/office/drawing/2014/main" id="{D1BDB67B-F40B-4ADA-B3E2-93C594C71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219075</xdr:colOff>
      <xdr:row>0</xdr:row>
      <xdr:rowOff>0</xdr:rowOff>
    </xdr:from>
    <xdr:to>
      <xdr:col>13</xdr:col>
      <xdr:colOff>219075</xdr:colOff>
      <xdr:row>0</xdr:row>
      <xdr:rowOff>0</xdr:rowOff>
    </xdr:to>
    <xdr:graphicFrame macro="">
      <xdr:nvGraphicFramePr>
        <xdr:cNvPr id="312352" name="Chart 2">
          <a:extLst>
            <a:ext uri="{FF2B5EF4-FFF2-40B4-BE49-F238E27FC236}">
              <a16:creationId xmlns:a16="http://schemas.microsoft.com/office/drawing/2014/main" id="{15DD40AA-C867-468C-ABEE-0CC8B1D9A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390525</xdr:colOff>
      <xdr:row>3</xdr:row>
      <xdr:rowOff>0</xdr:rowOff>
    </xdr:from>
    <xdr:to>
      <xdr:col>13</xdr:col>
      <xdr:colOff>495300</xdr:colOff>
      <xdr:row>18</xdr:row>
      <xdr:rowOff>133350</xdr:rowOff>
    </xdr:to>
    <xdr:graphicFrame macro="">
      <xdr:nvGraphicFramePr>
        <xdr:cNvPr id="312353" name="Chart 3">
          <a:extLst>
            <a:ext uri="{FF2B5EF4-FFF2-40B4-BE49-F238E27FC236}">
              <a16:creationId xmlns:a16="http://schemas.microsoft.com/office/drawing/2014/main" id="{0E71727D-D15F-4F74-991D-969DD5FA1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1</xdr:col>
      <xdr:colOff>47625</xdr:colOff>
      <xdr:row>9</xdr:row>
      <xdr:rowOff>47625</xdr:rowOff>
    </xdr:from>
    <xdr:to>
      <xdr:col>4</xdr:col>
      <xdr:colOff>590550</xdr:colOff>
      <xdr:row>24</xdr:row>
      <xdr:rowOff>66675</xdr:rowOff>
    </xdr:to>
    <xdr:graphicFrame macro="">
      <xdr:nvGraphicFramePr>
        <xdr:cNvPr id="153611" name="Chart 2">
          <a:extLst>
            <a:ext uri="{FF2B5EF4-FFF2-40B4-BE49-F238E27FC236}">
              <a16:creationId xmlns:a16="http://schemas.microsoft.com/office/drawing/2014/main" id="{5EB43006-1E50-437B-900F-40FDBF73A8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5</xdr:col>
      <xdr:colOff>600075</xdr:colOff>
      <xdr:row>4</xdr:row>
      <xdr:rowOff>9525</xdr:rowOff>
    </xdr:from>
    <xdr:to>
      <xdr:col>19</xdr:col>
      <xdr:colOff>371475</xdr:colOff>
      <xdr:row>25</xdr:row>
      <xdr:rowOff>47625</xdr:rowOff>
    </xdr:to>
    <xdr:graphicFrame macro="">
      <xdr:nvGraphicFramePr>
        <xdr:cNvPr id="155659" name="Chart 1">
          <a:extLst>
            <a:ext uri="{FF2B5EF4-FFF2-40B4-BE49-F238E27FC236}">
              <a16:creationId xmlns:a16="http://schemas.microsoft.com/office/drawing/2014/main" id="{658DD901-23D1-4CE0-8218-9C65F3D32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1</xdr:col>
      <xdr:colOff>28575</xdr:colOff>
      <xdr:row>11</xdr:row>
      <xdr:rowOff>0</xdr:rowOff>
    </xdr:from>
    <xdr:to>
      <xdr:col>5</xdr:col>
      <xdr:colOff>419100</xdr:colOff>
      <xdr:row>29</xdr:row>
      <xdr:rowOff>0</xdr:rowOff>
    </xdr:to>
    <xdr:graphicFrame macro="">
      <xdr:nvGraphicFramePr>
        <xdr:cNvPr id="157707" name="Chart 1">
          <a:extLst>
            <a:ext uri="{FF2B5EF4-FFF2-40B4-BE49-F238E27FC236}">
              <a16:creationId xmlns:a16="http://schemas.microsoft.com/office/drawing/2014/main" id="{9BEB9103-8A56-4F68-AA62-70F2A1C2E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1</xdr:col>
      <xdr:colOff>0</xdr:colOff>
      <xdr:row>19</xdr:row>
      <xdr:rowOff>28575</xdr:rowOff>
    </xdr:from>
    <xdr:to>
      <xdr:col>6</xdr:col>
      <xdr:colOff>28575</xdr:colOff>
      <xdr:row>37</xdr:row>
      <xdr:rowOff>76200</xdr:rowOff>
    </xdr:to>
    <xdr:graphicFrame macro="">
      <xdr:nvGraphicFramePr>
        <xdr:cNvPr id="176169" name="Chart 1">
          <a:extLst>
            <a:ext uri="{FF2B5EF4-FFF2-40B4-BE49-F238E27FC236}">
              <a16:creationId xmlns:a16="http://schemas.microsoft.com/office/drawing/2014/main" id="{8B43F6EE-4718-482D-98C8-0403F41A1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66675</xdr:colOff>
      <xdr:row>19</xdr:row>
      <xdr:rowOff>28575</xdr:rowOff>
    </xdr:from>
    <xdr:to>
      <xdr:col>12</xdr:col>
      <xdr:colOff>400050</xdr:colOff>
      <xdr:row>39</xdr:row>
      <xdr:rowOff>0</xdr:rowOff>
    </xdr:to>
    <xdr:graphicFrame macro="">
      <xdr:nvGraphicFramePr>
        <xdr:cNvPr id="176170" name="Chart 2">
          <a:extLst>
            <a:ext uri="{FF2B5EF4-FFF2-40B4-BE49-F238E27FC236}">
              <a16:creationId xmlns:a16="http://schemas.microsoft.com/office/drawing/2014/main" id="{E756D245-8AA0-4B94-A76B-E9DFA71DC7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495300</xdr:colOff>
      <xdr:row>19</xdr:row>
      <xdr:rowOff>28575</xdr:rowOff>
    </xdr:from>
    <xdr:to>
      <xdr:col>18</xdr:col>
      <xdr:colOff>295275</xdr:colOff>
      <xdr:row>38</xdr:row>
      <xdr:rowOff>28575</xdr:rowOff>
    </xdr:to>
    <xdr:graphicFrame macro="">
      <xdr:nvGraphicFramePr>
        <xdr:cNvPr id="176171" name="Chart 3">
          <a:extLst>
            <a:ext uri="{FF2B5EF4-FFF2-40B4-BE49-F238E27FC236}">
              <a16:creationId xmlns:a16="http://schemas.microsoft.com/office/drawing/2014/main" id="{CE76F448-96D0-47FC-B98D-B60391D48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485775</xdr:colOff>
      <xdr:row>19</xdr:row>
      <xdr:rowOff>19050</xdr:rowOff>
    </xdr:from>
    <xdr:to>
      <xdr:col>24</xdr:col>
      <xdr:colOff>600075</xdr:colOff>
      <xdr:row>39</xdr:row>
      <xdr:rowOff>0</xdr:rowOff>
    </xdr:to>
    <xdr:graphicFrame macro="">
      <xdr:nvGraphicFramePr>
        <xdr:cNvPr id="176172" name="Chart 4">
          <a:extLst>
            <a:ext uri="{FF2B5EF4-FFF2-40B4-BE49-F238E27FC236}">
              <a16:creationId xmlns:a16="http://schemas.microsoft.com/office/drawing/2014/main" id="{E88D7C04-EBBF-4EC0-A330-E20B7B3C2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6.xml><?xml version="1.0" encoding="utf-8"?>
<c:userShapes xmlns:c="http://schemas.openxmlformats.org/drawingml/2006/chart">
  <cdr:relSizeAnchor xmlns:cdr="http://schemas.openxmlformats.org/drawingml/2006/chartDrawing">
    <cdr:from>
      <cdr:x>0.93847</cdr:x>
      <cdr:y>0.26113</cdr:y>
    </cdr:from>
    <cdr:to>
      <cdr:x>0.98166</cdr:x>
      <cdr:y>0.54041</cdr:y>
    </cdr:to>
    <cdr:sp macro="" textlink="">
      <cdr:nvSpPr>
        <cdr:cNvPr id="178177" name="Text Box 1"/>
        <cdr:cNvSpPr txBox="1">
          <a:spLocks xmlns:a="http://schemas.openxmlformats.org/drawingml/2006/main" noChangeArrowheads="1"/>
        </cdr:cNvSpPr>
      </cdr:nvSpPr>
      <cdr:spPr bwMode="auto">
        <a:xfrm xmlns:a="http://schemas.openxmlformats.org/drawingml/2006/main">
          <a:off x="3075978" y="811281"/>
          <a:ext cx="164821" cy="8549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27432" bIns="0" anchor="ctr" upright="1"/>
        <a:lstStyle xmlns:a="http://schemas.openxmlformats.org/drawingml/2006/main"/>
        <a:p xmlns:a="http://schemas.openxmlformats.org/drawingml/2006/main">
          <a:pPr algn="r" rtl="0">
            <a:defRPr sz="1000"/>
          </a:pPr>
          <a:r>
            <a:rPr lang="ru-RU" sz="825" b="1" i="0" u="none" strike="noStrike" baseline="0">
              <a:solidFill>
                <a:srgbClr val="000000"/>
              </a:solidFill>
              <a:latin typeface="Times New Roman"/>
              <a:cs typeface="Times New Roman"/>
            </a:rPr>
            <a:t>млрд. теңге</a:t>
          </a:r>
        </a:p>
      </cdr:txBody>
    </cdr:sp>
  </cdr:relSizeAnchor>
</c:userShapes>
</file>

<file path=xl/drawings/drawing87.xml><?xml version="1.0" encoding="utf-8"?>
<c:userShapes xmlns:c="http://schemas.openxmlformats.org/drawingml/2006/chart">
  <cdr:relSizeAnchor xmlns:cdr="http://schemas.openxmlformats.org/drawingml/2006/chartDrawing">
    <cdr:from>
      <cdr:x>0.91023</cdr:x>
      <cdr:y>0.27176</cdr:y>
    </cdr:from>
    <cdr:to>
      <cdr:x>0.98663</cdr:x>
      <cdr:y>0.52053</cdr:y>
    </cdr:to>
    <cdr:sp macro="" textlink="">
      <cdr:nvSpPr>
        <cdr:cNvPr id="179201" name="Text Box 1"/>
        <cdr:cNvSpPr txBox="1">
          <a:spLocks xmlns:a="http://schemas.openxmlformats.org/drawingml/2006/main" noChangeArrowheads="1"/>
        </cdr:cNvSpPr>
      </cdr:nvSpPr>
      <cdr:spPr bwMode="auto">
        <a:xfrm xmlns:a="http://schemas.openxmlformats.org/drawingml/2006/main">
          <a:off x="3241399" y="768140"/>
          <a:ext cx="276501" cy="67322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0" bIns="0" anchor="t" upright="1"/>
        <a:lstStyle xmlns:a="http://schemas.openxmlformats.org/drawingml/2006/main"/>
        <a:p xmlns:a="http://schemas.openxmlformats.org/drawingml/2006/main">
          <a:pPr algn="r" rtl="0">
            <a:defRPr sz="1000"/>
          </a:pPr>
          <a:r>
            <a:rPr lang="ru-RU" sz="800" b="1" i="0" u="none" strike="noStrike" baseline="0">
              <a:solidFill>
                <a:srgbClr val="000000"/>
              </a:solidFill>
              <a:latin typeface="Times New Roman"/>
              <a:cs typeface="Times New Roman"/>
            </a:rPr>
            <a:t>млрд. теңге</a:t>
          </a:r>
        </a:p>
      </cdr:txBody>
    </cdr:sp>
  </cdr:relSizeAnchor>
</c:userShapes>
</file>

<file path=xl/drawings/drawing88.xml><?xml version="1.0" encoding="utf-8"?>
<c:userShapes xmlns:c="http://schemas.openxmlformats.org/drawingml/2006/chart">
  <cdr:relSizeAnchor xmlns:cdr="http://schemas.openxmlformats.org/drawingml/2006/chartDrawing">
    <cdr:from>
      <cdr:x>0.91325</cdr:x>
      <cdr:y>0.29779</cdr:y>
    </cdr:from>
    <cdr:to>
      <cdr:x>0.97956</cdr:x>
      <cdr:y>0.5867</cdr:y>
    </cdr:to>
    <cdr:sp macro="" textlink="">
      <cdr:nvSpPr>
        <cdr:cNvPr id="180225" name="Text Box 1"/>
        <cdr:cNvSpPr txBox="1">
          <a:spLocks xmlns:a="http://schemas.openxmlformats.org/drawingml/2006/main" noChangeArrowheads="1"/>
        </cdr:cNvSpPr>
      </cdr:nvSpPr>
      <cdr:spPr bwMode="auto">
        <a:xfrm xmlns:a="http://schemas.openxmlformats.org/drawingml/2006/main">
          <a:off x="3065010" y="812086"/>
          <a:ext cx="187533" cy="74804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0" bIns="0" anchor="t" upright="1"/>
        <a:lstStyle xmlns:a="http://schemas.openxmlformats.org/drawingml/2006/main"/>
        <a:p xmlns:a="http://schemas.openxmlformats.org/drawingml/2006/main">
          <a:pPr algn="r" rtl="0">
            <a:defRPr sz="1000"/>
          </a:pPr>
          <a:r>
            <a:rPr lang="ru-RU" sz="800" b="1" i="0" u="none" strike="noStrike" baseline="0">
              <a:solidFill>
                <a:srgbClr val="000000"/>
              </a:solidFill>
              <a:latin typeface="Times New Roman"/>
              <a:cs typeface="Times New Roman"/>
            </a:rPr>
            <a:t>млрд. тенге</a:t>
          </a:r>
        </a:p>
      </cdr:txBody>
    </cdr:sp>
  </cdr:relSizeAnchor>
</c:userShapes>
</file>

<file path=xl/drawings/drawing89.xml><?xml version="1.0" encoding="utf-8"?>
<xdr:wsDr xmlns:xdr="http://schemas.openxmlformats.org/drawingml/2006/spreadsheetDrawing" xmlns:a="http://schemas.openxmlformats.org/drawingml/2006/main">
  <xdr:twoCellAnchor>
    <xdr:from>
      <xdr:col>1</xdr:col>
      <xdr:colOff>28575</xdr:colOff>
      <xdr:row>10</xdr:row>
      <xdr:rowOff>9525</xdr:rowOff>
    </xdr:from>
    <xdr:to>
      <xdr:col>5</xdr:col>
      <xdr:colOff>371475</xdr:colOff>
      <xdr:row>27</xdr:row>
      <xdr:rowOff>0</xdr:rowOff>
    </xdr:to>
    <xdr:graphicFrame macro="">
      <xdr:nvGraphicFramePr>
        <xdr:cNvPr id="181259" name="Chart 1">
          <a:extLst>
            <a:ext uri="{FF2B5EF4-FFF2-40B4-BE49-F238E27FC236}">
              <a16:creationId xmlns:a16="http://schemas.microsoft.com/office/drawing/2014/main" id="{B0E37B48-222D-4146-A94C-EFC3C42E42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5</xdr:row>
      <xdr:rowOff>19050</xdr:rowOff>
    </xdr:from>
    <xdr:to>
      <xdr:col>12</xdr:col>
      <xdr:colOff>485775</xdr:colOff>
      <xdr:row>16</xdr:row>
      <xdr:rowOff>142875</xdr:rowOff>
    </xdr:to>
    <xdr:graphicFrame macro="">
      <xdr:nvGraphicFramePr>
        <xdr:cNvPr id="351243" name="Chart 1">
          <a:extLst>
            <a:ext uri="{FF2B5EF4-FFF2-40B4-BE49-F238E27FC236}">
              <a16:creationId xmlns:a16="http://schemas.microsoft.com/office/drawing/2014/main" id="{FF4F27AC-FDAB-4906-BDA2-754AAEC9F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xdr:col>
      <xdr:colOff>9525</xdr:colOff>
      <xdr:row>10</xdr:row>
      <xdr:rowOff>19050</xdr:rowOff>
    </xdr:from>
    <xdr:to>
      <xdr:col>5</xdr:col>
      <xdr:colOff>295275</xdr:colOff>
      <xdr:row>28</xdr:row>
      <xdr:rowOff>142875</xdr:rowOff>
    </xdr:to>
    <xdr:graphicFrame macro="">
      <xdr:nvGraphicFramePr>
        <xdr:cNvPr id="183307" name="Chart 1">
          <a:extLst>
            <a:ext uri="{FF2B5EF4-FFF2-40B4-BE49-F238E27FC236}">
              <a16:creationId xmlns:a16="http://schemas.microsoft.com/office/drawing/2014/main" id="{84FC81CB-4C9B-4869-9168-D30B90507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28575</xdr:colOff>
      <xdr:row>10</xdr:row>
      <xdr:rowOff>28575</xdr:rowOff>
    </xdr:from>
    <xdr:to>
      <xdr:col>5</xdr:col>
      <xdr:colOff>447675</xdr:colOff>
      <xdr:row>27</xdr:row>
      <xdr:rowOff>123825</xdr:rowOff>
    </xdr:to>
    <xdr:graphicFrame macro="">
      <xdr:nvGraphicFramePr>
        <xdr:cNvPr id="184331" name="Chart 1">
          <a:extLst>
            <a:ext uri="{FF2B5EF4-FFF2-40B4-BE49-F238E27FC236}">
              <a16:creationId xmlns:a16="http://schemas.microsoft.com/office/drawing/2014/main" id="{0ADEFB27-8B19-4628-985F-3756119DB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0</xdr:col>
      <xdr:colOff>581025</xdr:colOff>
      <xdr:row>11</xdr:row>
      <xdr:rowOff>9525</xdr:rowOff>
    </xdr:from>
    <xdr:to>
      <xdr:col>5</xdr:col>
      <xdr:colOff>704850</xdr:colOff>
      <xdr:row>28</xdr:row>
      <xdr:rowOff>133350</xdr:rowOff>
    </xdr:to>
    <xdr:graphicFrame macro="">
      <xdr:nvGraphicFramePr>
        <xdr:cNvPr id="214027" name="Chart 1">
          <a:extLst>
            <a:ext uri="{FF2B5EF4-FFF2-40B4-BE49-F238E27FC236}">
              <a16:creationId xmlns:a16="http://schemas.microsoft.com/office/drawing/2014/main" id="{AC7B7F33-1485-4282-A545-A6EAC2E4A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1</xdr:col>
      <xdr:colOff>0</xdr:colOff>
      <xdr:row>14</xdr:row>
      <xdr:rowOff>38100</xdr:rowOff>
    </xdr:from>
    <xdr:to>
      <xdr:col>3</xdr:col>
      <xdr:colOff>904875</xdr:colOff>
      <xdr:row>33</xdr:row>
      <xdr:rowOff>28575</xdr:rowOff>
    </xdr:to>
    <xdr:graphicFrame macro="">
      <xdr:nvGraphicFramePr>
        <xdr:cNvPr id="216075" name="Chart 1">
          <a:extLst>
            <a:ext uri="{FF2B5EF4-FFF2-40B4-BE49-F238E27FC236}">
              <a16:creationId xmlns:a16="http://schemas.microsoft.com/office/drawing/2014/main" id="{05348B41-EF97-405F-A78C-2C7D451D7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1</xdr:col>
      <xdr:colOff>28575</xdr:colOff>
      <xdr:row>10</xdr:row>
      <xdr:rowOff>142875</xdr:rowOff>
    </xdr:from>
    <xdr:to>
      <xdr:col>4</xdr:col>
      <xdr:colOff>57150</xdr:colOff>
      <xdr:row>26</xdr:row>
      <xdr:rowOff>123825</xdr:rowOff>
    </xdr:to>
    <xdr:graphicFrame macro="">
      <xdr:nvGraphicFramePr>
        <xdr:cNvPr id="218123" name="Диаграмма 4">
          <a:extLst>
            <a:ext uri="{FF2B5EF4-FFF2-40B4-BE49-F238E27FC236}">
              <a16:creationId xmlns:a16="http://schemas.microsoft.com/office/drawing/2014/main" id="{9D62F9C1-081B-4481-ABAF-3AEB207FF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1</xdr:col>
      <xdr:colOff>28575</xdr:colOff>
      <xdr:row>11</xdr:row>
      <xdr:rowOff>28575</xdr:rowOff>
    </xdr:from>
    <xdr:to>
      <xdr:col>5</xdr:col>
      <xdr:colOff>571500</xdr:colOff>
      <xdr:row>27</xdr:row>
      <xdr:rowOff>104775</xdr:rowOff>
    </xdr:to>
    <xdr:graphicFrame macro="">
      <xdr:nvGraphicFramePr>
        <xdr:cNvPr id="220171" name="Chart 1">
          <a:extLst>
            <a:ext uri="{FF2B5EF4-FFF2-40B4-BE49-F238E27FC236}">
              <a16:creationId xmlns:a16="http://schemas.microsoft.com/office/drawing/2014/main" id="{6FEACFA6-0CF1-4DFE-A5FF-65085E2DA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1</xdr:col>
      <xdr:colOff>28575</xdr:colOff>
      <xdr:row>12</xdr:row>
      <xdr:rowOff>19050</xdr:rowOff>
    </xdr:from>
    <xdr:to>
      <xdr:col>4</xdr:col>
      <xdr:colOff>333375</xdr:colOff>
      <xdr:row>29</xdr:row>
      <xdr:rowOff>28575</xdr:rowOff>
    </xdr:to>
    <xdr:graphicFrame macro="">
      <xdr:nvGraphicFramePr>
        <xdr:cNvPr id="222219" name="Chart 2">
          <a:extLst>
            <a:ext uri="{FF2B5EF4-FFF2-40B4-BE49-F238E27FC236}">
              <a16:creationId xmlns:a16="http://schemas.microsoft.com/office/drawing/2014/main" id="{A50CAEFA-FC91-4DEA-925D-840DBC212A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1</xdr:col>
      <xdr:colOff>0</xdr:colOff>
      <xdr:row>14</xdr:row>
      <xdr:rowOff>28575</xdr:rowOff>
    </xdr:from>
    <xdr:to>
      <xdr:col>2</xdr:col>
      <xdr:colOff>619125</xdr:colOff>
      <xdr:row>30</xdr:row>
      <xdr:rowOff>114300</xdr:rowOff>
    </xdr:to>
    <xdr:graphicFrame macro="">
      <xdr:nvGraphicFramePr>
        <xdr:cNvPr id="224267" name="Chart 1">
          <a:extLst>
            <a:ext uri="{FF2B5EF4-FFF2-40B4-BE49-F238E27FC236}">
              <a16:creationId xmlns:a16="http://schemas.microsoft.com/office/drawing/2014/main" id="{7542CF72-17B0-4F00-9D8C-F3A1657BB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1</xdr:col>
      <xdr:colOff>47625</xdr:colOff>
      <xdr:row>13</xdr:row>
      <xdr:rowOff>142875</xdr:rowOff>
    </xdr:from>
    <xdr:to>
      <xdr:col>5</xdr:col>
      <xdr:colOff>647700</xdr:colOff>
      <xdr:row>30</xdr:row>
      <xdr:rowOff>142875</xdr:rowOff>
    </xdr:to>
    <xdr:graphicFrame macro="">
      <xdr:nvGraphicFramePr>
        <xdr:cNvPr id="226315" name="Диаграмма 1">
          <a:extLst>
            <a:ext uri="{FF2B5EF4-FFF2-40B4-BE49-F238E27FC236}">
              <a16:creationId xmlns:a16="http://schemas.microsoft.com/office/drawing/2014/main" id="{BDDED3E3-7781-41B5-9EFD-75CBEDBC84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0</xdr:col>
      <xdr:colOff>638175</xdr:colOff>
      <xdr:row>11</xdr:row>
      <xdr:rowOff>9525</xdr:rowOff>
    </xdr:from>
    <xdr:to>
      <xdr:col>3</xdr:col>
      <xdr:colOff>523875</xdr:colOff>
      <xdr:row>28</xdr:row>
      <xdr:rowOff>38100</xdr:rowOff>
    </xdr:to>
    <xdr:graphicFrame macro="">
      <xdr:nvGraphicFramePr>
        <xdr:cNvPr id="233483" name="Chart 2">
          <a:extLst>
            <a:ext uri="{FF2B5EF4-FFF2-40B4-BE49-F238E27FC236}">
              <a16:creationId xmlns:a16="http://schemas.microsoft.com/office/drawing/2014/main" id="{795AFB2E-8B19-47BB-BAC3-E8B4B1131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leg_sma\&#1076;&#1072;&#1085;&#1085;&#1099;&#1077;%20&#1076;&#1083;&#1103;%20&#1086;&#1090;&#1095;&#1077;&#1090;&#1072;%20&#1086;%20&#1092;&#1080;&#1085;&#1089;&#1090;&#1072;&#1073;&#1080;&#1083;&#1100;&#1085;&#1086;&#1089;&#1090;&#1080;\Documents%20and%20Settings\FS_Aliya_B\&#1052;&#1086;&#1080;%20&#1076;&#1086;&#1082;&#1091;&#1084;&#1077;&#1085;&#1090;&#1099;\Financial%20stability\Households\&#1044;&#1086;&#1084;%20&#1093;&#1086;&#1079;-&#1074;&#107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ov_debt/Mfi-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yan_kk\&#1091;&#1092;&#1089;\!Dana\&#1050;&#1047;\WINDOWS\EXCEL\MY_PROG\DWR_PR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054;&#1058;&#1063;&#1045;&#1058;\&#1054;&#1090;&#1095;&#1077;&#1090;%20&#1086;%20&#1092;&#1080;&#1085;&#1089;&#1090;&#1072;&#1073;_2008\KASE-b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na/&#1050;&#1047;/WINDOWS/EXCEL/MY_PROG/DWR_PR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Gov_debt\Mfi-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ain_server\iso\!Dana\&#1050;&#1047;\WINDOWS\EXCEL\MY_PROG\DWR_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 биржевых торгов"/>
      <sheetName val="Currency"/>
      <sheetName val="NZB"/>
      <sheetName val="GZB"/>
      <sheetName val="REPO"/>
      <sheetName val="Indicators"/>
      <sheetName val="Liquid"/>
      <sheetName val="Capitalization"/>
      <sheetName val="spectral"/>
      <sheetName val="Акции по отраслям"/>
      <sheetName val="Облигации по отраслям"/>
      <sheetName val="YLD"/>
      <sheetName val="ПФИ"/>
    </sheetNames>
    <sheetDataSet>
      <sheetData sheetId="0" refreshError="1"/>
      <sheetData sheetId="1" refreshError="1"/>
      <sheetData sheetId="2" refreshError="1"/>
      <sheetData sheetId="3" refreshError="1"/>
      <sheetData sheetId="4" refreshError="1"/>
      <sheetData sheetId="5">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
KazPrime</v>
          </cell>
          <cell r="G2" t="str">
            <v>индикатор
TONIA</v>
          </cell>
          <cell r="H2" t="str">
            <v>индикатор
KIBOR3M</v>
          </cell>
          <cell r="I2" t="str">
            <v>индикатор
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41.bin"/></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42.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43.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44.bin"/></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45.bin"/></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46.bin"/></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47.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4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49.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50.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51.bin"/></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52.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5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36.xml"/><Relationship Id="rId1" Type="http://schemas.openxmlformats.org/officeDocument/2006/relationships/printerSettings" Target="../printerSettings/printerSettings54.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55.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5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57.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40.xml"/><Relationship Id="rId1" Type="http://schemas.openxmlformats.org/officeDocument/2006/relationships/printerSettings" Target="../printerSettings/printerSettings58.bin"/></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145.xml.rels><?xml version="1.0" encoding="UTF-8" standalone="yes"?>
<Relationships xmlns="http://schemas.openxmlformats.org/package/2006/relationships"><Relationship Id="rId1" Type="http://schemas.openxmlformats.org/officeDocument/2006/relationships/drawing" Target="../drawings/drawing144.xml"/></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4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1050;&#1077;&#1089;&#1090;&#1077;&#1083;&#1077;&#1088;%20&#1084;&#1077;&#1085;%20&#1076;&#1080;&#1072;&#1075;&#1088;&#1072;&#1084;&#1084;&#1072;&#1083;&#1072;&#1088;.xl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1050;&#1077;&#1089;&#1090;&#1077;&#1083;&#1077;&#1088;%20&#1084;&#1077;&#1085;%20&#1076;&#1080;&#1072;&#1075;&#1088;&#1072;&#1084;&#1084;&#1072;&#1083;&#1072;&#1088;.xls"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2.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3.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4.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8.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9.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1.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2.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3.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2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5.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26.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27.bin"/></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28.bin"/></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29.bin"/></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30.bin"/></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31.bin"/></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33.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34.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35.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36.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37.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38.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39.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J180"/>
  <sheetViews>
    <sheetView tabSelected="1" zoomScaleNormal="100" workbookViewId="0">
      <selection activeCell="B25" sqref="B25"/>
    </sheetView>
  </sheetViews>
  <sheetFormatPr defaultRowHeight="12.75"/>
  <cols>
    <col min="1" max="1" width="4.140625" style="126" customWidth="1"/>
    <col min="2" max="2" width="15.140625" style="125" bestFit="1" customWidth="1"/>
    <col min="3" max="3" width="96.28515625" style="131" customWidth="1"/>
  </cols>
  <sheetData>
    <row r="1" spans="1:3">
      <c r="A1" s="124"/>
      <c r="C1" s="124" t="s">
        <v>1634</v>
      </c>
    </row>
    <row r="2" spans="1:3" ht="14.25">
      <c r="A2" s="124"/>
      <c r="B2" s="215" t="s">
        <v>1322</v>
      </c>
      <c r="C2" s="215" t="s">
        <v>1455</v>
      </c>
    </row>
    <row r="3" spans="1:3" ht="13.5">
      <c r="A3" s="124"/>
      <c r="B3" s="212">
        <v>2.1</v>
      </c>
      <c r="C3" s="217" t="s">
        <v>1635</v>
      </c>
    </row>
    <row r="4" spans="1:3">
      <c r="B4" s="219" t="s">
        <v>1638</v>
      </c>
      <c r="C4" s="219" t="s">
        <v>1637</v>
      </c>
    </row>
    <row r="5" spans="1:3">
      <c r="B5" s="219" t="s">
        <v>1639</v>
      </c>
      <c r="C5" s="219" t="s">
        <v>248</v>
      </c>
    </row>
    <row r="6" spans="1:3">
      <c r="B6" s="219" t="s">
        <v>1640</v>
      </c>
      <c r="C6" s="219" t="s">
        <v>1079</v>
      </c>
    </row>
    <row r="7" spans="1:3">
      <c r="B7" s="219" t="s">
        <v>1641</v>
      </c>
      <c r="C7" s="219" t="s">
        <v>249</v>
      </c>
    </row>
    <row r="8" spans="1:3">
      <c r="B8" s="219" t="s">
        <v>1642</v>
      </c>
      <c r="C8" s="219" t="s">
        <v>250</v>
      </c>
    </row>
    <row r="9" spans="1:3">
      <c r="B9" s="219" t="s">
        <v>1643</v>
      </c>
      <c r="C9" s="219" t="s">
        <v>1168</v>
      </c>
    </row>
    <row r="10" spans="1:3">
      <c r="B10" s="219" t="s">
        <v>1644</v>
      </c>
      <c r="C10" s="219" t="s">
        <v>251</v>
      </c>
    </row>
    <row r="11" spans="1:3">
      <c r="B11" s="219" t="s">
        <v>1645</v>
      </c>
      <c r="C11" s="219" t="s">
        <v>252</v>
      </c>
    </row>
    <row r="12" spans="1:3">
      <c r="B12" s="219" t="s">
        <v>1646</v>
      </c>
      <c r="C12" s="219" t="s">
        <v>253</v>
      </c>
    </row>
    <row r="13" spans="1:3">
      <c r="B13" s="219" t="s">
        <v>1647</v>
      </c>
      <c r="C13" s="219" t="s">
        <v>254</v>
      </c>
    </row>
    <row r="14" spans="1:3">
      <c r="B14" s="219" t="s">
        <v>1648</v>
      </c>
      <c r="C14" s="219" t="s">
        <v>255</v>
      </c>
    </row>
    <row r="15" spans="1:3">
      <c r="B15" s="219" t="s">
        <v>1649</v>
      </c>
      <c r="C15" s="219" t="s">
        <v>256</v>
      </c>
    </row>
    <row r="16" spans="1:3">
      <c r="B16" s="219" t="s">
        <v>1650</v>
      </c>
      <c r="C16" s="219" t="s">
        <v>257</v>
      </c>
    </row>
    <row r="17" spans="2:3" ht="17.25" customHeight="1">
      <c r="B17" s="219" t="s">
        <v>1651</v>
      </c>
      <c r="C17" s="219" t="s">
        <v>258</v>
      </c>
    </row>
    <row r="18" spans="2:3">
      <c r="B18" s="219" t="s">
        <v>1652</v>
      </c>
      <c r="C18" s="219" t="s">
        <v>259</v>
      </c>
    </row>
    <row r="19" spans="2:3">
      <c r="B19" s="219" t="s">
        <v>1653</v>
      </c>
      <c r="C19" s="219" t="s">
        <v>260</v>
      </c>
    </row>
    <row r="20" spans="2:3">
      <c r="B20" s="219" t="s">
        <v>1654</v>
      </c>
      <c r="C20" s="219" t="s">
        <v>261</v>
      </c>
    </row>
    <row r="21" spans="2:3">
      <c r="B21" s="219" t="s">
        <v>1655</v>
      </c>
      <c r="C21" s="219" t="s">
        <v>262</v>
      </c>
    </row>
    <row r="22" spans="2:3">
      <c r="B22" s="219" t="s">
        <v>1656</v>
      </c>
      <c r="C22" s="219" t="s">
        <v>1169</v>
      </c>
    </row>
    <row r="23" spans="2:3">
      <c r="B23" s="219" t="s">
        <v>1657</v>
      </c>
      <c r="C23" s="219" t="s">
        <v>263</v>
      </c>
    </row>
    <row r="24" spans="2:3">
      <c r="B24" s="219" t="s">
        <v>1658</v>
      </c>
      <c r="C24" s="219" t="s">
        <v>264</v>
      </c>
    </row>
    <row r="25" spans="2:3">
      <c r="B25" s="219" t="s">
        <v>1659</v>
      </c>
      <c r="C25" s="219" t="s">
        <v>265</v>
      </c>
    </row>
    <row r="26" spans="2:3">
      <c r="B26" s="219" t="s">
        <v>931</v>
      </c>
      <c r="C26" s="219" t="s">
        <v>266</v>
      </c>
    </row>
    <row r="27" spans="2:3">
      <c r="B27" s="219" t="s">
        <v>932</v>
      </c>
      <c r="C27" s="219" t="s">
        <v>267</v>
      </c>
    </row>
    <row r="28" spans="2:3">
      <c r="B28" s="219" t="s">
        <v>933</v>
      </c>
      <c r="C28" s="219" t="s">
        <v>268</v>
      </c>
    </row>
    <row r="29" spans="2:3">
      <c r="B29" s="219" t="s">
        <v>934</v>
      </c>
      <c r="C29" s="219" t="s">
        <v>1662</v>
      </c>
    </row>
    <row r="30" spans="2:3">
      <c r="B30" s="219" t="s">
        <v>935</v>
      </c>
      <c r="C30" s="219" t="s">
        <v>1664</v>
      </c>
    </row>
    <row r="31" spans="2:3">
      <c r="B31" s="219" t="s">
        <v>936</v>
      </c>
      <c r="C31" s="219" t="s">
        <v>1663</v>
      </c>
    </row>
    <row r="32" spans="2:3">
      <c r="B32" s="219" t="s">
        <v>937</v>
      </c>
      <c r="C32" s="219" t="s">
        <v>1665</v>
      </c>
    </row>
    <row r="33" spans="1:3">
      <c r="B33" s="219" t="s">
        <v>938</v>
      </c>
      <c r="C33" s="219" t="s">
        <v>1667</v>
      </c>
    </row>
    <row r="34" spans="1:3">
      <c r="B34" s="219" t="s">
        <v>939</v>
      </c>
      <c r="C34" s="219" t="s">
        <v>1666</v>
      </c>
    </row>
    <row r="35" spans="1:3">
      <c r="B35" s="219" t="s">
        <v>940</v>
      </c>
      <c r="C35" s="219" t="s">
        <v>133</v>
      </c>
    </row>
    <row r="36" spans="1:3">
      <c r="B36" s="218"/>
      <c r="C36" s="127"/>
    </row>
    <row r="37" spans="1:3" ht="13.5">
      <c r="B37" s="213">
        <v>2.2000000000000002</v>
      </c>
      <c r="C37" s="217" t="s">
        <v>1519</v>
      </c>
    </row>
    <row r="38" spans="1:3">
      <c r="B38" s="1350" t="s">
        <v>941</v>
      </c>
      <c r="C38" s="214" t="s">
        <v>1668</v>
      </c>
    </row>
    <row r="39" spans="1:3">
      <c r="B39" s="1350" t="s">
        <v>942</v>
      </c>
      <c r="C39" s="214" t="s">
        <v>1669</v>
      </c>
    </row>
    <row r="40" spans="1:3">
      <c r="B40" s="1350" t="s">
        <v>1171</v>
      </c>
      <c r="C40" s="214" t="s">
        <v>1170</v>
      </c>
    </row>
    <row r="41" spans="1:3">
      <c r="B41" s="1350" t="s">
        <v>943</v>
      </c>
      <c r="C41" s="214" t="s">
        <v>1670</v>
      </c>
    </row>
    <row r="42" spans="1:3">
      <c r="B42" s="1350" t="s">
        <v>944</v>
      </c>
      <c r="C42" s="214" t="s">
        <v>1671</v>
      </c>
    </row>
    <row r="43" spans="1:3" ht="25.5">
      <c r="B43" s="1350" t="s">
        <v>945</v>
      </c>
      <c r="C43" s="219" t="s">
        <v>1672</v>
      </c>
    </row>
    <row r="44" spans="1:3" ht="25.5">
      <c r="B44" s="1350" t="s">
        <v>946</v>
      </c>
      <c r="C44" s="219" t="s">
        <v>1172</v>
      </c>
    </row>
    <row r="45" spans="1:3" s="135" customFormat="1">
      <c r="A45" s="126"/>
      <c r="B45" s="129"/>
      <c r="C45" s="134"/>
    </row>
    <row r="46" spans="1:3" s="135" customFormat="1" ht="13.5">
      <c r="A46" s="126"/>
      <c r="B46" s="213">
        <v>2.2999999999999998</v>
      </c>
      <c r="C46" s="217" t="s">
        <v>1520</v>
      </c>
    </row>
    <row r="47" spans="1:3" s="135" customFormat="1">
      <c r="A47" s="126"/>
      <c r="B47" s="1350" t="s">
        <v>947</v>
      </c>
      <c r="C47" s="219" t="s">
        <v>1673</v>
      </c>
    </row>
    <row r="48" spans="1:3" s="135" customFormat="1">
      <c r="A48" s="126"/>
      <c r="B48" s="1350" t="s">
        <v>948</v>
      </c>
      <c r="C48" s="219" t="s">
        <v>1674</v>
      </c>
    </row>
    <row r="49" spans="1:3" s="135" customFormat="1">
      <c r="A49" s="126"/>
      <c r="B49" s="1350" t="s">
        <v>949</v>
      </c>
      <c r="C49" s="219" t="s">
        <v>1675</v>
      </c>
    </row>
    <row r="50" spans="1:3" s="135" customFormat="1">
      <c r="A50" s="126"/>
      <c r="B50" s="1350" t="s">
        <v>950</v>
      </c>
      <c r="C50" s="219" t="s">
        <v>1676</v>
      </c>
    </row>
    <row r="51" spans="1:3" s="135" customFormat="1">
      <c r="A51" s="126"/>
      <c r="B51" s="1350" t="s">
        <v>951</v>
      </c>
      <c r="C51" s="219" t="s">
        <v>1677</v>
      </c>
    </row>
    <row r="52" spans="1:3" s="135" customFormat="1">
      <c r="A52" s="126"/>
      <c r="B52" s="1350" t="s">
        <v>952</v>
      </c>
      <c r="C52" s="219" t="s">
        <v>1678</v>
      </c>
    </row>
    <row r="53" spans="1:3" s="135" customFormat="1">
      <c r="A53" s="126"/>
      <c r="B53" s="1350" t="s">
        <v>953</v>
      </c>
      <c r="C53" s="219" t="s">
        <v>1679</v>
      </c>
    </row>
    <row r="54" spans="1:3" s="135" customFormat="1">
      <c r="A54" s="126"/>
      <c r="B54" s="1350" t="s">
        <v>954</v>
      </c>
      <c r="C54" s="219" t="s">
        <v>1680</v>
      </c>
    </row>
    <row r="55" spans="1:3" s="135" customFormat="1">
      <c r="A55" s="126"/>
      <c r="B55" s="1350" t="s">
        <v>955</v>
      </c>
      <c r="C55" s="219" t="s">
        <v>0</v>
      </c>
    </row>
    <row r="56" spans="1:3" s="135" customFormat="1">
      <c r="A56" s="126"/>
      <c r="B56" s="1350" t="s">
        <v>956</v>
      </c>
      <c r="C56" s="219" t="s">
        <v>1264</v>
      </c>
    </row>
    <row r="57" spans="1:3" s="135" customFormat="1">
      <c r="A57" s="126"/>
      <c r="B57" s="1350" t="s">
        <v>957</v>
      </c>
      <c r="C57" s="219" t="s">
        <v>1265</v>
      </c>
    </row>
    <row r="58" spans="1:3" s="135" customFormat="1">
      <c r="A58" s="126"/>
      <c r="B58" s="1350" t="s">
        <v>958</v>
      </c>
      <c r="C58" s="219" t="s">
        <v>1266</v>
      </c>
    </row>
    <row r="59" spans="1:3" s="135" customFormat="1">
      <c r="A59" s="126"/>
      <c r="B59" s="1350" t="s">
        <v>959</v>
      </c>
      <c r="C59" s="219" t="s">
        <v>1267</v>
      </c>
    </row>
    <row r="60" spans="1:3" s="135" customFormat="1">
      <c r="A60" s="126"/>
      <c r="B60" s="1350" t="s">
        <v>960</v>
      </c>
      <c r="C60" s="219" t="s">
        <v>1268</v>
      </c>
    </row>
    <row r="61" spans="1:3" s="135" customFormat="1">
      <c r="A61" s="126"/>
      <c r="B61" s="129"/>
      <c r="C61" s="134"/>
    </row>
    <row r="62" spans="1:3" s="135" customFormat="1" ht="14.25">
      <c r="A62" s="126"/>
      <c r="B62" s="215" t="s">
        <v>1323</v>
      </c>
      <c r="C62" s="215" t="s">
        <v>1521</v>
      </c>
    </row>
    <row r="63" spans="1:3" s="135" customFormat="1" ht="14.25">
      <c r="A63" s="126"/>
      <c r="B63" s="1260">
        <v>3</v>
      </c>
      <c r="C63" s="1260" t="s">
        <v>1269</v>
      </c>
    </row>
    <row r="64" spans="1:3" s="135" customFormat="1" ht="13.5">
      <c r="A64" s="126"/>
      <c r="B64" s="213">
        <v>3.1</v>
      </c>
      <c r="C64" s="216" t="s">
        <v>1522</v>
      </c>
    </row>
    <row r="65" spans="1:5" s="135" customFormat="1">
      <c r="A65" s="126"/>
      <c r="B65" s="1350" t="s">
        <v>961</v>
      </c>
      <c r="C65" s="219" t="s">
        <v>1270</v>
      </c>
    </row>
    <row r="66" spans="1:5" s="135" customFormat="1" ht="25.5">
      <c r="A66" s="126"/>
      <c r="B66" s="1350" t="s">
        <v>962</v>
      </c>
      <c r="C66" s="219" t="s">
        <v>1173</v>
      </c>
    </row>
    <row r="67" spans="1:5" s="135" customFormat="1">
      <c r="A67" s="126"/>
      <c r="B67" s="1350" t="s">
        <v>963</v>
      </c>
      <c r="C67" s="219" t="s">
        <v>1271</v>
      </c>
    </row>
    <row r="68" spans="1:5" s="135" customFormat="1">
      <c r="A68" s="126"/>
      <c r="B68" s="1350" t="s">
        <v>964</v>
      </c>
      <c r="C68" s="219" t="s">
        <v>1272</v>
      </c>
    </row>
    <row r="69" spans="1:5" s="135" customFormat="1" ht="25.5">
      <c r="A69" s="126"/>
      <c r="B69" s="1350" t="s">
        <v>965</v>
      </c>
      <c r="C69" s="219" t="s">
        <v>1273</v>
      </c>
    </row>
    <row r="70" spans="1:5" s="135" customFormat="1" ht="25.5">
      <c r="A70" s="126"/>
      <c r="B70" s="1350" t="s">
        <v>966</v>
      </c>
      <c r="C70" s="219" t="s">
        <v>1274</v>
      </c>
    </row>
    <row r="71" spans="1:5" s="135" customFormat="1">
      <c r="A71" s="126"/>
      <c r="B71" s="1350" t="s">
        <v>967</v>
      </c>
      <c r="C71" s="219" t="s">
        <v>1275</v>
      </c>
    </row>
    <row r="72" spans="1:5" s="135" customFormat="1">
      <c r="A72" s="126"/>
      <c r="B72" s="1350" t="s">
        <v>968</v>
      </c>
      <c r="C72" s="219" t="s">
        <v>1276</v>
      </c>
    </row>
    <row r="73" spans="1:5" s="135" customFormat="1">
      <c r="A73" s="126"/>
      <c r="B73" s="1350" t="s">
        <v>969</v>
      </c>
      <c r="C73" s="219" t="s">
        <v>1277</v>
      </c>
    </row>
    <row r="74" spans="1:5" s="135" customFormat="1">
      <c r="A74" s="126"/>
      <c r="B74" s="1350" t="s">
        <v>970</v>
      </c>
      <c r="C74" s="219" t="s">
        <v>1278</v>
      </c>
    </row>
    <row r="75" spans="1:5">
      <c r="B75" s="128"/>
      <c r="C75" s="129"/>
    </row>
    <row r="76" spans="1:5" ht="13.5">
      <c r="B76" s="213">
        <v>3.2</v>
      </c>
      <c r="C76" s="217" t="s">
        <v>1523</v>
      </c>
    </row>
    <row r="77" spans="1:5">
      <c r="B77" s="1350" t="s">
        <v>971</v>
      </c>
      <c r="C77" s="219" t="s">
        <v>1279</v>
      </c>
    </row>
    <row r="78" spans="1:5">
      <c r="B78" s="1350" t="s">
        <v>972</v>
      </c>
      <c r="C78" s="219" t="s">
        <v>461</v>
      </c>
    </row>
    <row r="79" spans="1:5">
      <c r="B79" s="1350" t="s">
        <v>973</v>
      </c>
      <c r="C79" s="219" t="s">
        <v>463</v>
      </c>
      <c r="E79" s="226"/>
    </row>
    <row r="80" spans="1:5">
      <c r="B80" s="1350" t="s">
        <v>974</v>
      </c>
      <c r="C80" s="219" t="s">
        <v>464</v>
      </c>
    </row>
    <row r="81" spans="1:3">
      <c r="B81" s="1350" t="s">
        <v>975</v>
      </c>
      <c r="C81" s="219" t="s">
        <v>1281</v>
      </c>
    </row>
    <row r="82" spans="1:3" s="135" customFormat="1" ht="25.5">
      <c r="A82" s="126"/>
      <c r="B82" s="1350" t="s">
        <v>976</v>
      </c>
      <c r="C82" s="219" t="s">
        <v>1174</v>
      </c>
    </row>
    <row r="83" spans="1:3">
      <c r="B83" s="1350" t="s">
        <v>977</v>
      </c>
      <c r="C83" s="219" t="s">
        <v>1282</v>
      </c>
    </row>
    <row r="84" spans="1:3">
      <c r="B84" s="1350" t="s">
        <v>978</v>
      </c>
      <c r="C84" s="219" t="s">
        <v>1175</v>
      </c>
    </row>
    <row r="85" spans="1:3">
      <c r="B85" s="1350" t="s">
        <v>979</v>
      </c>
      <c r="C85" s="219" t="s">
        <v>1176</v>
      </c>
    </row>
    <row r="86" spans="1:3">
      <c r="B86" s="1350" t="s">
        <v>980</v>
      </c>
      <c r="C86" s="219" t="s">
        <v>1283</v>
      </c>
    </row>
    <row r="87" spans="1:3">
      <c r="B87" s="1350" t="s">
        <v>981</v>
      </c>
      <c r="C87" s="219" t="s">
        <v>1284</v>
      </c>
    </row>
    <row r="88" spans="1:3">
      <c r="B88" s="1350" t="s">
        <v>982</v>
      </c>
      <c r="C88" s="219" t="s">
        <v>1285</v>
      </c>
    </row>
    <row r="89" spans="1:3">
      <c r="B89" s="1350" t="s">
        <v>983</v>
      </c>
      <c r="C89" s="219" t="s">
        <v>1286</v>
      </c>
    </row>
    <row r="90" spans="1:3">
      <c r="B90" s="1350" t="s">
        <v>984</v>
      </c>
      <c r="C90" s="219" t="s">
        <v>1495</v>
      </c>
    </row>
    <row r="91" spans="1:3">
      <c r="B91" s="1350" t="s">
        <v>985</v>
      </c>
      <c r="C91" s="219" t="s">
        <v>1497</v>
      </c>
    </row>
    <row r="92" spans="1:3">
      <c r="B92" s="1350" t="s">
        <v>986</v>
      </c>
      <c r="C92" s="219" t="s">
        <v>1287</v>
      </c>
    </row>
    <row r="93" spans="1:3">
      <c r="B93" s="1350" t="s">
        <v>987</v>
      </c>
      <c r="C93" s="219" t="s">
        <v>1177</v>
      </c>
    </row>
    <row r="94" spans="1:3">
      <c r="B94" s="1350" t="s">
        <v>988</v>
      </c>
      <c r="C94" s="219" t="s">
        <v>1288</v>
      </c>
    </row>
    <row r="95" spans="1:3">
      <c r="B95" s="1350" t="s">
        <v>989</v>
      </c>
      <c r="C95" s="219" t="s">
        <v>1289</v>
      </c>
    </row>
    <row r="96" spans="1:3">
      <c r="B96" s="1350" t="s">
        <v>990</v>
      </c>
      <c r="C96" s="219" t="s">
        <v>1290</v>
      </c>
    </row>
    <row r="97" spans="2:3">
      <c r="B97" s="1350" t="s">
        <v>991</v>
      </c>
      <c r="C97" s="219" t="s">
        <v>1178</v>
      </c>
    </row>
    <row r="98" spans="2:3">
      <c r="B98" s="1350" t="s">
        <v>992</v>
      </c>
      <c r="C98" s="219" t="s">
        <v>1499</v>
      </c>
    </row>
    <row r="99" spans="2:3">
      <c r="B99" s="1350" t="s">
        <v>1179</v>
      </c>
      <c r="C99" s="219" t="s">
        <v>1291</v>
      </c>
    </row>
    <row r="100" spans="2:3">
      <c r="B100" s="1350" t="s">
        <v>993</v>
      </c>
      <c r="C100" s="219" t="s">
        <v>1292</v>
      </c>
    </row>
    <row r="101" spans="2:3">
      <c r="B101" s="1350" t="s">
        <v>994</v>
      </c>
      <c r="C101" s="219" t="s">
        <v>1293</v>
      </c>
    </row>
    <row r="102" spans="2:3">
      <c r="B102" s="1350" t="s">
        <v>995</v>
      </c>
      <c r="C102" s="219" t="s">
        <v>1294</v>
      </c>
    </row>
    <row r="103" spans="2:3">
      <c r="B103" s="1350" t="s">
        <v>996</v>
      </c>
      <c r="C103" s="219" t="s">
        <v>289</v>
      </c>
    </row>
    <row r="104" spans="2:3">
      <c r="B104" s="1350" t="s">
        <v>997</v>
      </c>
      <c r="C104" s="219" t="s">
        <v>514</v>
      </c>
    </row>
    <row r="105" spans="2:3">
      <c r="B105" s="1350" t="s">
        <v>998</v>
      </c>
      <c r="C105" s="219" t="s">
        <v>515</v>
      </c>
    </row>
    <row r="106" spans="2:3" ht="25.5">
      <c r="B106" s="1350" t="s">
        <v>999</v>
      </c>
      <c r="C106" s="219" t="s">
        <v>520</v>
      </c>
    </row>
    <row r="107" spans="2:3">
      <c r="B107" s="130"/>
    </row>
    <row r="108" spans="2:3" ht="13.5">
      <c r="B108" s="213">
        <v>3.3</v>
      </c>
      <c r="C108" s="217" t="s">
        <v>1524</v>
      </c>
    </row>
    <row r="109" spans="2:3">
      <c r="B109" s="1350" t="s">
        <v>1000</v>
      </c>
      <c r="C109" s="219" t="s">
        <v>290</v>
      </c>
    </row>
    <row r="110" spans="2:3">
      <c r="B110" s="1350" t="s">
        <v>1001</v>
      </c>
      <c r="C110" s="219" t="s">
        <v>291</v>
      </c>
    </row>
    <row r="111" spans="2:3">
      <c r="B111" s="1350" t="s">
        <v>1002</v>
      </c>
      <c r="C111" s="219" t="s">
        <v>292</v>
      </c>
    </row>
    <row r="112" spans="2:3" ht="25.5">
      <c r="B112" s="1350" t="s">
        <v>1003</v>
      </c>
      <c r="C112" s="219" t="s">
        <v>293</v>
      </c>
    </row>
    <row r="113" spans="1:3">
      <c r="B113" s="1350" t="s">
        <v>1004</v>
      </c>
      <c r="C113" s="219" t="s">
        <v>294</v>
      </c>
    </row>
    <row r="114" spans="1:3">
      <c r="B114" s="1350" t="s">
        <v>1005</v>
      </c>
      <c r="C114" s="219" t="s">
        <v>1180</v>
      </c>
    </row>
    <row r="115" spans="1:3" s="135" customFormat="1">
      <c r="A115" s="126"/>
      <c r="B115" s="1350" t="s">
        <v>1006</v>
      </c>
      <c r="C115" s="219" t="s">
        <v>295</v>
      </c>
    </row>
    <row r="116" spans="1:3" s="135" customFormat="1">
      <c r="A116" s="126"/>
      <c r="B116" s="1350" t="s">
        <v>1007</v>
      </c>
      <c r="C116" s="1325" t="s">
        <v>852</v>
      </c>
    </row>
    <row r="117" spans="1:3">
      <c r="B117" s="1350" t="s">
        <v>1008</v>
      </c>
      <c r="C117" s="219" t="s">
        <v>296</v>
      </c>
    </row>
    <row r="118" spans="1:3">
      <c r="B118" s="1350" t="s">
        <v>1009</v>
      </c>
      <c r="C118" s="219" t="s">
        <v>297</v>
      </c>
    </row>
    <row r="119" spans="1:3">
      <c r="B119" s="1350" t="s">
        <v>1010</v>
      </c>
      <c r="C119" s="219" t="s">
        <v>298</v>
      </c>
    </row>
    <row r="120" spans="1:3">
      <c r="B120" s="1350" t="s">
        <v>1011</v>
      </c>
      <c r="C120" s="219" t="s">
        <v>299</v>
      </c>
    </row>
    <row r="121" spans="1:3">
      <c r="B121" s="1350" t="s">
        <v>1012</v>
      </c>
      <c r="C121" s="219" t="s">
        <v>300</v>
      </c>
    </row>
    <row r="122" spans="1:3">
      <c r="B122" s="130"/>
      <c r="C122" s="124"/>
    </row>
    <row r="123" spans="1:3" ht="14.25">
      <c r="B123" s="1260">
        <v>4</v>
      </c>
      <c r="C123" s="1260" t="s">
        <v>301</v>
      </c>
    </row>
    <row r="124" spans="1:3" ht="13.5">
      <c r="A124" s="133"/>
      <c r="B124" s="213">
        <v>4.0999999999999996</v>
      </c>
      <c r="C124" s="217" t="s">
        <v>302</v>
      </c>
    </row>
    <row r="125" spans="1:3">
      <c r="A125" s="133"/>
      <c r="B125" s="1350" t="s">
        <v>1013</v>
      </c>
      <c r="C125" s="219" t="s">
        <v>303</v>
      </c>
    </row>
    <row r="126" spans="1:3">
      <c r="A126" s="133"/>
      <c r="B126" s="1350" t="s">
        <v>1014</v>
      </c>
      <c r="C126" s="219" t="s">
        <v>304</v>
      </c>
    </row>
    <row r="127" spans="1:3">
      <c r="A127" s="133"/>
      <c r="B127" s="1350" t="s">
        <v>1015</v>
      </c>
      <c r="C127" s="219" t="s">
        <v>305</v>
      </c>
    </row>
    <row r="128" spans="1:3">
      <c r="A128" s="133"/>
      <c r="B128" s="1350" t="s">
        <v>1016</v>
      </c>
      <c r="C128" s="219" t="s">
        <v>1514</v>
      </c>
    </row>
    <row r="129" spans="1:10" ht="25.5">
      <c r="A129" s="133"/>
      <c r="B129" s="1350" t="s">
        <v>1017</v>
      </c>
      <c r="C129" s="219" t="s">
        <v>1516</v>
      </c>
    </row>
    <row r="130" spans="1:10">
      <c r="A130" s="133"/>
      <c r="B130" s="1350" t="s">
        <v>1018</v>
      </c>
      <c r="C130" s="219" t="s">
        <v>306</v>
      </c>
    </row>
    <row r="131" spans="1:10">
      <c r="A131" s="133"/>
      <c r="B131" s="1350" t="s">
        <v>1019</v>
      </c>
      <c r="C131" s="219" t="s">
        <v>1181</v>
      </c>
    </row>
    <row r="132" spans="1:10">
      <c r="A132" s="133"/>
      <c r="B132" s="1350" t="s">
        <v>1020</v>
      </c>
      <c r="C132" s="219" t="s">
        <v>307</v>
      </c>
    </row>
    <row r="133" spans="1:10">
      <c r="A133" s="133"/>
      <c r="B133" s="1350" t="s">
        <v>1021</v>
      </c>
      <c r="C133" s="219" t="s">
        <v>308</v>
      </c>
    </row>
    <row r="134" spans="1:10">
      <c r="A134" s="133"/>
      <c r="B134" s="1350" t="s">
        <v>1022</v>
      </c>
      <c r="C134" s="219" t="s">
        <v>309</v>
      </c>
    </row>
    <row r="135" spans="1:10">
      <c r="A135" s="133"/>
      <c r="B135" s="1350" t="s">
        <v>1023</v>
      </c>
      <c r="C135" s="219" t="s">
        <v>310</v>
      </c>
    </row>
    <row r="136" spans="1:10">
      <c r="A136" s="133"/>
      <c r="B136" s="1350" t="s">
        <v>1024</v>
      </c>
      <c r="C136" s="219" t="s">
        <v>311</v>
      </c>
    </row>
    <row r="137" spans="1:10">
      <c r="A137" s="133"/>
      <c r="B137" s="1350" t="s">
        <v>1025</v>
      </c>
      <c r="C137" s="219" t="s">
        <v>312</v>
      </c>
      <c r="D137" s="591"/>
      <c r="E137" s="591"/>
      <c r="F137" s="591"/>
      <c r="G137" s="591"/>
      <c r="H137" s="591"/>
      <c r="I137" s="591"/>
      <c r="J137" s="591"/>
    </row>
    <row r="138" spans="1:10" ht="25.5">
      <c r="A138" s="133"/>
      <c r="B138" s="1350" t="s">
        <v>1026</v>
      </c>
      <c r="C138" s="219" t="s">
        <v>771</v>
      </c>
    </row>
    <row r="139" spans="1:10">
      <c r="A139" s="133"/>
      <c r="B139" s="1350" t="s">
        <v>1027</v>
      </c>
      <c r="C139" s="219" t="s">
        <v>1182</v>
      </c>
    </row>
    <row r="140" spans="1:10" ht="25.5">
      <c r="A140" s="133"/>
      <c r="B140" s="1350" t="s">
        <v>1028</v>
      </c>
      <c r="C140" s="219" t="s">
        <v>313</v>
      </c>
    </row>
    <row r="141" spans="1:10" s="316" customFormat="1">
      <c r="A141" s="133"/>
      <c r="B141" s="129"/>
      <c r="C141" s="315"/>
    </row>
    <row r="142" spans="1:10" s="316" customFormat="1" ht="13.5">
      <c r="A142" s="133"/>
      <c r="B142" s="213">
        <v>4.2</v>
      </c>
      <c r="C142" s="217" t="s">
        <v>1525</v>
      </c>
    </row>
    <row r="143" spans="1:10">
      <c r="A143" s="133"/>
      <c r="B143" s="1350" t="s">
        <v>1029</v>
      </c>
      <c r="C143" s="219" t="s">
        <v>314</v>
      </c>
      <c r="D143" s="226"/>
    </row>
    <row r="144" spans="1:10">
      <c r="A144" s="133"/>
      <c r="B144" s="1350" t="s">
        <v>1030</v>
      </c>
      <c r="C144" s="219" t="s">
        <v>315</v>
      </c>
      <c r="D144" s="226"/>
      <c r="E144" s="226"/>
    </row>
    <row r="145" spans="1:9">
      <c r="A145" s="133"/>
      <c r="B145" s="1350" t="s">
        <v>1031</v>
      </c>
      <c r="C145" s="219" t="s">
        <v>316</v>
      </c>
    </row>
    <row r="146" spans="1:9">
      <c r="A146" s="133"/>
      <c r="B146" s="1350" t="s">
        <v>1032</v>
      </c>
      <c r="C146" s="219" t="s">
        <v>1183</v>
      </c>
    </row>
    <row r="147" spans="1:9">
      <c r="A147" s="133"/>
      <c r="B147" s="1350" t="s">
        <v>1033</v>
      </c>
      <c r="C147" s="219" t="s">
        <v>1184</v>
      </c>
      <c r="D147" s="226"/>
      <c r="E147" s="226"/>
      <c r="F147" s="310"/>
    </row>
    <row r="148" spans="1:9" ht="25.5">
      <c r="A148" s="133"/>
      <c r="B148" s="1350" t="s">
        <v>1034</v>
      </c>
      <c r="C148" s="219" t="s">
        <v>856</v>
      </c>
      <c r="D148" s="310"/>
      <c r="E148" s="310"/>
      <c r="F148" s="310"/>
      <c r="G148" s="310"/>
      <c r="H148" s="310"/>
      <c r="I148" s="310"/>
    </row>
    <row r="149" spans="1:9">
      <c r="A149" s="133"/>
      <c r="B149" s="1350" t="s">
        <v>1035</v>
      </c>
      <c r="C149" s="219" t="s">
        <v>317</v>
      </c>
      <c r="D149" s="226"/>
      <c r="E149" s="310"/>
      <c r="F149" s="310"/>
    </row>
    <row r="150" spans="1:9" s="316" customFormat="1">
      <c r="A150" s="133"/>
      <c r="B150" s="129"/>
      <c r="C150" s="315"/>
    </row>
    <row r="151" spans="1:9" s="316" customFormat="1" ht="13.5">
      <c r="A151" s="133"/>
      <c r="B151" s="213">
        <v>4.3</v>
      </c>
      <c r="C151" s="217" t="s">
        <v>318</v>
      </c>
    </row>
    <row r="152" spans="1:9" ht="25.5">
      <c r="A152" s="133"/>
      <c r="B152" s="1350" t="s">
        <v>1036</v>
      </c>
      <c r="C152" s="219" t="s">
        <v>321</v>
      </c>
    </row>
    <row r="153" spans="1:9">
      <c r="A153" s="133"/>
      <c r="B153" s="1350" t="s">
        <v>1037</v>
      </c>
      <c r="C153" s="219" t="s">
        <v>322</v>
      </c>
    </row>
    <row r="154" spans="1:9">
      <c r="A154" s="133"/>
      <c r="B154" s="1350" t="s">
        <v>1038</v>
      </c>
      <c r="C154" s="219" t="s">
        <v>323</v>
      </c>
      <c r="D154" s="719"/>
      <c r="E154" s="775"/>
    </row>
    <row r="155" spans="1:9">
      <c r="A155" s="133"/>
      <c r="B155" s="1350" t="s">
        <v>1039</v>
      </c>
      <c r="C155" s="219" t="s">
        <v>324</v>
      </c>
    </row>
    <row r="156" spans="1:9">
      <c r="A156" s="133"/>
      <c r="B156" s="1350" t="s">
        <v>1040</v>
      </c>
      <c r="C156" s="219" t="s">
        <v>1397</v>
      </c>
    </row>
    <row r="157" spans="1:9">
      <c r="A157" s="133"/>
      <c r="B157" s="1350" t="s">
        <v>1041</v>
      </c>
      <c r="C157" s="219" t="s">
        <v>325</v>
      </c>
      <c r="D157" s="719"/>
      <c r="E157" s="719"/>
      <c r="F157" s="719"/>
      <c r="G157" s="719"/>
      <c r="H157" s="719"/>
      <c r="I157" s="719"/>
    </row>
    <row r="158" spans="1:9">
      <c r="A158" s="133"/>
      <c r="B158" s="1350" t="s">
        <v>1042</v>
      </c>
      <c r="C158" s="219" t="s">
        <v>326</v>
      </c>
    </row>
    <row r="159" spans="1:9">
      <c r="A159" s="133"/>
      <c r="B159" s="1350" t="s">
        <v>1043</v>
      </c>
      <c r="C159" s="219" t="s">
        <v>327</v>
      </c>
    </row>
    <row r="160" spans="1:9">
      <c r="A160" s="133"/>
      <c r="B160" s="1350" t="s">
        <v>1044</v>
      </c>
      <c r="C160" s="219" t="s">
        <v>894</v>
      </c>
    </row>
    <row r="161" spans="1:3">
      <c r="B161" s="130"/>
    </row>
    <row r="162" spans="1:3" ht="14.25">
      <c r="B162" s="1260">
        <v>5</v>
      </c>
      <c r="C162" s="1260" t="s">
        <v>328</v>
      </c>
    </row>
    <row r="163" spans="1:3" ht="13.5">
      <c r="B163" s="213">
        <v>5.0999999999999996</v>
      </c>
      <c r="C163" s="217" t="s">
        <v>329</v>
      </c>
    </row>
    <row r="164" spans="1:3">
      <c r="B164" s="1350" t="s">
        <v>1045</v>
      </c>
      <c r="C164" s="214" t="s">
        <v>330</v>
      </c>
    </row>
    <row r="165" spans="1:3">
      <c r="B165" s="1350" t="s">
        <v>1046</v>
      </c>
      <c r="C165" s="214" t="s">
        <v>331</v>
      </c>
    </row>
    <row r="166" spans="1:3" ht="13.5">
      <c r="B166" s="213">
        <v>5.2</v>
      </c>
      <c r="C166" s="217" t="s">
        <v>332</v>
      </c>
    </row>
    <row r="167" spans="1:3">
      <c r="B167" s="1350" t="s">
        <v>1047</v>
      </c>
      <c r="C167" s="214" t="s">
        <v>333</v>
      </c>
    </row>
    <row r="168" spans="1:3">
      <c r="B168" s="1350" t="s">
        <v>1048</v>
      </c>
      <c r="C168" s="214" t="s">
        <v>334</v>
      </c>
    </row>
    <row r="169" spans="1:3">
      <c r="B169" s="1350" t="s">
        <v>1049</v>
      </c>
      <c r="C169" s="214" t="s">
        <v>335</v>
      </c>
    </row>
    <row r="170" spans="1:3" s="135" customFormat="1">
      <c r="A170" s="126"/>
      <c r="B170" s="128"/>
      <c r="C170" s="317"/>
    </row>
    <row r="171" spans="1:3" ht="14.25">
      <c r="B171" s="1260">
        <v>6</v>
      </c>
      <c r="C171" s="1260" t="s">
        <v>1526</v>
      </c>
    </row>
    <row r="172" spans="1:3" ht="13.5">
      <c r="B172" s="213">
        <v>6.1</v>
      </c>
      <c r="C172" s="217" t="s">
        <v>336</v>
      </c>
    </row>
    <row r="173" spans="1:3">
      <c r="B173" s="1350" t="s">
        <v>1050</v>
      </c>
      <c r="C173" s="214" t="s">
        <v>337</v>
      </c>
    </row>
    <row r="174" spans="1:3">
      <c r="B174" s="1350" t="s">
        <v>244</v>
      </c>
      <c r="C174" s="214" t="s">
        <v>338</v>
      </c>
    </row>
    <row r="175" spans="1:3">
      <c r="B175" s="1350" t="s">
        <v>245</v>
      </c>
      <c r="C175" s="214" t="s">
        <v>339</v>
      </c>
    </row>
    <row r="176" spans="1:3" s="316" customFormat="1">
      <c r="A176" s="126"/>
      <c r="B176" s="318"/>
      <c r="C176" s="263"/>
    </row>
    <row r="177" spans="1:3" s="316" customFormat="1" ht="13.5">
      <c r="A177" s="126"/>
      <c r="B177" s="213">
        <v>6.2</v>
      </c>
      <c r="C177" s="217" t="s">
        <v>1527</v>
      </c>
    </row>
    <row r="178" spans="1:3">
      <c r="B178" s="1350" t="s">
        <v>246</v>
      </c>
      <c r="C178" s="214" t="s">
        <v>340</v>
      </c>
    </row>
    <row r="179" spans="1:3">
      <c r="B179" s="1350" t="s">
        <v>247</v>
      </c>
      <c r="C179" s="214" t="s">
        <v>341</v>
      </c>
    </row>
    <row r="180" spans="1:3">
      <c r="B180" s="126"/>
    </row>
  </sheetData>
  <phoneticPr fontId="39" type="noConversion"/>
  <hyperlinks>
    <hyperlink ref="B38" location="'2.2.1-график'!B2" display="2.2.1-график "/>
    <hyperlink ref="B39" location="'2.2.1-кесте'!B2" display="2.2.1-кесте"/>
    <hyperlink ref="B40" location="'2.2.2-кесте'!B2" display="2.2.2-кесте "/>
    <hyperlink ref="B41" location="'2.2.2-график'!B2" display="2.2.2-график "/>
    <hyperlink ref="B42" location="'2.2.3-график'!B2" display="2.2.3-график "/>
    <hyperlink ref="B43" location="'2.2.4-график'!B2" display="2.2.4-график "/>
    <hyperlink ref="B44" location="'2.2.5-график'!B2" display="2.2.5-график "/>
    <hyperlink ref="B47" location="'2.3.1.1-график'!B2" display="2.3.1.1-график "/>
    <hyperlink ref="B48" location="'2.3.1.2-график'!B2" display="2.3.1.2-график "/>
    <hyperlink ref="B49" location="'2.3.1.3-график'!B2" display="2.3.1.3-график "/>
    <hyperlink ref="B50" location="'2.3.1.4-график'!B2" display="2.3.1.4-график "/>
    <hyperlink ref="B51" location="'2.3.1.5-график'!B2" display="2.3.1.5-график "/>
    <hyperlink ref="B52" location="'2.3.2.1-график'!B2" display="2.3.2.1-график "/>
    <hyperlink ref="B53" location="'2.3.2.2-график'!B2" display="2.3.2.2-график "/>
    <hyperlink ref="B54" location="'2.3.2.3-график'!B2" display="2.3.2.3-график "/>
    <hyperlink ref="B55" location="'2.3.2.4-график'!B2" display="2.3.2.4-график "/>
    <hyperlink ref="B56" location="'2.3.2.5-график'!B2" display="2.3.2.5-график "/>
    <hyperlink ref="B57" location="'2.3.3.1-график'!B2" display="2.3.3.1-график "/>
    <hyperlink ref="B58" location="'2.3.3.2-график'!B2" display="2.3.3.2-график "/>
    <hyperlink ref="B59" location="'2.3.3.3-график'!B2" display="2.3.3.3-график "/>
    <hyperlink ref="B60" location="'2.3.3.4-график'!B2" display="2.3.3.4-график "/>
    <hyperlink ref="B65" location="'3.1.1-график'!B2" display="3.1.1-график "/>
    <hyperlink ref="B66" location="'3.1.2-график'!B2" display="3.1.2-график "/>
    <hyperlink ref="B67" location="'3.1.3-график'!B2" display="3.1.3-график "/>
    <hyperlink ref="B68" location="'3.1.4-график'!B2" display="3.1.4-график "/>
    <hyperlink ref="B69" location="'3.1.5-график'!B2" display="3.1.5-график "/>
    <hyperlink ref="B70" location="'3.1.6-график'!B2" display="3.1.6-график "/>
    <hyperlink ref="B71" location="'3.1.7-график'!B2" display="3.1.7-график "/>
    <hyperlink ref="B72" location="'3.1.8-график'!B2" display="3.1.8-график "/>
    <hyperlink ref="B73" location="'3.1.9-график'!B2" display="3.1.9-график "/>
    <hyperlink ref="B74" location="'3.1.10-график'!B2" display="3.1.10-график "/>
    <hyperlink ref="B77" location="'3.2.1-график'!B2" display="3.2.1-график "/>
    <hyperlink ref="B78" location="'3.2.2-график'!B2" display="3.2.2-график "/>
    <hyperlink ref="B79" location="'3.2.3-график'!B2" display="3.2.3-график "/>
    <hyperlink ref="B80" location="'3.2.4-график'!B2" display="3.2.4-график "/>
    <hyperlink ref="B81" location="'3.2.1-кесте'!B2" display="3.2.1-кесте"/>
    <hyperlink ref="B82" location="'3.2.5-график'!B2" display="3.2.5-график "/>
    <hyperlink ref="B83" location="'3.2.6-график'!B2" display="3.2.6-график "/>
    <hyperlink ref="B84" location="'3.2.7-график'!B2" display="3.2.7-график "/>
    <hyperlink ref="B85" location="'3.2.8-график'!B2" display="3.2.8-график "/>
    <hyperlink ref="B86" location="'3.2.9-график'!B2" display="3.2.9-график "/>
    <hyperlink ref="B87" location="'3.2.10-график'!B2" display="3.2.10-график "/>
    <hyperlink ref="B94" location="'2-бокс 1-график'!B2" display="2-бокс 1-график "/>
    <hyperlink ref="B95" location="'2-бокс 2-график'!B2" display="2-бокс 2-график "/>
    <hyperlink ref="B88" location="'3.2.11-график'!B2" display="3.2.11-график "/>
    <hyperlink ref="B89" location="'3.2.12-график'!B2" display="3.2.12-график "/>
    <hyperlink ref="B90" location="'3.2.13-график'!B2" display="3.2.13-график "/>
    <hyperlink ref="B91" location="'3.2.14-график'!B2" display="3.2.14-график "/>
    <hyperlink ref="B92" location="'3.2.15-график'!B2" display="3.2.15-график "/>
    <hyperlink ref="B99" location="'3-бокс 1-кесте'!B2" display="3-бокс 1-кесте "/>
    <hyperlink ref="B93" location="'3.2.16-график'!B2" display="3.2.16-график "/>
    <hyperlink ref="B96" location="'3.2.17-график'!B2" display="3.2.17-график "/>
    <hyperlink ref="B97" location="'3.2.18-график'!B2" display="3.2.18-график "/>
    <hyperlink ref="B98" location="'3.2.19-график'!B2" display="3.2.19-график "/>
    <hyperlink ref="B100" location="'3.2.20-23-график'!D16" display="3.2.20-график "/>
    <hyperlink ref="B101" location="'3.2.20-23-график'!I16" display="3.2.21-график "/>
    <hyperlink ref="B102" location="'3.2.20-23-график'!O16" display="3.2.22-график "/>
    <hyperlink ref="B103" location="'3.2.20-23-график'!U16" display="3.2.23-график "/>
    <hyperlink ref="B104" location="'4-бокс 1-график'!B2" display="4-бокс 1-график "/>
    <hyperlink ref="B109" location="'3.3.1-график'!B2" display="3.3.1-график "/>
    <hyperlink ref="B110" location="'3.3.2-график'!B2" display="3.3.2-график "/>
    <hyperlink ref="B111" location="'3.3.3-график'!B2" display="3.3.3-график "/>
    <hyperlink ref="B112" location="'3.3.4-график'!B2" display="3.3.4-график "/>
    <hyperlink ref="B113" location="'3.3.5-график'!B2" display="3.3.5-график "/>
    <hyperlink ref="B114" location="'3.3.6-график'!B2" display="3.3.6-график "/>
    <hyperlink ref="B115" location="'3.3.7-график'!B2" display="3.3.7-график "/>
    <hyperlink ref="B116" location="'3.3.8-график'!B2" display="3.3.8-график "/>
    <hyperlink ref="B117" location="'3.3.9-график'!B2" display="3.3.9-график "/>
    <hyperlink ref="B118" location="'3.3.10-график'!B2" display="3.3.10-график "/>
    <hyperlink ref="B119" location="'3.3.11-график'!B2" display="3.3.11-график "/>
    <hyperlink ref="B120" location="'3.3.12-график'!B2" display="3.3.12-график "/>
    <hyperlink ref="B121" location="'3.3.13-график'!B2" display="3.3.13-график "/>
    <hyperlink ref="B125" location="'4.1.1-график'!B2" display="4.1.1-график "/>
    <hyperlink ref="B126" location="'4.1.2-график'!B2" display="4.1.2-график "/>
    <hyperlink ref="B127" location="'4.1.3-график'!B2" display="4.1.3-график "/>
    <hyperlink ref="B128" location="'4.1.1-кесте'!B2" display="4.1.1-кесте"/>
    <hyperlink ref="B129" location="'4.1.4-график'!B2" display="4.1.4-график "/>
    <hyperlink ref="B130" location="'4.1.2-кесте'!B2" display="4.1.2-кесте"/>
    <hyperlink ref="B131" location="'4.1.5-график'!B2" display="4.1.5-график "/>
    <hyperlink ref="B132" location="'4.1.6-график'!B2" display="4.1.6-график "/>
    <hyperlink ref="B133" location="'4.1.7-график'!B2" display="4.1.7-график "/>
    <hyperlink ref="B134" location="'4.1.8-график'!B2" display="4.1.8-график "/>
    <hyperlink ref="B135" location="'4.1.9-график'!B2" display="4.1.9-график "/>
    <hyperlink ref="B136" location="'4.1.10-график'!B2" display="4.1.10-график "/>
    <hyperlink ref="B137" location="'4.1.11-график'!B2" display="4.1.11-график "/>
    <hyperlink ref="B138" location="'4.1.12-график'!B2" display="4.1.12-график "/>
    <hyperlink ref="B139" location="'4.1.13-график'!B2" display="4.1.13-график "/>
    <hyperlink ref="B140" location="'5-бокс 1-график'!B2" display="5-бокс 1-график "/>
    <hyperlink ref="B143" location="'4.2.1-график'!B2" display="4.2.1-график "/>
    <hyperlink ref="B144" location="'4.2.1-кесте'!B2" display="4.2.1-кесте"/>
    <hyperlink ref="B145" location="'4.2.2-график'!B2" display="4.2.2-график "/>
    <hyperlink ref="B146" location="'4.2.3-график'!B2" display="4.2.3-график "/>
    <hyperlink ref="B147" location="'4.2.4-график'!B2" display="4.2.4-график "/>
    <hyperlink ref="B148" location="'4.2.5-график'!B2" display="4.2.5-график "/>
    <hyperlink ref="B149" location="'4.2.6-график'!B2" display="4.2.6-график "/>
    <hyperlink ref="B152" location="'4.3.1-график'!B2" display="4.3.1-график "/>
    <hyperlink ref="B153" location="'4.3.2-график'!B2" display="4.3.2-график "/>
    <hyperlink ref="B154" location="'4.3.3-график'!B2" display="4.3.3-график "/>
    <hyperlink ref="B155" location="'4.3.4-график'!B2" display="4.3.4-график "/>
    <hyperlink ref="B156" location="'4.3.5-график'!B2" display="4.3.5-график "/>
    <hyperlink ref="B157" location="'4.3.6-график'!B2" display="4.3.6-график "/>
    <hyperlink ref="B158" location="'4.3.7-график'!B2" display="4.3.7-график "/>
    <hyperlink ref="B159" location="'4.3.8-график'!B2" display="4.3.8-график "/>
    <hyperlink ref="B160" location="'4.3.9-график'!B2" display="4.3.9-график "/>
    <hyperlink ref="B164" location="'5.1.1-график'!B2" display="5.1.1-график "/>
    <hyperlink ref="B165" location="'5.1.1-кесте'!B2" display="5.1.1-кесте"/>
    <hyperlink ref="B168" location="'5.2.2-график'!B2" display="5.2.2-график "/>
    <hyperlink ref="B169" location="'5.2.3-график'!B2" display="5.2.3-график "/>
    <hyperlink ref="B4" location="'2.1.1-график'!B2" display="2.1.1-график "/>
    <hyperlink ref="B5" location="'2.1.2-график'!B2" display="2.1.2-график "/>
    <hyperlink ref="B6" location="'2.1.3-график'!B2" display="2.1.3-график "/>
    <hyperlink ref="B7" location="'2.1.1-кесте'!B2" display="2.1.1-кесте"/>
    <hyperlink ref="B8" location="'2.1.4-график'!B2" display="2.1.4-график "/>
    <hyperlink ref="B9" location="'2.1.5-график'!B2" display="2.1.5-график "/>
    <hyperlink ref="B10" location="'2.1.6-график'!B2" display="2.1.6-график "/>
    <hyperlink ref="B11" location="'2.1.7-график'!B2" display="2.1.7-график "/>
    <hyperlink ref="B12" location="'2.1.8-график'!B2" display="2.1.8-график "/>
    <hyperlink ref="B13" location="'2.1.9-график'!B2" display="2.1.9-график "/>
    <hyperlink ref="B14" location="'2.1.10-график'!B2" display="2.1.10-график "/>
    <hyperlink ref="B15" location="'2.1.11-график'!B2" display="2.1.11-график "/>
    <hyperlink ref="B16" location="'2.1.12-график'!B2" display="2.1.12-график "/>
    <hyperlink ref="B17" location="'2.1.13-график'!B2" display="2.1.13-график "/>
    <hyperlink ref="B18" location="'2.1.14-график'!B2" display="2.1.14-график "/>
    <hyperlink ref="B19" location="'2.1.15-график'!B2" display="2.1.15-график "/>
    <hyperlink ref="B20" location="'2.1.2-кесте'!B2" display="2.1.2-кесте"/>
    <hyperlink ref="B21" location="'2.1.16-график'!B2" display="2.1.16-график "/>
    <hyperlink ref="B22" location="'2.1.17-график'!B2" display="2.1.17-график "/>
    <hyperlink ref="B23" location="'2.1.18-график'!B2" display="2.1.18-график "/>
    <hyperlink ref="B25" location="'1-Бокс 1-кесте'!B2" display="1-бокс 1-кесте"/>
    <hyperlink ref="B26" location="'2.1.19-график'!B2" display="2.1.19-график "/>
    <hyperlink ref="B28" location="'2.1.21-график'!B2" display="2.1.21-график "/>
    <hyperlink ref="B29" location="'2.1.22-график'!B2" display="2.1.22-график "/>
    <hyperlink ref="B31:B32" location="'График 2.1.27'!B2" display="График 2.1.27"/>
    <hyperlink ref="B31" location="'2.1.24-график'!B2" display="2.1.24-график "/>
    <hyperlink ref="B32" location="'2.1.25-график'!B2" display="2.1.25-график "/>
    <hyperlink ref="B33" location="'2.1.26-график'!B2" display="2.1.26-график "/>
    <hyperlink ref="B34" location="'2.1.27-график'!B2" display="2.1.27-график "/>
    <hyperlink ref="B35" location="'2.1.28-график'!B2" display="2.1.28-график "/>
    <hyperlink ref="B105:B106" location="'Бокс 3_График 3'!B2" display="Бокс 3_График 3"/>
    <hyperlink ref="B105" location="'4-бокс 2-график'!B2" display="4-бокс 2-график "/>
    <hyperlink ref="B106" location="'4-бокс 3-график'!B2" display="4-бокс 3-график "/>
    <hyperlink ref="B173" location="'6.1.1-график'!B2" display="6.1.1-график "/>
    <hyperlink ref="B174" location="'6.1.2-график'!B2" display="6.1.2-график "/>
    <hyperlink ref="B175" location="'6.1.3-график'!B2" display="6.1.3-график "/>
    <hyperlink ref="B178" location="'6.2.1-график'!B2" display="6.2.1-график "/>
    <hyperlink ref="B179" location="'6.2.2-график'!B2" display="6.2.2-график "/>
    <hyperlink ref="B30" location="'2.1.23-график'!B2" display="2.1.23-график "/>
    <hyperlink ref="B24" location="'2.1.3-кесте'!B2" display="2.1.3-кесте"/>
    <hyperlink ref="B27" location="'2.1.20-график'!B2" display="2.1.20-график "/>
    <hyperlink ref="B167" location="'5.2.1-кесте'!B2" display="5.2.1-график "/>
  </hyperlinks>
  <pageMargins left="0.75" right="0.75" top="1" bottom="1" header="0.5" footer="0.5"/>
  <pageSetup paperSize="9" scale="73"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2:H990"/>
  <sheetViews>
    <sheetView workbookViewId="0">
      <selection activeCell="H22" sqref="H22"/>
    </sheetView>
  </sheetViews>
  <sheetFormatPr defaultRowHeight="12.75"/>
  <cols>
    <col min="1" max="1" width="4.85546875" style="921" bestFit="1" customWidth="1"/>
    <col min="2" max="2" width="10.140625" style="921" customWidth="1"/>
    <col min="3" max="3" width="5.28515625" style="921" bestFit="1" customWidth="1"/>
    <col min="4" max="5" width="15.42578125" style="921" bestFit="1" customWidth="1"/>
    <col min="6" max="6" width="10" style="921" bestFit="1" customWidth="1"/>
    <col min="7" max="16384" width="9.140625" style="921"/>
  </cols>
  <sheetData>
    <row r="2" spans="1:8">
      <c r="A2" s="2" t="s">
        <v>1630</v>
      </c>
      <c r="B2" s="220" t="s">
        <v>253</v>
      </c>
    </row>
    <row r="4" spans="1:8" ht="38.25">
      <c r="B4" s="918" t="s">
        <v>1631</v>
      </c>
      <c r="C4" s="960" t="s">
        <v>1551</v>
      </c>
      <c r="D4" s="918" t="s">
        <v>1257</v>
      </c>
      <c r="E4" s="918" t="s">
        <v>1258</v>
      </c>
      <c r="F4" s="918" t="s">
        <v>1259</v>
      </c>
      <c r="H4" s="220" t="s">
        <v>253</v>
      </c>
    </row>
    <row r="5" spans="1:8">
      <c r="B5" s="961">
        <v>39083</v>
      </c>
      <c r="C5" s="905">
        <v>12.04</v>
      </c>
      <c r="D5" s="915">
        <v>6.5</v>
      </c>
      <c r="E5" s="915">
        <v>6.85</v>
      </c>
      <c r="F5" s="915">
        <v>634.5</v>
      </c>
    </row>
    <row r="6" spans="1:8">
      <c r="B6" s="961">
        <v>39084</v>
      </c>
      <c r="C6" s="905">
        <v>12.04</v>
      </c>
      <c r="D6" s="915">
        <v>6.65</v>
      </c>
      <c r="E6" s="915">
        <v>7</v>
      </c>
      <c r="F6" s="915">
        <v>640.70000000000005</v>
      </c>
    </row>
    <row r="7" spans="1:8">
      <c r="B7" s="961">
        <v>39085</v>
      </c>
      <c r="C7" s="905">
        <v>12.04</v>
      </c>
      <c r="D7" s="915">
        <v>6.4749999999999996</v>
      </c>
      <c r="E7" s="915">
        <v>7.05</v>
      </c>
      <c r="F7" s="915">
        <v>635.66999999999996</v>
      </c>
    </row>
    <row r="8" spans="1:8">
      <c r="B8" s="961">
        <v>39086</v>
      </c>
      <c r="C8" s="905">
        <v>11.51</v>
      </c>
      <c r="D8" s="915">
        <v>6.7504999999999997</v>
      </c>
      <c r="E8" s="915">
        <v>6.8</v>
      </c>
      <c r="F8" s="915">
        <v>627.41999999999996</v>
      </c>
    </row>
    <row r="9" spans="1:8">
      <c r="B9" s="961">
        <v>39087</v>
      </c>
      <c r="C9" s="905">
        <v>12.14</v>
      </c>
      <c r="D9" s="915">
        <v>6.875</v>
      </c>
      <c r="E9" s="915">
        <v>6.6</v>
      </c>
      <c r="F9" s="915">
        <v>603.97</v>
      </c>
    </row>
    <row r="10" spans="1:8">
      <c r="B10" s="961">
        <v>39090</v>
      </c>
      <c r="C10" s="905">
        <v>12</v>
      </c>
      <c r="D10" s="915">
        <v>6.8</v>
      </c>
      <c r="E10" s="915">
        <v>6.4749999999999996</v>
      </c>
      <c r="F10" s="915">
        <v>607.6</v>
      </c>
    </row>
    <row r="11" spans="1:8">
      <c r="B11" s="961">
        <v>39091</v>
      </c>
      <c r="C11" s="905">
        <v>11.91</v>
      </c>
      <c r="D11" s="915">
        <v>6.45</v>
      </c>
      <c r="E11" s="915">
        <v>6.3</v>
      </c>
      <c r="F11" s="915">
        <v>609.1</v>
      </c>
    </row>
    <row r="12" spans="1:8">
      <c r="B12" s="961">
        <v>39092</v>
      </c>
      <c r="C12" s="905">
        <v>11.47</v>
      </c>
      <c r="D12" s="915">
        <v>6.4</v>
      </c>
      <c r="E12" s="915">
        <v>6.25</v>
      </c>
      <c r="F12" s="915">
        <v>610.4</v>
      </c>
    </row>
    <row r="13" spans="1:8">
      <c r="B13" s="961">
        <v>39093</v>
      </c>
      <c r="C13" s="905">
        <v>10.87</v>
      </c>
      <c r="D13" s="915">
        <v>6.55</v>
      </c>
      <c r="E13" s="915">
        <v>6.35</v>
      </c>
      <c r="F13" s="915">
        <v>614.97</v>
      </c>
    </row>
    <row r="14" spans="1:8">
      <c r="B14" s="961">
        <v>39094</v>
      </c>
      <c r="C14" s="905">
        <v>10.15</v>
      </c>
      <c r="D14" s="915">
        <v>6.6</v>
      </c>
      <c r="E14" s="915">
        <v>6.35</v>
      </c>
      <c r="F14" s="915">
        <v>618.4</v>
      </c>
    </row>
    <row r="15" spans="1:8">
      <c r="B15" s="961">
        <v>39098</v>
      </c>
      <c r="C15" s="905">
        <v>10.74</v>
      </c>
      <c r="D15" s="915">
        <v>6.7</v>
      </c>
      <c r="E15" s="915">
        <v>6.5</v>
      </c>
      <c r="F15" s="915">
        <v>624.6</v>
      </c>
    </row>
    <row r="16" spans="1:8">
      <c r="B16" s="961">
        <v>39099</v>
      </c>
      <c r="C16" s="905">
        <v>10.59</v>
      </c>
      <c r="D16" s="915">
        <v>6.6749999999999998</v>
      </c>
      <c r="E16" s="915">
        <v>6.4249999999999998</v>
      </c>
      <c r="F16" s="915">
        <v>631.9</v>
      </c>
    </row>
    <row r="17" spans="2:8">
      <c r="B17" s="961">
        <v>39100</v>
      </c>
      <c r="C17" s="905">
        <v>10.85</v>
      </c>
      <c r="D17" s="915">
        <v>6.7249999999999996</v>
      </c>
      <c r="E17" s="915">
        <v>6.3</v>
      </c>
      <c r="F17" s="915">
        <v>633.5</v>
      </c>
    </row>
    <row r="18" spans="2:8">
      <c r="B18" s="961">
        <v>39101</v>
      </c>
      <c r="C18" s="905">
        <v>10.4</v>
      </c>
      <c r="D18" s="915">
        <v>6.55</v>
      </c>
      <c r="E18" s="915">
        <v>6.1</v>
      </c>
      <c r="F18" s="915">
        <v>631.79999999999995</v>
      </c>
    </row>
    <row r="19" spans="2:8">
      <c r="B19" s="961">
        <v>39104</v>
      </c>
      <c r="C19" s="905">
        <v>10.77</v>
      </c>
      <c r="D19" s="915">
        <v>6.5250000000000004</v>
      </c>
      <c r="E19" s="915">
        <v>6.05</v>
      </c>
      <c r="F19" s="915">
        <v>638.97</v>
      </c>
    </row>
    <row r="20" spans="2:8">
      <c r="B20" s="961">
        <v>39105</v>
      </c>
      <c r="C20" s="905">
        <v>10.34</v>
      </c>
      <c r="D20" s="915">
        <v>6.5</v>
      </c>
      <c r="E20" s="915">
        <v>6.1749999999999998</v>
      </c>
      <c r="F20" s="915">
        <v>645.70000000000005</v>
      </c>
      <c r="H20" s="917" t="s">
        <v>346</v>
      </c>
    </row>
    <row r="21" spans="2:8">
      <c r="B21" s="961">
        <v>39106</v>
      </c>
      <c r="C21" s="905">
        <v>9.89</v>
      </c>
      <c r="D21" s="915">
        <v>6.7249999999999996</v>
      </c>
      <c r="E21" s="915">
        <v>6.15</v>
      </c>
      <c r="F21" s="915">
        <v>641.77</v>
      </c>
    </row>
    <row r="22" spans="2:8">
      <c r="B22" s="961">
        <v>39107</v>
      </c>
      <c r="C22" s="905">
        <v>11.22</v>
      </c>
      <c r="D22" s="915">
        <v>7.45</v>
      </c>
      <c r="E22" s="915">
        <v>6.2249999999999996</v>
      </c>
      <c r="F22" s="915">
        <v>652.29999999999995</v>
      </c>
      <c r="H22" s="15" t="s">
        <v>1636</v>
      </c>
    </row>
    <row r="23" spans="2:8">
      <c r="B23" s="961">
        <v>39108</v>
      </c>
      <c r="C23" s="905">
        <v>11.13</v>
      </c>
      <c r="D23" s="915">
        <v>7.05</v>
      </c>
      <c r="E23" s="915">
        <v>6.2</v>
      </c>
      <c r="F23" s="915">
        <v>646.57000000000005</v>
      </c>
    </row>
    <row r="24" spans="2:8">
      <c r="B24" s="961">
        <v>39111</v>
      </c>
      <c r="C24" s="905">
        <v>11.45</v>
      </c>
      <c r="D24" s="915">
        <v>7.1</v>
      </c>
      <c r="E24" s="915">
        <v>6.1749999999999998</v>
      </c>
      <c r="F24" s="915">
        <v>647.88</v>
      </c>
    </row>
    <row r="25" spans="2:8">
      <c r="B25" s="961">
        <v>39112</v>
      </c>
      <c r="C25" s="905">
        <v>10.96</v>
      </c>
      <c r="D25" s="915">
        <v>7.125</v>
      </c>
      <c r="E25" s="915">
        <v>6.1</v>
      </c>
      <c r="F25" s="915">
        <v>645.66999999999996</v>
      </c>
    </row>
    <row r="26" spans="2:8">
      <c r="B26" s="961">
        <v>39113</v>
      </c>
      <c r="C26" s="905">
        <v>10.42</v>
      </c>
      <c r="D26" s="915">
        <v>7.25</v>
      </c>
      <c r="E26" s="915">
        <v>6.15</v>
      </c>
      <c r="F26" s="915">
        <v>652.77</v>
      </c>
    </row>
    <row r="27" spans="2:8">
      <c r="B27" s="961">
        <v>39114</v>
      </c>
      <c r="C27" s="905">
        <v>10.31</v>
      </c>
      <c r="D27" s="915">
        <v>7.5254000000000003</v>
      </c>
      <c r="E27" s="915">
        <v>6.3250000000000002</v>
      </c>
      <c r="F27" s="915">
        <v>657.55</v>
      </c>
    </row>
    <row r="28" spans="2:8">
      <c r="B28" s="961">
        <v>39115</v>
      </c>
      <c r="C28" s="905">
        <v>10.08</v>
      </c>
      <c r="D28" s="915">
        <v>7.2750000000000004</v>
      </c>
      <c r="E28" s="915">
        <v>6.15</v>
      </c>
      <c r="F28" s="915">
        <v>643.57000000000005</v>
      </c>
    </row>
    <row r="29" spans="2:8">
      <c r="B29" s="961">
        <v>39118</v>
      </c>
      <c r="C29" s="905">
        <v>10.55</v>
      </c>
      <c r="D29" s="915">
        <v>7.4</v>
      </c>
      <c r="E29" s="915">
        <v>6</v>
      </c>
      <c r="F29" s="915">
        <v>650.45000000000005</v>
      </c>
    </row>
    <row r="30" spans="2:8">
      <c r="B30" s="961">
        <v>39119</v>
      </c>
      <c r="C30" s="905">
        <v>10.65</v>
      </c>
      <c r="D30" s="915">
        <v>7.4</v>
      </c>
      <c r="E30" s="915">
        <v>6.05</v>
      </c>
      <c r="F30" s="915">
        <v>653.07000000000005</v>
      </c>
    </row>
    <row r="31" spans="2:8">
      <c r="B31" s="961">
        <v>39120</v>
      </c>
      <c r="C31" s="905">
        <v>10.32</v>
      </c>
      <c r="D31" s="915">
        <v>7.2</v>
      </c>
      <c r="E31" s="915">
        <v>6.05</v>
      </c>
      <c r="F31" s="915">
        <v>655.67</v>
      </c>
    </row>
    <row r="32" spans="2:8">
      <c r="B32" s="961">
        <v>39121</v>
      </c>
      <c r="C32" s="905">
        <v>10.44</v>
      </c>
      <c r="D32" s="915">
        <v>7.1</v>
      </c>
      <c r="E32" s="915">
        <v>6.0250000000000004</v>
      </c>
      <c r="F32" s="915">
        <v>655.13</v>
      </c>
    </row>
    <row r="33" spans="2:6">
      <c r="B33" s="961">
        <v>39122</v>
      </c>
      <c r="C33" s="905">
        <v>11.1</v>
      </c>
      <c r="D33" s="915">
        <v>7.05</v>
      </c>
      <c r="E33" s="915">
        <v>6.0250000000000004</v>
      </c>
      <c r="F33" s="915">
        <v>663.55</v>
      </c>
    </row>
    <row r="34" spans="2:6">
      <c r="B34" s="961">
        <v>39125</v>
      </c>
      <c r="C34" s="905">
        <v>11.61</v>
      </c>
      <c r="D34" s="915">
        <v>7</v>
      </c>
      <c r="E34" s="915">
        <v>5.9749999999999996</v>
      </c>
      <c r="F34" s="915">
        <v>661.63</v>
      </c>
    </row>
    <row r="35" spans="2:6">
      <c r="B35" s="961">
        <v>39126</v>
      </c>
      <c r="C35" s="905">
        <v>10.34</v>
      </c>
      <c r="D35" s="915">
        <v>6.875</v>
      </c>
      <c r="E35" s="915">
        <v>5.9</v>
      </c>
      <c r="F35" s="915">
        <v>664.15</v>
      </c>
    </row>
    <row r="36" spans="2:6">
      <c r="B36" s="961">
        <v>39127</v>
      </c>
      <c r="C36" s="905">
        <v>10.23</v>
      </c>
      <c r="D36" s="915">
        <v>7.1</v>
      </c>
      <c r="E36" s="915">
        <v>6</v>
      </c>
      <c r="F36" s="915">
        <v>668.02</v>
      </c>
    </row>
    <row r="37" spans="2:6">
      <c r="B37" s="961">
        <v>39128</v>
      </c>
      <c r="C37" s="905">
        <v>10.220000000000001</v>
      </c>
      <c r="D37" s="915">
        <v>7.3</v>
      </c>
      <c r="E37" s="915">
        <v>5.95</v>
      </c>
      <c r="F37" s="915">
        <v>664.67</v>
      </c>
    </row>
    <row r="38" spans="2:6">
      <c r="B38" s="961">
        <v>39129</v>
      </c>
      <c r="C38" s="905">
        <v>10.02</v>
      </c>
      <c r="D38" s="915">
        <v>7.3250000000000002</v>
      </c>
      <c r="E38" s="915">
        <v>5.9</v>
      </c>
      <c r="F38" s="915">
        <v>664.72</v>
      </c>
    </row>
    <row r="39" spans="2:6">
      <c r="B39" s="961">
        <v>39133</v>
      </c>
      <c r="C39" s="905">
        <v>10.24</v>
      </c>
      <c r="D39" s="915">
        <v>7.15</v>
      </c>
      <c r="E39" s="915">
        <v>5.8505000000000003</v>
      </c>
      <c r="F39" s="915">
        <v>657.27</v>
      </c>
    </row>
    <row r="40" spans="2:6">
      <c r="B40" s="961">
        <v>39134</v>
      </c>
      <c r="C40" s="905">
        <v>10.199999999999999</v>
      </c>
      <c r="D40" s="915">
        <v>6.95</v>
      </c>
      <c r="E40" s="915">
        <v>5.55</v>
      </c>
      <c r="F40" s="915">
        <v>662.85</v>
      </c>
    </row>
    <row r="41" spans="2:6">
      <c r="B41" s="961">
        <v>39135</v>
      </c>
      <c r="C41" s="905">
        <v>10.18</v>
      </c>
      <c r="D41" s="915">
        <v>6.55</v>
      </c>
      <c r="E41" s="915">
        <v>5.5750000000000002</v>
      </c>
      <c r="F41" s="915">
        <v>677.35</v>
      </c>
    </row>
    <row r="42" spans="2:6">
      <c r="B42" s="961">
        <v>39136</v>
      </c>
      <c r="C42" s="905">
        <v>10.58</v>
      </c>
      <c r="D42" s="915">
        <v>6.6749999999999998</v>
      </c>
      <c r="E42" s="915">
        <v>5.6</v>
      </c>
      <c r="F42" s="915">
        <v>685.97</v>
      </c>
    </row>
    <row r="43" spans="2:6">
      <c r="B43" s="961">
        <v>39139</v>
      </c>
      <c r="C43" s="905">
        <v>11.15</v>
      </c>
      <c r="D43" s="915">
        <v>6.9</v>
      </c>
      <c r="E43" s="915">
        <v>5.75</v>
      </c>
      <c r="F43" s="915">
        <v>686.17</v>
      </c>
    </row>
    <row r="44" spans="2:6">
      <c r="B44" s="961">
        <v>39140</v>
      </c>
      <c r="C44" s="905">
        <v>18.309999999999999</v>
      </c>
      <c r="D44" s="915">
        <v>7.8003999999999998</v>
      </c>
      <c r="E44" s="915">
        <v>6.0694999999999997</v>
      </c>
      <c r="F44" s="915">
        <v>679.47</v>
      </c>
    </row>
    <row r="45" spans="2:6">
      <c r="B45" s="961">
        <v>39141</v>
      </c>
      <c r="C45" s="905">
        <v>15.42</v>
      </c>
      <c r="D45" s="915">
        <v>7.8</v>
      </c>
      <c r="E45" s="915">
        <v>6.05</v>
      </c>
      <c r="F45" s="915">
        <v>669.17</v>
      </c>
    </row>
    <row r="46" spans="2:6">
      <c r="B46" s="961">
        <v>39142</v>
      </c>
      <c r="C46" s="905">
        <v>15.82</v>
      </c>
      <c r="D46" s="915">
        <v>8.0500000000000007</v>
      </c>
      <c r="E46" s="915">
        <v>6.0505000000000004</v>
      </c>
      <c r="F46" s="915">
        <v>669.07</v>
      </c>
    </row>
    <row r="47" spans="2:6">
      <c r="B47" s="961">
        <v>39143</v>
      </c>
      <c r="C47" s="905">
        <v>18.61</v>
      </c>
      <c r="D47" s="915">
        <v>7.75</v>
      </c>
      <c r="E47" s="915">
        <v>6</v>
      </c>
      <c r="F47" s="915">
        <v>650.16999999999996</v>
      </c>
    </row>
    <row r="48" spans="2:6">
      <c r="B48" s="961">
        <v>39146</v>
      </c>
      <c r="C48" s="905">
        <v>19.63</v>
      </c>
      <c r="D48" s="915">
        <v>8.5500000000000007</v>
      </c>
      <c r="E48" s="915">
        <v>6.3</v>
      </c>
      <c r="F48" s="915">
        <v>642.97</v>
      </c>
    </row>
    <row r="49" spans="2:6">
      <c r="B49" s="961">
        <v>39147</v>
      </c>
      <c r="C49" s="905">
        <v>15.96</v>
      </c>
      <c r="D49" s="915">
        <v>8.125</v>
      </c>
      <c r="E49" s="915">
        <v>6.1</v>
      </c>
      <c r="F49" s="915">
        <v>641.82000000000005</v>
      </c>
    </row>
    <row r="50" spans="2:6">
      <c r="B50" s="961">
        <v>39148</v>
      </c>
      <c r="C50" s="905">
        <v>15.24</v>
      </c>
      <c r="D50" s="915">
        <v>8.15</v>
      </c>
      <c r="E50" s="915">
        <v>5.95</v>
      </c>
      <c r="F50" s="915">
        <v>647.6</v>
      </c>
    </row>
    <row r="51" spans="2:6">
      <c r="B51" s="961">
        <v>39149</v>
      </c>
      <c r="C51" s="905">
        <v>14.29</v>
      </c>
      <c r="D51" s="915">
        <v>8.3249999999999993</v>
      </c>
      <c r="E51" s="915">
        <v>6.05</v>
      </c>
      <c r="F51" s="915">
        <v>652.29999999999995</v>
      </c>
    </row>
    <row r="52" spans="2:6">
      <c r="B52" s="961">
        <v>39150</v>
      </c>
      <c r="C52" s="905">
        <v>14.09</v>
      </c>
      <c r="D52" s="915">
        <v>7.625</v>
      </c>
      <c r="E52" s="915">
        <v>5.8250000000000002</v>
      </c>
      <c r="F52" s="915">
        <v>652.16999999999996</v>
      </c>
    </row>
    <row r="53" spans="2:6">
      <c r="B53" s="961">
        <v>39153</v>
      </c>
      <c r="C53" s="905">
        <v>13.99</v>
      </c>
      <c r="D53" s="915">
        <v>7.7004000000000001</v>
      </c>
      <c r="E53" s="915">
        <v>5.9249999999999998</v>
      </c>
      <c r="F53" s="915">
        <v>652.47</v>
      </c>
    </row>
    <row r="54" spans="2:6">
      <c r="B54" s="961">
        <v>39154</v>
      </c>
      <c r="C54" s="905">
        <v>18.13</v>
      </c>
      <c r="D54" s="915">
        <v>8.4</v>
      </c>
      <c r="E54" s="915">
        <v>6.15</v>
      </c>
      <c r="F54" s="915">
        <v>648.9</v>
      </c>
    </row>
    <row r="55" spans="2:6">
      <c r="B55" s="961">
        <v>39155</v>
      </c>
      <c r="C55" s="905">
        <v>17.27</v>
      </c>
      <c r="D55" s="915">
        <v>8.5003999999999991</v>
      </c>
      <c r="E55" s="915">
        <v>6.25</v>
      </c>
      <c r="F55" s="915">
        <v>639.6</v>
      </c>
    </row>
    <row r="56" spans="2:6">
      <c r="B56" s="961">
        <v>39156</v>
      </c>
      <c r="C56" s="905">
        <v>16.43</v>
      </c>
      <c r="D56" s="915">
        <v>8.3249999999999993</v>
      </c>
      <c r="E56" s="915">
        <v>6.3250000000000002</v>
      </c>
      <c r="F56" s="915">
        <v>647.79999999999995</v>
      </c>
    </row>
    <row r="57" spans="2:6">
      <c r="B57" s="961">
        <v>39157</v>
      </c>
      <c r="C57" s="905">
        <v>16.79</v>
      </c>
      <c r="D57" s="915">
        <v>8.4</v>
      </c>
      <c r="E57" s="915">
        <v>6.65</v>
      </c>
      <c r="F57" s="915">
        <v>653.1</v>
      </c>
    </row>
    <row r="58" spans="2:6">
      <c r="B58" s="961">
        <v>39160</v>
      </c>
      <c r="C58" s="905">
        <v>14.59</v>
      </c>
      <c r="D58" s="915">
        <v>8.6999999999999993</v>
      </c>
      <c r="E58" s="915">
        <v>6.6</v>
      </c>
      <c r="F58" s="915">
        <v>653.47</v>
      </c>
    </row>
    <row r="59" spans="2:6">
      <c r="B59" s="961">
        <v>39161</v>
      </c>
      <c r="C59" s="905">
        <v>13.27</v>
      </c>
      <c r="D59" s="915">
        <v>8.1</v>
      </c>
      <c r="E59" s="915">
        <v>6.35</v>
      </c>
      <c r="F59" s="915">
        <v>659.9</v>
      </c>
    </row>
    <row r="60" spans="2:6">
      <c r="B60" s="961">
        <v>39162</v>
      </c>
      <c r="C60" s="905">
        <v>12.19</v>
      </c>
      <c r="D60" s="915">
        <v>7.9504000000000001</v>
      </c>
      <c r="E60" s="915">
        <v>6.25</v>
      </c>
      <c r="F60" s="915">
        <v>658.45</v>
      </c>
    </row>
    <row r="61" spans="2:6">
      <c r="B61" s="961">
        <v>39163</v>
      </c>
      <c r="C61" s="905">
        <v>12.93</v>
      </c>
      <c r="D61" s="915">
        <v>7.9249999999999998</v>
      </c>
      <c r="E61" s="915">
        <v>6.4</v>
      </c>
      <c r="F61" s="915">
        <v>664.57</v>
      </c>
    </row>
    <row r="62" spans="2:6">
      <c r="B62" s="961">
        <v>39164</v>
      </c>
      <c r="C62" s="905">
        <v>12.95</v>
      </c>
      <c r="D62" s="915">
        <v>7.75</v>
      </c>
      <c r="E62" s="915">
        <v>6.1749999999999998</v>
      </c>
      <c r="F62" s="915">
        <v>657.88</v>
      </c>
    </row>
    <row r="63" spans="2:6">
      <c r="B63" s="961">
        <v>39167</v>
      </c>
      <c r="C63" s="905">
        <v>13.16</v>
      </c>
      <c r="D63" s="915">
        <v>7.5750000000000002</v>
      </c>
      <c r="E63" s="915">
        <v>6.05</v>
      </c>
      <c r="F63" s="915">
        <v>662.07</v>
      </c>
    </row>
    <row r="64" spans="2:6">
      <c r="B64" s="961">
        <v>39168</v>
      </c>
      <c r="C64" s="905">
        <v>13.48</v>
      </c>
      <c r="D64" s="915">
        <v>7.625</v>
      </c>
      <c r="E64" s="915">
        <v>6</v>
      </c>
      <c r="F64" s="915">
        <v>663.95</v>
      </c>
    </row>
    <row r="65" spans="2:6">
      <c r="B65" s="961">
        <v>39169</v>
      </c>
      <c r="C65" s="905">
        <v>14.98</v>
      </c>
      <c r="D65" s="915">
        <v>8.0500000000000007</v>
      </c>
      <c r="E65" s="915">
        <v>6.125</v>
      </c>
      <c r="F65" s="915">
        <v>666.85</v>
      </c>
    </row>
    <row r="66" spans="2:6">
      <c r="B66" s="961">
        <v>39170</v>
      </c>
      <c r="C66" s="905">
        <v>15.14</v>
      </c>
      <c r="D66" s="915">
        <v>8.1999999999999993</v>
      </c>
      <c r="E66" s="915">
        <v>6.1</v>
      </c>
      <c r="F66" s="915">
        <v>660.15</v>
      </c>
    </row>
    <row r="67" spans="2:6">
      <c r="B67" s="961">
        <v>39171</v>
      </c>
      <c r="C67" s="905">
        <v>14.64</v>
      </c>
      <c r="D67" s="915">
        <v>8.0250000000000004</v>
      </c>
      <c r="E67" s="915">
        <v>6</v>
      </c>
      <c r="F67" s="915">
        <v>663.85</v>
      </c>
    </row>
    <row r="68" spans="2:6">
      <c r="B68" s="961">
        <v>39174</v>
      </c>
      <c r="C68" s="905">
        <v>14.53</v>
      </c>
      <c r="D68" s="915">
        <v>8.1999999999999993</v>
      </c>
      <c r="E68" s="915">
        <v>6.15</v>
      </c>
      <c r="F68" s="915">
        <v>658.8</v>
      </c>
    </row>
    <row r="69" spans="2:6">
      <c r="B69" s="961">
        <v>39175</v>
      </c>
      <c r="C69" s="905">
        <v>13.46</v>
      </c>
      <c r="D69" s="915">
        <v>7.8504000000000005</v>
      </c>
      <c r="E69" s="915">
        <v>6.05</v>
      </c>
      <c r="F69" s="915">
        <v>666.4</v>
      </c>
    </row>
    <row r="70" spans="2:6">
      <c r="B70" s="961">
        <v>39176</v>
      </c>
      <c r="C70" s="905">
        <v>13.24</v>
      </c>
      <c r="D70" s="915">
        <v>7.6753999999999998</v>
      </c>
      <c r="E70" s="915">
        <v>5.9749999999999996</v>
      </c>
      <c r="F70" s="915">
        <v>673.67</v>
      </c>
    </row>
    <row r="71" spans="2:6">
      <c r="B71" s="961">
        <v>39177</v>
      </c>
      <c r="C71" s="905">
        <v>13.23</v>
      </c>
      <c r="D71" s="915">
        <v>7.625</v>
      </c>
      <c r="E71" s="915">
        <v>6</v>
      </c>
      <c r="F71" s="915">
        <v>675.5</v>
      </c>
    </row>
    <row r="72" spans="2:6">
      <c r="B72" s="961">
        <v>39181</v>
      </c>
      <c r="C72" s="905">
        <v>13.14</v>
      </c>
      <c r="D72" s="915">
        <v>7.55</v>
      </c>
      <c r="E72" s="915">
        <v>6</v>
      </c>
      <c r="F72" s="915">
        <v>675.5</v>
      </c>
    </row>
    <row r="73" spans="2:6">
      <c r="B73" s="961">
        <v>39182</v>
      </c>
      <c r="C73" s="905">
        <v>12.68</v>
      </c>
      <c r="D73" s="915">
        <v>7.6</v>
      </c>
      <c r="E73" s="915">
        <v>6</v>
      </c>
      <c r="F73" s="915">
        <v>675.5</v>
      </c>
    </row>
    <row r="74" spans="2:6">
      <c r="B74" s="961">
        <v>39183</v>
      </c>
      <c r="C74" s="905">
        <v>13.49</v>
      </c>
      <c r="D74" s="915">
        <v>7.3754</v>
      </c>
      <c r="E74" s="915">
        <v>5.9749999999999996</v>
      </c>
      <c r="F74" s="915">
        <v>676.88</v>
      </c>
    </row>
    <row r="75" spans="2:6">
      <c r="B75" s="961">
        <v>39184</v>
      </c>
      <c r="C75" s="905">
        <v>12.71</v>
      </c>
      <c r="D75" s="915">
        <v>7.3</v>
      </c>
      <c r="E75" s="915">
        <v>6.0250000000000004</v>
      </c>
      <c r="F75" s="915">
        <v>671.75</v>
      </c>
    </row>
    <row r="76" spans="2:6">
      <c r="B76" s="961">
        <v>39185</v>
      </c>
      <c r="C76" s="905">
        <v>12.2</v>
      </c>
      <c r="D76" s="915">
        <v>7.3</v>
      </c>
      <c r="E76" s="915">
        <v>6.125</v>
      </c>
      <c r="F76" s="915">
        <v>684.3</v>
      </c>
    </row>
    <row r="77" spans="2:6">
      <c r="B77" s="961">
        <v>39188</v>
      </c>
      <c r="C77" s="905">
        <v>11.98</v>
      </c>
      <c r="D77" s="915">
        <v>7.1</v>
      </c>
      <c r="E77" s="915">
        <v>6.05</v>
      </c>
      <c r="F77" s="915">
        <v>686.75</v>
      </c>
    </row>
    <row r="78" spans="2:6">
      <c r="B78" s="961">
        <v>39189</v>
      </c>
      <c r="C78" s="905">
        <v>12.14</v>
      </c>
      <c r="D78" s="915">
        <v>7.25</v>
      </c>
      <c r="E78" s="915">
        <v>6.1</v>
      </c>
      <c r="F78" s="915">
        <v>688.05</v>
      </c>
    </row>
    <row r="79" spans="2:6">
      <c r="B79" s="961">
        <v>39190</v>
      </c>
      <c r="C79" s="905">
        <v>12.42</v>
      </c>
      <c r="D79" s="915">
        <v>7.55</v>
      </c>
      <c r="E79" s="915">
        <v>6.125</v>
      </c>
      <c r="F79" s="915">
        <v>689.65</v>
      </c>
    </row>
    <row r="80" spans="2:6">
      <c r="B80" s="961">
        <v>39191</v>
      </c>
      <c r="C80" s="905">
        <v>12.54</v>
      </c>
      <c r="D80" s="915">
        <v>7.7</v>
      </c>
      <c r="E80" s="915">
        <v>6.125</v>
      </c>
      <c r="F80" s="915">
        <v>682.75</v>
      </c>
    </row>
    <row r="81" spans="2:6">
      <c r="B81" s="961">
        <v>39192</v>
      </c>
      <c r="C81" s="905">
        <v>12.07</v>
      </c>
      <c r="D81" s="915">
        <v>7.4</v>
      </c>
      <c r="E81" s="915">
        <v>5.9249999999999998</v>
      </c>
      <c r="F81" s="915">
        <v>692.05</v>
      </c>
    </row>
    <row r="82" spans="2:6">
      <c r="B82" s="961">
        <v>39195</v>
      </c>
      <c r="C82" s="905">
        <v>13.04</v>
      </c>
      <c r="D82" s="915">
        <v>7.375</v>
      </c>
      <c r="E82" s="915">
        <v>5.75</v>
      </c>
      <c r="F82" s="915">
        <v>689.95</v>
      </c>
    </row>
    <row r="83" spans="2:6">
      <c r="B83" s="961">
        <v>39196</v>
      </c>
      <c r="C83" s="905">
        <v>13.12</v>
      </c>
      <c r="D83" s="915">
        <v>7.3</v>
      </c>
      <c r="E83" s="915">
        <v>5.625</v>
      </c>
      <c r="F83" s="915">
        <v>685.75</v>
      </c>
    </row>
    <row r="84" spans="2:6">
      <c r="B84" s="961">
        <v>39197</v>
      </c>
      <c r="C84" s="905">
        <v>13.21</v>
      </c>
      <c r="D84" s="915">
        <v>7.2750000000000004</v>
      </c>
      <c r="E84" s="915">
        <v>5.8</v>
      </c>
      <c r="F84" s="915">
        <v>685</v>
      </c>
    </row>
    <row r="85" spans="2:6">
      <c r="B85" s="961">
        <v>39198</v>
      </c>
      <c r="C85" s="905">
        <v>12.79</v>
      </c>
      <c r="D85" s="915">
        <v>7.0250000000000004</v>
      </c>
      <c r="E85" s="915">
        <v>5.75</v>
      </c>
      <c r="F85" s="915">
        <v>674.8</v>
      </c>
    </row>
    <row r="86" spans="2:6">
      <c r="B86" s="961">
        <v>39199</v>
      </c>
      <c r="C86" s="905">
        <v>12.45</v>
      </c>
      <c r="D86" s="915">
        <v>7.05</v>
      </c>
      <c r="E86" s="915">
        <v>5.6</v>
      </c>
      <c r="F86" s="915">
        <v>677.2</v>
      </c>
    </row>
    <row r="87" spans="2:6">
      <c r="B87" s="961">
        <v>39202</v>
      </c>
      <c r="C87" s="905">
        <v>14.22</v>
      </c>
      <c r="D87" s="915">
        <v>7.15</v>
      </c>
      <c r="E87" s="915">
        <v>5.6</v>
      </c>
      <c r="F87" s="915">
        <v>680.75</v>
      </c>
    </row>
    <row r="88" spans="2:6">
      <c r="B88" s="961">
        <v>39203</v>
      </c>
      <c r="C88" s="905">
        <v>13.51</v>
      </c>
      <c r="D88" s="915">
        <v>7.1003999999999996</v>
      </c>
      <c r="E88" s="915">
        <v>5.7001999999999997</v>
      </c>
      <c r="F88" s="915">
        <v>673.85</v>
      </c>
    </row>
    <row r="89" spans="2:6">
      <c r="B89" s="961">
        <v>39204</v>
      </c>
      <c r="C89" s="905">
        <v>13.08</v>
      </c>
      <c r="D89" s="915">
        <v>6.9749999999999996</v>
      </c>
      <c r="E89" s="915">
        <v>5.65</v>
      </c>
      <c r="F89" s="915">
        <v>672.95</v>
      </c>
    </row>
    <row r="90" spans="2:6">
      <c r="B90" s="961">
        <v>39205</v>
      </c>
      <c r="C90" s="905">
        <v>13.09</v>
      </c>
      <c r="D90" s="915">
        <v>6.95</v>
      </c>
      <c r="E90" s="915">
        <v>5.6</v>
      </c>
      <c r="F90" s="915">
        <v>675.25</v>
      </c>
    </row>
    <row r="91" spans="2:6">
      <c r="B91" s="961">
        <v>39206</v>
      </c>
      <c r="C91" s="905">
        <v>12.91</v>
      </c>
      <c r="D91" s="915">
        <v>7</v>
      </c>
      <c r="E91" s="915">
        <v>5.5</v>
      </c>
      <c r="F91" s="915">
        <v>690.2</v>
      </c>
    </row>
    <row r="92" spans="2:6">
      <c r="B92" s="961">
        <v>39209</v>
      </c>
      <c r="C92" s="905">
        <v>13.15</v>
      </c>
      <c r="D92" s="915">
        <v>6.7750000000000004</v>
      </c>
      <c r="E92" s="915">
        <v>5.45</v>
      </c>
      <c r="F92" s="915">
        <v>690.2</v>
      </c>
    </row>
    <row r="93" spans="2:6">
      <c r="B93" s="961">
        <v>39210</v>
      </c>
      <c r="C93" s="905">
        <v>13.21</v>
      </c>
      <c r="D93" s="915">
        <v>6.85</v>
      </c>
      <c r="E93" s="915">
        <v>5.35</v>
      </c>
      <c r="F93" s="915">
        <v>686.05</v>
      </c>
    </row>
    <row r="94" spans="2:6">
      <c r="B94" s="961">
        <v>39211</v>
      </c>
      <c r="C94" s="905">
        <v>12.88</v>
      </c>
      <c r="D94" s="915">
        <v>6.8250000000000002</v>
      </c>
      <c r="E94" s="915">
        <v>5.4</v>
      </c>
      <c r="F94" s="915">
        <v>683.4</v>
      </c>
    </row>
    <row r="95" spans="2:6">
      <c r="B95" s="961">
        <v>39212</v>
      </c>
      <c r="C95" s="905">
        <v>13.6</v>
      </c>
      <c r="D95" s="915">
        <v>6.6749999999999998</v>
      </c>
      <c r="E95" s="915">
        <v>5.4</v>
      </c>
      <c r="F95" s="915">
        <v>673.05</v>
      </c>
    </row>
    <row r="96" spans="2:6">
      <c r="B96" s="961">
        <v>39213</v>
      </c>
      <c r="C96" s="905">
        <v>12.95</v>
      </c>
      <c r="D96" s="915">
        <v>6.875</v>
      </c>
      <c r="E96" s="915">
        <v>5.4</v>
      </c>
      <c r="F96" s="915">
        <v>672.35</v>
      </c>
    </row>
    <row r="97" spans="2:6">
      <c r="B97" s="961">
        <v>39216</v>
      </c>
      <c r="C97" s="905">
        <v>13.96</v>
      </c>
      <c r="D97" s="915">
        <v>6.7249999999999996</v>
      </c>
      <c r="E97" s="915">
        <v>5.375</v>
      </c>
      <c r="F97" s="915">
        <v>668.85</v>
      </c>
    </row>
    <row r="98" spans="2:6">
      <c r="B98" s="961">
        <v>39217</v>
      </c>
      <c r="C98" s="905">
        <v>14.01</v>
      </c>
      <c r="D98" s="915">
        <v>6.5250000000000004</v>
      </c>
      <c r="E98" s="915">
        <v>5.4</v>
      </c>
      <c r="F98" s="915">
        <v>672.55</v>
      </c>
    </row>
    <row r="99" spans="2:6">
      <c r="B99" s="961">
        <v>39218</v>
      </c>
      <c r="C99" s="905">
        <v>13.5</v>
      </c>
      <c r="D99" s="915">
        <v>6.375</v>
      </c>
      <c r="E99" s="915">
        <v>5.4</v>
      </c>
      <c r="F99" s="915">
        <v>665.65</v>
      </c>
    </row>
    <row r="100" spans="2:6">
      <c r="B100" s="961">
        <v>39219</v>
      </c>
      <c r="C100" s="905">
        <v>13.51</v>
      </c>
      <c r="D100" s="915">
        <v>6.4249999999999998</v>
      </c>
      <c r="E100" s="915">
        <v>5.3250000000000002</v>
      </c>
      <c r="F100" s="915">
        <v>661.55</v>
      </c>
    </row>
    <row r="101" spans="2:6">
      <c r="B101" s="961">
        <v>39220</v>
      </c>
      <c r="C101" s="905">
        <v>12.76</v>
      </c>
      <c r="D101" s="915">
        <v>6.5250000000000004</v>
      </c>
      <c r="E101" s="915">
        <v>5.45</v>
      </c>
      <c r="F101" s="915">
        <v>662.05</v>
      </c>
    </row>
    <row r="102" spans="2:6">
      <c r="B102" s="961">
        <v>39223</v>
      </c>
      <c r="C102" s="905">
        <v>13.3</v>
      </c>
      <c r="D102" s="915">
        <v>6.45</v>
      </c>
      <c r="E102" s="915">
        <v>5.4249999999999998</v>
      </c>
      <c r="F102" s="915">
        <v>661.8</v>
      </c>
    </row>
    <row r="103" spans="2:6">
      <c r="B103" s="961">
        <v>39224</v>
      </c>
      <c r="C103" s="905">
        <v>13.06</v>
      </c>
      <c r="D103" s="915">
        <v>6.4253999999999998</v>
      </c>
      <c r="E103" s="915">
        <v>5.55</v>
      </c>
      <c r="F103" s="915">
        <v>661.5</v>
      </c>
    </row>
    <row r="104" spans="2:6">
      <c r="B104" s="961">
        <v>39225</v>
      </c>
      <c r="C104" s="905">
        <v>13.24</v>
      </c>
      <c r="D104" s="915">
        <v>6.4</v>
      </c>
      <c r="E104" s="915">
        <v>5.5250000000000004</v>
      </c>
      <c r="F104" s="915">
        <v>663.45</v>
      </c>
    </row>
    <row r="105" spans="2:6">
      <c r="B105" s="961">
        <v>39226</v>
      </c>
      <c r="C105" s="905">
        <v>14.08</v>
      </c>
      <c r="D105" s="915">
        <v>6.5004</v>
      </c>
      <c r="E105" s="915">
        <v>5.3253000000000004</v>
      </c>
      <c r="F105" s="915">
        <v>657</v>
      </c>
    </row>
    <row r="106" spans="2:6">
      <c r="B106" s="961">
        <v>39227</v>
      </c>
      <c r="C106" s="905">
        <v>13.34</v>
      </c>
      <c r="D106" s="915">
        <v>6.65</v>
      </c>
      <c r="E106" s="915">
        <v>5.25</v>
      </c>
      <c r="F106" s="915">
        <v>655.29999999999995</v>
      </c>
    </row>
    <row r="107" spans="2:6">
      <c r="B107" s="961">
        <v>39231</v>
      </c>
      <c r="C107" s="905">
        <v>13.53</v>
      </c>
      <c r="D107" s="915">
        <v>6.6</v>
      </c>
      <c r="E107" s="915">
        <v>5.2</v>
      </c>
      <c r="F107" s="915">
        <v>657.9</v>
      </c>
    </row>
    <row r="108" spans="2:6">
      <c r="B108" s="961">
        <v>39232</v>
      </c>
      <c r="C108" s="905">
        <v>12.83</v>
      </c>
      <c r="D108" s="915">
        <v>6.65</v>
      </c>
      <c r="E108" s="915">
        <v>5.3</v>
      </c>
      <c r="F108" s="915">
        <v>653.4</v>
      </c>
    </row>
    <row r="109" spans="2:6">
      <c r="B109" s="961">
        <v>39233</v>
      </c>
      <c r="C109" s="905">
        <v>13.05</v>
      </c>
      <c r="D109" s="915">
        <v>6.45</v>
      </c>
      <c r="E109" s="915">
        <v>5.3250000000000002</v>
      </c>
      <c r="F109" s="915">
        <v>662.05</v>
      </c>
    </row>
    <row r="110" spans="2:6">
      <c r="B110" s="961">
        <v>39234</v>
      </c>
      <c r="C110" s="905">
        <v>12.78</v>
      </c>
      <c r="D110" s="915">
        <v>6.4249999999999998</v>
      </c>
      <c r="E110" s="915">
        <v>5.0999999999999996</v>
      </c>
      <c r="F110" s="915">
        <v>668.35</v>
      </c>
    </row>
    <row r="111" spans="2:6">
      <c r="B111" s="961">
        <v>39237</v>
      </c>
      <c r="C111" s="905">
        <v>13.29</v>
      </c>
      <c r="D111" s="915">
        <v>6.2750000000000004</v>
      </c>
      <c r="E111" s="915">
        <v>5</v>
      </c>
      <c r="F111" s="915">
        <v>673.15</v>
      </c>
    </row>
    <row r="112" spans="2:6">
      <c r="B112" s="961">
        <v>39238</v>
      </c>
      <c r="C112" s="905">
        <v>13.63</v>
      </c>
      <c r="D112" s="915">
        <v>6.1003999999999996</v>
      </c>
      <c r="E112" s="915">
        <v>5.1253000000000002</v>
      </c>
      <c r="F112" s="915">
        <v>671.8</v>
      </c>
    </row>
    <row r="113" spans="2:6">
      <c r="B113" s="961">
        <v>39239</v>
      </c>
      <c r="C113" s="905">
        <v>14.87</v>
      </c>
      <c r="D113" s="915">
        <v>6.35</v>
      </c>
      <c r="E113" s="915">
        <v>5.05</v>
      </c>
      <c r="F113" s="915">
        <v>666</v>
      </c>
    </row>
    <row r="114" spans="2:6">
      <c r="B114" s="961">
        <v>39240</v>
      </c>
      <c r="C114" s="905">
        <v>17.059999999999999</v>
      </c>
      <c r="D114" s="915">
        <v>6.45</v>
      </c>
      <c r="E114" s="915">
        <v>5.0750000000000002</v>
      </c>
      <c r="F114" s="915">
        <v>668.5</v>
      </c>
    </row>
    <row r="115" spans="2:6">
      <c r="B115" s="961">
        <v>39241</v>
      </c>
      <c r="C115" s="905">
        <v>14.84</v>
      </c>
      <c r="D115" s="915">
        <v>6.85</v>
      </c>
      <c r="E115" s="915">
        <v>5.3</v>
      </c>
      <c r="F115" s="915">
        <v>646.9</v>
      </c>
    </row>
    <row r="116" spans="2:6">
      <c r="B116" s="961">
        <v>39244</v>
      </c>
      <c r="C116" s="905">
        <v>14.71</v>
      </c>
      <c r="D116" s="915">
        <v>6.6</v>
      </c>
      <c r="E116" s="915">
        <v>5.3</v>
      </c>
      <c r="F116" s="915">
        <v>652.5</v>
      </c>
    </row>
    <row r="117" spans="2:6">
      <c r="B117" s="961">
        <v>39245</v>
      </c>
      <c r="C117" s="905">
        <v>16.670000000000002</v>
      </c>
      <c r="D117" s="915">
        <v>6.375</v>
      </c>
      <c r="E117" s="915">
        <v>5.2</v>
      </c>
      <c r="F117" s="915">
        <v>648.45000000000005</v>
      </c>
    </row>
    <row r="118" spans="2:6">
      <c r="B118" s="961">
        <v>39246</v>
      </c>
      <c r="C118" s="905">
        <v>14.73</v>
      </c>
      <c r="D118" s="915">
        <v>6.45</v>
      </c>
      <c r="E118" s="915">
        <v>5.4749999999999996</v>
      </c>
      <c r="F118" s="915">
        <v>651.79999999999995</v>
      </c>
    </row>
    <row r="119" spans="2:6">
      <c r="B119" s="961">
        <v>39247</v>
      </c>
      <c r="C119" s="905">
        <v>13.64</v>
      </c>
      <c r="D119" s="915">
        <v>6.5750000000000002</v>
      </c>
      <c r="E119" s="915">
        <v>5.2</v>
      </c>
      <c r="F119" s="915">
        <v>651.4</v>
      </c>
    </row>
    <row r="120" spans="2:6">
      <c r="B120" s="961">
        <v>39248</v>
      </c>
      <c r="C120" s="905">
        <v>13.94</v>
      </c>
      <c r="D120" s="915">
        <v>6.55</v>
      </c>
      <c r="E120" s="915">
        <v>5</v>
      </c>
      <c r="F120" s="915">
        <v>654.04999999999995</v>
      </c>
    </row>
    <row r="121" spans="2:6">
      <c r="B121" s="961">
        <v>39251</v>
      </c>
      <c r="C121" s="905">
        <v>13.42</v>
      </c>
      <c r="D121" s="915">
        <v>6.55</v>
      </c>
      <c r="E121" s="915">
        <v>5.05</v>
      </c>
      <c r="F121" s="915">
        <v>656.7</v>
      </c>
    </row>
    <row r="122" spans="2:6">
      <c r="B122" s="961">
        <v>39252</v>
      </c>
      <c r="C122" s="905">
        <v>12.85</v>
      </c>
      <c r="D122" s="915">
        <v>6.4</v>
      </c>
      <c r="E122" s="915">
        <v>5.1002999999999998</v>
      </c>
      <c r="F122" s="915">
        <v>657.35</v>
      </c>
    </row>
    <row r="123" spans="2:6">
      <c r="B123" s="961">
        <v>39253</v>
      </c>
      <c r="C123" s="905">
        <v>14.67</v>
      </c>
      <c r="D123" s="915">
        <v>6.3</v>
      </c>
      <c r="E123" s="915">
        <v>5.05</v>
      </c>
      <c r="F123" s="915">
        <v>656.35</v>
      </c>
    </row>
    <row r="124" spans="2:6">
      <c r="B124" s="961">
        <v>39254</v>
      </c>
      <c r="C124" s="905">
        <v>14.21</v>
      </c>
      <c r="D124" s="915">
        <v>6.35</v>
      </c>
      <c r="E124" s="915">
        <v>5.05</v>
      </c>
      <c r="F124" s="915">
        <v>652.15</v>
      </c>
    </row>
    <row r="125" spans="2:6">
      <c r="B125" s="961">
        <v>39255</v>
      </c>
      <c r="C125" s="905">
        <v>15.75</v>
      </c>
      <c r="D125" s="915">
        <v>6.4749999999999996</v>
      </c>
      <c r="E125" s="915">
        <v>5.05</v>
      </c>
      <c r="F125" s="915">
        <v>653</v>
      </c>
    </row>
    <row r="126" spans="2:6">
      <c r="B126" s="961">
        <v>39258</v>
      </c>
      <c r="C126" s="905">
        <v>16.649999999999999</v>
      </c>
      <c r="D126" s="915">
        <v>6.4749999999999996</v>
      </c>
      <c r="E126" s="915">
        <v>5.125</v>
      </c>
      <c r="F126" s="915">
        <v>650.95000000000005</v>
      </c>
    </row>
    <row r="127" spans="2:6">
      <c r="B127" s="961">
        <v>39259</v>
      </c>
      <c r="C127" s="905">
        <v>18.89</v>
      </c>
      <c r="D127" s="915">
        <v>6.85</v>
      </c>
      <c r="E127" s="915">
        <v>5.15</v>
      </c>
      <c r="F127" s="915">
        <v>644.5</v>
      </c>
    </row>
    <row r="128" spans="2:6">
      <c r="B128" s="961">
        <v>39260</v>
      </c>
      <c r="C128" s="905">
        <v>15.53</v>
      </c>
      <c r="D128" s="915">
        <v>7.4</v>
      </c>
      <c r="E128" s="915">
        <v>5.25</v>
      </c>
      <c r="F128" s="915">
        <v>642.45000000000005</v>
      </c>
    </row>
    <row r="129" spans="2:6">
      <c r="B129" s="961">
        <v>39261</v>
      </c>
      <c r="C129" s="905">
        <v>15.54</v>
      </c>
      <c r="D129" s="915">
        <v>7.3</v>
      </c>
      <c r="E129" s="915">
        <v>5.15</v>
      </c>
      <c r="F129" s="915">
        <v>649.65</v>
      </c>
    </row>
    <row r="130" spans="2:6">
      <c r="B130" s="961">
        <v>39262</v>
      </c>
      <c r="C130" s="905">
        <v>16.23</v>
      </c>
      <c r="D130" s="915">
        <v>6.7750000000000004</v>
      </c>
      <c r="E130" s="915">
        <v>5.05</v>
      </c>
      <c r="F130" s="915">
        <v>650.45000000000005</v>
      </c>
    </row>
    <row r="131" spans="2:6">
      <c r="B131" s="961">
        <v>39265</v>
      </c>
      <c r="C131" s="905">
        <v>15.4</v>
      </c>
      <c r="D131" s="915">
        <v>6.8250000000000002</v>
      </c>
      <c r="E131" s="915">
        <v>5.35</v>
      </c>
      <c r="F131" s="915">
        <v>656.85</v>
      </c>
    </row>
    <row r="132" spans="2:6">
      <c r="B132" s="961">
        <v>39266</v>
      </c>
      <c r="C132" s="905">
        <v>14.92</v>
      </c>
      <c r="D132" s="915">
        <v>7.15</v>
      </c>
      <c r="E132" s="915">
        <v>5.3250000000000002</v>
      </c>
      <c r="F132" s="915">
        <v>653.1</v>
      </c>
    </row>
    <row r="133" spans="2:6">
      <c r="B133" s="961">
        <v>39268</v>
      </c>
      <c r="C133" s="905">
        <v>15.48</v>
      </c>
      <c r="D133" s="915">
        <v>6.9</v>
      </c>
      <c r="E133" s="915">
        <v>5.4249999999999998</v>
      </c>
      <c r="F133" s="915">
        <v>649.5</v>
      </c>
    </row>
    <row r="134" spans="2:6">
      <c r="B134" s="961">
        <v>39269</v>
      </c>
      <c r="C134" s="905">
        <v>14.72</v>
      </c>
      <c r="D134" s="915">
        <v>6.6</v>
      </c>
      <c r="E134" s="915">
        <v>5.25</v>
      </c>
      <c r="F134" s="915">
        <v>652.70000000000005</v>
      </c>
    </row>
    <row r="135" spans="2:6">
      <c r="B135" s="961">
        <v>39272</v>
      </c>
      <c r="C135" s="905">
        <v>15.16</v>
      </c>
      <c r="D135" s="915">
        <v>6.6</v>
      </c>
      <c r="E135" s="915">
        <v>5.2</v>
      </c>
      <c r="F135" s="915">
        <v>661.85</v>
      </c>
    </row>
    <row r="136" spans="2:6">
      <c r="B136" s="961">
        <v>39273</v>
      </c>
      <c r="C136" s="905">
        <v>17.57</v>
      </c>
      <c r="D136" s="915">
        <v>6.55</v>
      </c>
      <c r="E136" s="915">
        <v>5.4749999999999996</v>
      </c>
      <c r="F136" s="915">
        <v>664.35</v>
      </c>
    </row>
    <row r="137" spans="2:6">
      <c r="B137" s="961">
        <v>39274</v>
      </c>
      <c r="C137" s="905">
        <v>16.64</v>
      </c>
      <c r="D137" s="915">
        <v>7.5</v>
      </c>
      <c r="E137" s="915">
        <v>5.7249999999999996</v>
      </c>
      <c r="F137" s="915">
        <v>660.8</v>
      </c>
    </row>
    <row r="138" spans="2:6">
      <c r="B138" s="961">
        <v>39275</v>
      </c>
      <c r="C138" s="905">
        <v>15.54</v>
      </c>
      <c r="D138" s="915">
        <v>7.1</v>
      </c>
      <c r="E138" s="915">
        <v>5.7750000000000004</v>
      </c>
      <c r="F138" s="915">
        <v>668.5</v>
      </c>
    </row>
    <row r="139" spans="2:6">
      <c r="B139" s="961">
        <v>39276</v>
      </c>
      <c r="C139" s="905">
        <v>15.15</v>
      </c>
      <c r="D139" s="915">
        <v>7.05</v>
      </c>
      <c r="E139" s="915">
        <v>5.6</v>
      </c>
      <c r="F139" s="915">
        <v>665.9</v>
      </c>
    </row>
    <row r="140" spans="2:6">
      <c r="B140" s="961">
        <v>39279</v>
      </c>
      <c r="C140" s="905">
        <v>15.59</v>
      </c>
      <c r="D140" s="915">
        <v>7.3</v>
      </c>
      <c r="E140" s="915">
        <v>5.6</v>
      </c>
      <c r="F140" s="915">
        <v>665.9</v>
      </c>
    </row>
    <row r="141" spans="2:6">
      <c r="B141" s="961">
        <v>39280</v>
      </c>
      <c r="C141" s="905">
        <v>15.63</v>
      </c>
      <c r="D141" s="915">
        <v>7.25</v>
      </c>
      <c r="E141" s="915">
        <v>5.4</v>
      </c>
      <c r="F141" s="915">
        <v>666.2</v>
      </c>
    </row>
    <row r="142" spans="2:6">
      <c r="B142" s="961">
        <v>39281</v>
      </c>
      <c r="C142" s="905">
        <v>16</v>
      </c>
      <c r="D142" s="915">
        <v>7.2249999999999996</v>
      </c>
      <c r="E142" s="915">
        <v>5.45</v>
      </c>
      <c r="F142" s="915">
        <v>672.4</v>
      </c>
    </row>
    <row r="143" spans="2:6">
      <c r="B143" s="961">
        <v>39282</v>
      </c>
      <c r="C143" s="905">
        <v>15.23</v>
      </c>
      <c r="D143" s="915">
        <v>7</v>
      </c>
      <c r="E143" s="915">
        <v>5.5</v>
      </c>
      <c r="F143" s="915">
        <v>675.3</v>
      </c>
    </row>
    <row r="144" spans="2:6">
      <c r="B144" s="961">
        <v>39283</v>
      </c>
      <c r="C144" s="905">
        <v>16.95</v>
      </c>
      <c r="D144" s="915">
        <v>6.75</v>
      </c>
      <c r="E144" s="915">
        <v>5.45</v>
      </c>
      <c r="F144" s="915">
        <v>682.7</v>
      </c>
    </row>
    <row r="145" spans="2:6">
      <c r="B145" s="961">
        <v>39286</v>
      </c>
      <c r="C145" s="905">
        <v>16.809999999999999</v>
      </c>
      <c r="D145" s="915">
        <v>7.35</v>
      </c>
      <c r="E145" s="915">
        <v>5.375</v>
      </c>
      <c r="F145" s="915">
        <v>683</v>
      </c>
    </row>
    <row r="146" spans="2:6">
      <c r="B146" s="961">
        <v>39287</v>
      </c>
      <c r="C146" s="905">
        <v>18.55</v>
      </c>
      <c r="D146" s="915">
        <v>7.375</v>
      </c>
      <c r="E146" s="915">
        <v>5.45</v>
      </c>
      <c r="F146" s="915">
        <v>684.3</v>
      </c>
    </row>
    <row r="147" spans="2:6">
      <c r="B147" s="961">
        <v>39288</v>
      </c>
      <c r="C147" s="905">
        <v>18.100000000000001</v>
      </c>
      <c r="D147" s="915">
        <v>7.55</v>
      </c>
      <c r="E147" s="915">
        <v>5.45</v>
      </c>
      <c r="F147" s="915">
        <v>673.05</v>
      </c>
    </row>
    <row r="148" spans="2:6">
      <c r="B148" s="961">
        <v>39289</v>
      </c>
      <c r="C148" s="905">
        <v>20.74</v>
      </c>
      <c r="D148" s="915">
        <v>7.9</v>
      </c>
      <c r="E148" s="915">
        <v>5.6</v>
      </c>
      <c r="F148" s="915">
        <v>668.15</v>
      </c>
    </row>
    <row r="149" spans="2:6">
      <c r="B149" s="961">
        <v>39290</v>
      </c>
      <c r="C149" s="905">
        <v>24.17</v>
      </c>
      <c r="D149" s="915">
        <v>8.375</v>
      </c>
      <c r="E149" s="915">
        <v>5.875</v>
      </c>
      <c r="F149" s="915">
        <v>662.7</v>
      </c>
    </row>
    <row r="150" spans="2:6">
      <c r="B150" s="961">
        <v>39293</v>
      </c>
      <c r="C150" s="905">
        <v>20.87</v>
      </c>
      <c r="D150" s="915">
        <v>8.5003999999999991</v>
      </c>
      <c r="E150" s="915">
        <v>5.95</v>
      </c>
      <c r="F150" s="915">
        <v>662.4</v>
      </c>
    </row>
    <row r="151" spans="2:6">
      <c r="B151" s="961">
        <v>39294</v>
      </c>
      <c r="C151" s="905">
        <v>23.52</v>
      </c>
      <c r="D151" s="915">
        <v>8.2004000000000001</v>
      </c>
      <c r="E151" s="915">
        <v>5.75</v>
      </c>
      <c r="F151" s="915">
        <v>664.65</v>
      </c>
    </row>
    <row r="152" spans="2:6">
      <c r="B152" s="961">
        <v>39295</v>
      </c>
      <c r="C152" s="905">
        <v>23.67</v>
      </c>
      <c r="D152" s="915">
        <v>8.7004000000000001</v>
      </c>
      <c r="E152" s="915">
        <v>5.95</v>
      </c>
      <c r="F152" s="915">
        <v>664.75</v>
      </c>
    </row>
    <row r="153" spans="2:6">
      <c r="B153" s="961">
        <v>39296</v>
      </c>
      <c r="C153" s="905">
        <v>21.22</v>
      </c>
      <c r="D153" s="915">
        <v>8.75</v>
      </c>
      <c r="E153" s="915">
        <v>5.9249999999999998</v>
      </c>
      <c r="F153" s="915">
        <v>663.9</v>
      </c>
    </row>
    <row r="154" spans="2:6">
      <c r="B154" s="961">
        <v>39297</v>
      </c>
      <c r="C154" s="905">
        <v>25.16</v>
      </c>
      <c r="D154" s="915">
        <v>8.7261000000000006</v>
      </c>
      <c r="E154" s="915">
        <v>5.7249999999999996</v>
      </c>
      <c r="F154" s="915">
        <v>670.1</v>
      </c>
    </row>
    <row r="155" spans="2:6">
      <c r="B155" s="961">
        <v>39300</v>
      </c>
      <c r="C155" s="905">
        <v>22.94</v>
      </c>
      <c r="D155" s="915">
        <v>9.1503999999999994</v>
      </c>
      <c r="E155" s="915">
        <v>6.2</v>
      </c>
      <c r="F155" s="915">
        <v>671.7</v>
      </c>
    </row>
    <row r="156" spans="2:6">
      <c r="B156" s="961">
        <v>39301</v>
      </c>
      <c r="C156" s="905">
        <v>21.56</v>
      </c>
      <c r="D156" s="915">
        <v>9</v>
      </c>
      <c r="E156" s="915">
        <v>6.0503</v>
      </c>
      <c r="F156" s="915">
        <v>670.75</v>
      </c>
    </row>
    <row r="157" spans="2:6">
      <c r="B157" s="961">
        <v>39302</v>
      </c>
      <c r="C157" s="905">
        <v>21.45</v>
      </c>
      <c r="D157" s="915">
        <v>8.6</v>
      </c>
      <c r="E157" s="915">
        <v>6.05</v>
      </c>
      <c r="F157" s="915">
        <v>675.9</v>
      </c>
    </row>
    <row r="158" spans="2:6">
      <c r="B158" s="961">
        <v>39303</v>
      </c>
      <c r="C158" s="905">
        <v>26.48</v>
      </c>
      <c r="D158" s="915">
        <v>9.3003999999999998</v>
      </c>
      <c r="E158" s="915">
        <v>6.25</v>
      </c>
      <c r="F158" s="915">
        <v>664.55</v>
      </c>
    </row>
    <row r="159" spans="2:6">
      <c r="B159" s="961">
        <v>39304</v>
      </c>
      <c r="C159" s="905">
        <v>28.3</v>
      </c>
      <c r="D159" s="915">
        <v>9.5</v>
      </c>
      <c r="E159" s="915">
        <v>6.6749999999999998</v>
      </c>
      <c r="F159" s="915">
        <v>674.75</v>
      </c>
    </row>
    <row r="160" spans="2:6">
      <c r="B160" s="961">
        <v>39307</v>
      </c>
      <c r="C160" s="905">
        <v>26.57</v>
      </c>
      <c r="D160" s="915">
        <v>9.5749999999999993</v>
      </c>
      <c r="E160" s="915">
        <v>6.6</v>
      </c>
      <c r="F160" s="915">
        <v>670.2</v>
      </c>
    </row>
    <row r="161" spans="2:6">
      <c r="B161" s="961">
        <v>39308</v>
      </c>
      <c r="C161" s="905">
        <v>27.68</v>
      </c>
      <c r="D161" s="915">
        <v>9.9003999999999994</v>
      </c>
      <c r="E161" s="915">
        <v>6.7249999999999996</v>
      </c>
      <c r="F161" s="915">
        <v>668.8</v>
      </c>
    </row>
    <row r="162" spans="2:6">
      <c r="B162" s="961">
        <v>39309</v>
      </c>
      <c r="C162" s="905">
        <v>30.67</v>
      </c>
      <c r="D162" s="915">
        <v>10.7004</v>
      </c>
      <c r="E162" s="915">
        <v>7.3</v>
      </c>
      <c r="F162" s="915">
        <v>669.2</v>
      </c>
    </row>
    <row r="163" spans="2:6">
      <c r="B163" s="961">
        <v>39310</v>
      </c>
      <c r="C163" s="905">
        <v>30.83</v>
      </c>
      <c r="D163" s="915">
        <v>14.8454</v>
      </c>
      <c r="E163" s="915">
        <v>8.4</v>
      </c>
      <c r="F163" s="915">
        <v>669.2</v>
      </c>
    </row>
    <row r="164" spans="2:6">
      <c r="B164" s="961">
        <v>39311</v>
      </c>
      <c r="C164" s="905">
        <v>29.99</v>
      </c>
      <c r="D164" s="915">
        <v>12.75</v>
      </c>
      <c r="E164" s="915">
        <v>6.8</v>
      </c>
      <c r="F164" s="915">
        <v>656.75</v>
      </c>
    </row>
    <row r="165" spans="2:6">
      <c r="B165" s="961">
        <v>39314</v>
      </c>
      <c r="C165" s="905">
        <v>26.33</v>
      </c>
      <c r="D165" s="915">
        <v>11.3</v>
      </c>
      <c r="E165" s="915">
        <v>6.95</v>
      </c>
      <c r="F165" s="915">
        <v>658.05</v>
      </c>
    </row>
    <row r="166" spans="2:6">
      <c r="B166" s="961">
        <v>39315</v>
      </c>
      <c r="C166" s="905">
        <v>25.25</v>
      </c>
      <c r="D166" s="915">
        <v>12.5</v>
      </c>
      <c r="E166" s="915">
        <v>7.3</v>
      </c>
      <c r="F166" s="915">
        <v>658</v>
      </c>
    </row>
    <row r="167" spans="2:6">
      <c r="B167" s="961">
        <v>39316</v>
      </c>
      <c r="C167" s="905">
        <v>22.89</v>
      </c>
      <c r="D167" s="915">
        <v>10.5</v>
      </c>
      <c r="E167" s="915">
        <v>6.65</v>
      </c>
      <c r="F167" s="915">
        <v>660.7</v>
      </c>
    </row>
    <row r="168" spans="2:6">
      <c r="B168" s="961">
        <v>39317</v>
      </c>
      <c r="C168" s="905">
        <v>22.62</v>
      </c>
      <c r="D168" s="915">
        <v>10.35</v>
      </c>
      <c r="E168" s="915">
        <v>6.1749999999999998</v>
      </c>
      <c r="F168" s="915">
        <v>659.5</v>
      </c>
    </row>
    <row r="169" spans="2:6">
      <c r="B169" s="961">
        <v>39318</v>
      </c>
      <c r="C169" s="905">
        <v>20.72</v>
      </c>
      <c r="D169" s="915">
        <v>10.3</v>
      </c>
      <c r="E169" s="915">
        <v>6.2</v>
      </c>
      <c r="F169" s="915">
        <v>661.95</v>
      </c>
    </row>
    <row r="170" spans="2:6">
      <c r="B170" s="961">
        <v>39321</v>
      </c>
      <c r="C170" s="905">
        <v>22.72</v>
      </c>
      <c r="D170" s="915">
        <v>10</v>
      </c>
      <c r="E170" s="915">
        <v>6.2</v>
      </c>
      <c r="F170" s="915">
        <v>661.95</v>
      </c>
    </row>
    <row r="171" spans="2:6">
      <c r="B171" s="961">
        <v>39322</v>
      </c>
      <c r="C171" s="905">
        <v>26.3</v>
      </c>
      <c r="D171" s="915">
        <v>10.75</v>
      </c>
      <c r="E171" s="915">
        <v>6.35</v>
      </c>
      <c r="F171" s="915">
        <v>662.7</v>
      </c>
    </row>
    <row r="172" spans="2:6">
      <c r="B172" s="961">
        <v>39323</v>
      </c>
      <c r="C172" s="905">
        <v>23.81</v>
      </c>
      <c r="D172" s="915">
        <v>11.375</v>
      </c>
      <c r="E172" s="915">
        <v>6.6</v>
      </c>
      <c r="F172" s="915">
        <v>666.8</v>
      </c>
    </row>
    <row r="173" spans="2:6">
      <c r="B173" s="961">
        <v>39324</v>
      </c>
      <c r="C173" s="905">
        <v>25.06</v>
      </c>
      <c r="D173" s="915">
        <v>11</v>
      </c>
      <c r="E173" s="915">
        <v>6.6749999999999998</v>
      </c>
      <c r="F173" s="915">
        <v>667.4</v>
      </c>
    </row>
    <row r="174" spans="2:6">
      <c r="B174" s="961">
        <v>39325</v>
      </c>
      <c r="C174" s="905">
        <v>23.38</v>
      </c>
      <c r="D174" s="915">
        <v>11.15</v>
      </c>
      <c r="E174" s="915">
        <v>6.65</v>
      </c>
      <c r="F174" s="915">
        <v>672.6</v>
      </c>
    </row>
    <row r="175" spans="2:6">
      <c r="B175" s="961">
        <v>39329</v>
      </c>
      <c r="C175" s="905">
        <v>22.78</v>
      </c>
      <c r="D175" s="915">
        <v>11.35</v>
      </c>
      <c r="E175" s="915">
        <v>6.85</v>
      </c>
      <c r="F175" s="915">
        <v>680.2</v>
      </c>
    </row>
    <row r="176" spans="2:6">
      <c r="B176" s="961">
        <v>39330</v>
      </c>
      <c r="C176" s="905">
        <v>24.58</v>
      </c>
      <c r="D176" s="915">
        <v>11.3</v>
      </c>
      <c r="E176" s="915">
        <v>6.7</v>
      </c>
      <c r="F176" s="915">
        <v>682.5</v>
      </c>
    </row>
    <row r="177" spans="2:6">
      <c r="B177" s="961">
        <v>39331</v>
      </c>
      <c r="C177" s="905">
        <v>23.99</v>
      </c>
      <c r="D177" s="915">
        <v>11.2</v>
      </c>
      <c r="E177" s="915">
        <v>6.75</v>
      </c>
      <c r="F177" s="915">
        <v>689.4</v>
      </c>
    </row>
    <row r="178" spans="2:6">
      <c r="B178" s="961">
        <v>39332</v>
      </c>
      <c r="C178" s="905">
        <v>26.23</v>
      </c>
      <c r="D178" s="915">
        <v>11.225</v>
      </c>
      <c r="E178" s="915">
        <v>6.875</v>
      </c>
      <c r="F178" s="915">
        <v>703.3</v>
      </c>
    </row>
    <row r="179" spans="2:6">
      <c r="B179" s="961">
        <v>39335</v>
      </c>
      <c r="C179" s="905">
        <v>27.38</v>
      </c>
      <c r="D179" s="915">
        <v>12.1</v>
      </c>
      <c r="E179" s="915">
        <v>7.15</v>
      </c>
      <c r="F179" s="915">
        <v>702.6</v>
      </c>
    </row>
    <row r="180" spans="2:6">
      <c r="B180" s="961">
        <v>39336</v>
      </c>
      <c r="C180" s="905">
        <v>25.27</v>
      </c>
      <c r="D180" s="915">
        <v>10.75</v>
      </c>
      <c r="E180" s="915">
        <v>7</v>
      </c>
      <c r="F180" s="915">
        <v>706</v>
      </c>
    </row>
    <row r="181" spans="2:6">
      <c r="B181" s="961">
        <v>39337</v>
      </c>
      <c r="C181" s="905">
        <v>24.96</v>
      </c>
      <c r="D181" s="915">
        <v>10.6</v>
      </c>
      <c r="E181" s="915">
        <v>7.125</v>
      </c>
      <c r="F181" s="915">
        <v>708.6</v>
      </c>
    </row>
    <row r="182" spans="2:6">
      <c r="B182" s="961">
        <v>39338</v>
      </c>
      <c r="C182" s="905">
        <v>24.76</v>
      </c>
      <c r="D182" s="915">
        <v>10</v>
      </c>
      <c r="E182" s="915">
        <v>7</v>
      </c>
      <c r="F182" s="915">
        <v>709</v>
      </c>
    </row>
    <row r="183" spans="2:6">
      <c r="B183" s="961">
        <v>39339</v>
      </c>
      <c r="C183" s="905">
        <v>24.92</v>
      </c>
      <c r="D183" s="915">
        <v>10.1</v>
      </c>
      <c r="E183" s="915">
        <v>6.8</v>
      </c>
      <c r="F183" s="915">
        <v>714.7</v>
      </c>
    </row>
    <row r="184" spans="2:6">
      <c r="B184" s="961">
        <v>39342</v>
      </c>
      <c r="C184" s="905">
        <v>26.48</v>
      </c>
      <c r="D184" s="915">
        <v>10.1</v>
      </c>
      <c r="E184" s="915">
        <v>6.65</v>
      </c>
      <c r="F184" s="915">
        <v>716.9</v>
      </c>
    </row>
    <row r="185" spans="2:6">
      <c r="B185" s="961">
        <v>39343</v>
      </c>
      <c r="C185" s="905">
        <v>20.350000000000001</v>
      </c>
      <c r="D185" s="915">
        <v>10</v>
      </c>
      <c r="E185" s="915">
        <v>6.625</v>
      </c>
      <c r="F185" s="915">
        <v>715.25</v>
      </c>
    </row>
    <row r="186" spans="2:6">
      <c r="B186" s="961">
        <v>39344</v>
      </c>
      <c r="C186" s="905">
        <v>20.03</v>
      </c>
      <c r="D186" s="915">
        <v>9</v>
      </c>
      <c r="E186" s="915">
        <v>6.625</v>
      </c>
      <c r="F186" s="915">
        <v>715.25</v>
      </c>
    </row>
    <row r="187" spans="2:6">
      <c r="B187" s="961">
        <v>39345</v>
      </c>
      <c r="C187" s="905">
        <v>20.45</v>
      </c>
      <c r="D187" s="915">
        <v>9.3000000000000007</v>
      </c>
      <c r="E187" s="915">
        <v>6.85</v>
      </c>
      <c r="F187" s="915">
        <v>735.1</v>
      </c>
    </row>
    <row r="188" spans="2:6">
      <c r="B188" s="961">
        <v>39346</v>
      </c>
      <c r="C188" s="905">
        <v>19</v>
      </c>
      <c r="D188" s="915">
        <v>9.3000000000000007</v>
      </c>
      <c r="E188" s="915">
        <v>6.85</v>
      </c>
      <c r="F188" s="915">
        <v>733.2</v>
      </c>
    </row>
    <row r="189" spans="2:6">
      <c r="B189" s="961">
        <v>39349</v>
      </c>
      <c r="C189" s="905">
        <v>19.37</v>
      </c>
      <c r="D189" s="915">
        <v>9.0500000000000007</v>
      </c>
      <c r="E189" s="915">
        <v>6.6749999999999998</v>
      </c>
      <c r="F189" s="915">
        <v>729.8</v>
      </c>
    </row>
    <row r="190" spans="2:6">
      <c r="B190" s="961">
        <v>39350</v>
      </c>
      <c r="C190" s="905">
        <v>18.600000000000001</v>
      </c>
      <c r="D190" s="915">
        <v>9.4</v>
      </c>
      <c r="E190" s="915">
        <v>6.6749999999999998</v>
      </c>
      <c r="F190" s="915">
        <v>728.65</v>
      </c>
    </row>
    <row r="191" spans="2:6">
      <c r="B191" s="961">
        <v>39351</v>
      </c>
      <c r="C191" s="905">
        <v>17.63</v>
      </c>
      <c r="D191" s="915">
        <v>9.25</v>
      </c>
      <c r="E191" s="915">
        <v>6.5</v>
      </c>
      <c r="F191" s="915">
        <v>728.25</v>
      </c>
    </row>
    <row r="192" spans="2:6">
      <c r="B192" s="961">
        <v>39352</v>
      </c>
      <c r="C192" s="905">
        <v>17</v>
      </c>
      <c r="D192" s="915">
        <v>8.65</v>
      </c>
      <c r="E192" s="915">
        <v>6.55</v>
      </c>
      <c r="F192" s="915">
        <v>731.95</v>
      </c>
    </row>
    <row r="193" spans="2:6">
      <c r="B193" s="961">
        <v>39353</v>
      </c>
      <c r="C193" s="905">
        <v>18</v>
      </c>
      <c r="D193" s="915">
        <v>8.7249999999999996</v>
      </c>
      <c r="E193" s="915">
        <v>6.85</v>
      </c>
      <c r="F193" s="915">
        <v>743.5</v>
      </c>
    </row>
    <row r="194" spans="2:6">
      <c r="B194" s="961">
        <v>39356</v>
      </c>
      <c r="C194" s="905">
        <v>17.84</v>
      </c>
      <c r="D194" s="915">
        <v>8.8000000000000007</v>
      </c>
      <c r="E194" s="915">
        <v>6.8250000000000002</v>
      </c>
      <c r="F194" s="915">
        <v>747.3</v>
      </c>
    </row>
    <row r="195" spans="2:6">
      <c r="B195" s="961">
        <v>39357</v>
      </c>
      <c r="C195" s="905">
        <v>18.489999999999998</v>
      </c>
      <c r="D195" s="915">
        <v>8.6999999999999993</v>
      </c>
      <c r="E195" s="915">
        <v>6.7750000000000004</v>
      </c>
      <c r="F195" s="915">
        <v>728.8</v>
      </c>
    </row>
    <row r="196" spans="2:6">
      <c r="B196" s="961">
        <v>39358</v>
      </c>
      <c r="C196" s="905">
        <v>18.8</v>
      </c>
      <c r="D196" s="915">
        <v>8.5749999999999993</v>
      </c>
      <c r="E196" s="915">
        <v>6.8</v>
      </c>
      <c r="F196" s="915">
        <v>729.95</v>
      </c>
    </row>
    <row r="197" spans="2:6">
      <c r="B197" s="961">
        <v>39359</v>
      </c>
      <c r="C197" s="905">
        <v>18.440000000000001</v>
      </c>
      <c r="D197" s="915">
        <v>8.5250000000000004</v>
      </c>
      <c r="E197" s="915">
        <v>6.75</v>
      </c>
      <c r="F197" s="915">
        <v>731.1</v>
      </c>
    </row>
    <row r="198" spans="2:6">
      <c r="B198" s="961">
        <v>39360</v>
      </c>
      <c r="C198" s="905">
        <v>16.91</v>
      </c>
      <c r="D198" s="915">
        <v>8.25</v>
      </c>
      <c r="E198" s="915">
        <v>6.5750000000000002</v>
      </c>
      <c r="F198" s="915">
        <v>737</v>
      </c>
    </row>
    <row r="199" spans="2:6">
      <c r="B199" s="961">
        <v>39363</v>
      </c>
      <c r="C199" s="905">
        <v>17.46</v>
      </c>
      <c r="D199" s="915">
        <v>7.9</v>
      </c>
      <c r="E199" s="915">
        <v>6.4749999999999996</v>
      </c>
      <c r="F199" s="915">
        <v>733.8</v>
      </c>
    </row>
    <row r="200" spans="2:6">
      <c r="B200" s="961">
        <v>39364</v>
      </c>
      <c r="C200" s="905">
        <v>16.12</v>
      </c>
      <c r="D200" s="915">
        <v>7.55</v>
      </c>
      <c r="E200" s="915">
        <v>6.5</v>
      </c>
      <c r="F200" s="915">
        <v>737.8</v>
      </c>
    </row>
    <row r="201" spans="2:6">
      <c r="B201" s="961">
        <v>39365</v>
      </c>
      <c r="C201" s="905">
        <v>16.670000000000002</v>
      </c>
      <c r="D201" s="915">
        <v>7.45</v>
      </c>
      <c r="E201" s="915">
        <v>6.4749999999999996</v>
      </c>
      <c r="F201" s="915">
        <v>742.55</v>
      </c>
    </row>
    <row r="202" spans="2:6">
      <c r="B202" s="961">
        <v>39366</v>
      </c>
      <c r="C202" s="905">
        <v>18.88</v>
      </c>
      <c r="D202" s="915">
        <v>7.2750000000000004</v>
      </c>
      <c r="E202" s="915">
        <v>6.5250000000000004</v>
      </c>
      <c r="F202" s="915">
        <v>748.3</v>
      </c>
    </row>
    <row r="203" spans="2:6">
      <c r="B203" s="961">
        <v>39367</v>
      </c>
      <c r="C203" s="905">
        <v>17.73</v>
      </c>
      <c r="D203" s="915">
        <v>7.2</v>
      </c>
      <c r="E203" s="915">
        <v>6.2750000000000004</v>
      </c>
      <c r="F203" s="915">
        <v>747.9</v>
      </c>
    </row>
    <row r="204" spans="2:6">
      <c r="B204" s="961">
        <v>39370</v>
      </c>
      <c r="C204" s="905">
        <v>19.25</v>
      </c>
      <c r="D204" s="915">
        <v>7.4249999999999998</v>
      </c>
      <c r="E204" s="915">
        <v>6.3250000000000002</v>
      </c>
      <c r="F204" s="915">
        <v>756.25</v>
      </c>
    </row>
    <row r="205" spans="2:6">
      <c r="B205" s="961">
        <v>39371</v>
      </c>
      <c r="C205" s="905">
        <v>20.02</v>
      </c>
      <c r="D205" s="915">
        <v>8.125</v>
      </c>
      <c r="E205" s="915">
        <v>6.45</v>
      </c>
      <c r="F205" s="915">
        <v>758.6</v>
      </c>
    </row>
    <row r="206" spans="2:6">
      <c r="B206" s="961">
        <v>39372</v>
      </c>
      <c r="C206" s="905">
        <v>18.54</v>
      </c>
      <c r="D206" s="915">
        <v>8.15</v>
      </c>
      <c r="E206" s="915">
        <v>6.4249999999999998</v>
      </c>
      <c r="F206" s="915">
        <v>757.05</v>
      </c>
    </row>
    <row r="207" spans="2:6">
      <c r="B207" s="961">
        <v>39373</v>
      </c>
      <c r="C207" s="905">
        <v>18.5</v>
      </c>
      <c r="D207" s="915">
        <v>9.1228999999999996</v>
      </c>
      <c r="E207" s="915">
        <v>6.625</v>
      </c>
      <c r="F207" s="915">
        <v>763.35</v>
      </c>
    </row>
    <row r="208" spans="2:6">
      <c r="B208" s="961">
        <v>39374</v>
      </c>
      <c r="C208" s="905">
        <v>22.96</v>
      </c>
      <c r="D208" s="915">
        <v>8.85</v>
      </c>
      <c r="E208" s="915">
        <v>6.6616999999999997</v>
      </c>
      <c r="F208" s="915">
        <v>761.75</v>
      </c>
    </row>
    <row r="209" spans="2:6">
      <c r="B209" s="961">
        <v>39377</v>
      </c>
      <c r="C209" s="905">
        <v>21.64</v>
      </c>
      <c r="D209" s="915">
        <v>9.5</v>
      </c>
      <c r="E209" s="915">
        <v>6.9127000000000001</v>
      </c>
      <c r="F209" s="915">
        <v>749.9</v>
      </c>
    </row>
    <row r="210" spans="2:6">
      <c r="B210" s="961">
        <v>39378</v>
      </c>
      <c r="C210" s="905">
        <v>20.41</v>
      </c>
      <c r="D210" s="915">
        <v>8.8249999999999993</v>
      </c>
      <c r="E210" s="915">
        <v>6.8380000000000001</v>
      </c>
      <c r="F210" s="915">
        <v>757</v>
      </c>
    </row>
    <row r="211" spans="2:6">
      <c r="B211" s="961">
        <v>39379</v>
      </c>
      <c r="C211" s="905">
        <v>20.8</v>
      </c>
      <c r="D211" s="915">
        <v>8.8529</v>
      </c>
      <c r="E211" s="915">
        <v>7.0374999999999996</v>
      </c>
      <c r="F211" s="915">
        <v>758.1</v>
      </c>
    </row>
    <row r="212" spans="2:6">
      <c r="B212" s="961">
        <v>39380</v>
      </c>
      <c r="C212" s="905">
        <v>21.17</v>
      </c>
      <c r="D212" s="915">
        <v>9.0479000000000003</v>
      </c>
      <c r="E212" s="915">
        <v>7.05</v>
      </c>
      <c r="F212" s="915">
        <v>767.05</v>
      </c>
    </row>
    <row r="213" spans="2:6">
      <c r="B213" s="961">
        <v>39381</v>
      </c>
      <c r="C213" s="905">
        <v>19.559999999999999</v>
      </c>
      <c r="D213" s="915">
        <v>8.8249999999999993</v>
      </c>
      <c r="E213" s="915">
        <v>7.1</v>
      </c>
      <c r="F213" s="915">
        <v>778.35</v>
      </c>
    </row>
    <row r="214" spans="2:6">
      <c r="B214" s="961">
        <v>39384</v>
      </c>
      <c r="C214" s="905">
        <v>19.87</v>
      </c>
      <c r="D214" s="915">
        <v>8.8223000000000003</v>
      </c>
      <c r="E214" s="915">
        <v>7.1749999999999998</v>
      </c>
      <c r="F214" s="915">
        <v>788.1</v>
      </c>
    </row>
    <row r="215" spans="2:6">
      <c r="B215" s="961">
        <v>39385</v>
      </c>
      <c r="C215" s="905">
        <v>21.07</v>
      </c>
      <c r="D215" s="915">
        <v>8.6750000000000007</v>
      </c>
      <c r="E215" s="915">
        <v>7.05</v>
      </c>
      <c r="F215" s="915">
        <v>784.35</v>
      </c>
    </row>
    <row r="216" spans="2:6">
      <c r="B216" s="961">
        <v>39386</v>
      </c>
      <c r="C216" s="905">
        <v>18.53</v>
      </c>
      <c r="D216" s="915">
        <v>8.3711000000000002</v>
      </c>
      <c r="E216" s="915">
        <v>7.25</v>
      </c>
      <c r="F216" s="915">
        <v>790.6</v>
      </c>
    </row>
    <row r="217" spans="2:6">
      <c r="B217" s="961">
        <v>39387</v>
      </c>
      <c r="C217" s="905">
        <v>23.21</v>
      </c>
      <c r="D217" s="915">
        <v>8.6</v>
      </c>
      <c r="E217" s="915">
        <v>7.125</v>
      </c>
      <c r="F217" s="915">
        <v>791.5</v>
      </c>
    </row>
    <row r="218" spans="2:6">
      <c r="B218" s="961">
        <v>39388</v>
      </c>
      <c r="C218" s="905">
        <v>23.01</v>
      </c>
      <c r="D218" s="915">
        <v>8.5</v>
      </c>
      <c r="E218" s="915">
        <v>7</v>
      </c>
      <c r="F218" s="915">
        <v>796.7</v>
      </c>
    </row>
    <row r="219" spans="2:6">
      <c r="B219" s="961">
        <v>39391</v>
      </c>
      <c r="C219" s="905">
        <v>24.31</v>
      </c>
      <c r="D219" s="915">
        <v>9.0500000000000007</v>
      </c>
      <c r="E219" s="915">
        <v>7.15</v>
      </c>
      <c r="F219" s="915">
        <v>805.05</v>
      </c>
    </row>
    <row r="220" spans="2:6">
      <c r="B220" s="961">
        <v>39392</v>
      </c>
      <c r="C220" s="905">
        <v>21.39</v>
      </c>
      <c r="D220" s="915">
        <v>8.8249999999999993</v>
      </c>
      <c r="E220" s="915">
        <v>7.1749999999999998</v>
      </c>
      <c r="F220" s="915">
        <v>823.3</v>
      </c>
    </row>
    <row r="221" spans="2:6">
      <c r="B221" s="961">
        <v>39393</v>
      </c>
      <c r="C221" s="905">
        <v>26.49</v>
      </c>
      <c r="D221" s="915">
        <v>9.9251000000000005</v>
      </c>
      <c r="E221" s="915">
        <v>8.25</v>
      </c>
      <c r="F221" s="915">
        <v>837.8</v>
      </c>
    </row>
    <row r="222" spans="2:6">
      <c r="B222" s="961">
        <v>39394</v>
      </c>
      <c r="C222" s="905">
        <v>26.16</v>
      </c>
      <c r="D222" s="915">
        <v>10.475</v>
      </c>
      <c r="E222" s="915">
        <v>8.4499999999999993</v>
      </c>
      <c r="F222" s="915">
        <v>845</v>
      </c>
    </row>
    <row r="223" spans="2:6">
      <c r="B223" s="961">
        <v>39395</v>
      </c>
      <c r="C223" s="905">
        <v>28.5</v>
      </c>
      <c r="D223" s="915">
        <v>10.7</v>
      </c>
      <c r="E223" s="915">
        <v>8.6999999999999993</v>
      </c>
      <c r="F223" s="915">
        <v>831.6</v>
      </c>
    </row>
    <row r="224" spans="2:6">
      <c r="B224" s="961">
        <v>39398</v>
      </c>
      <c r="C224" s="905">
        <v>31.09</v>
      </c>
      <c r="D224" s="915">
        <v>13.6343</v>
      </c>
      <c r="E224" s="915">
        <v>9.15</v>
      </c>
      <c r="F224" s="915">
        <v>805</v>
      </c>
    </row>
    <row r="225" spans="2:6">
      <c r="B225" s="961">
        <v>39399</v>
      </c>
      <c r="C225" s="905">
        <v>24.1</v>
      </c>
      <c r="D225" s="915">
        <v>11.65</v>
      </c>
      <c r="E225" s="915">
        <v>8.0250000000000004</v>
      </c>
      <c r="F225" s="915">
        <v>799.6</v>
      </c>
    </row>
    <row r="226" spans="2:6">
      <c r="B226" s="961">
        <v>39400</v>
      </c>
      <c r="C226" s="905">
        <v>25.94</v>
      </c>
      <c r="D226" s="915">
        <v>10.4741</v>
      </c>
      <c r="E226" s="915">
        <v>7.8</v>
      </c>
      <c r="F226" s="915">
        <v>808.4</v>
      </c>
    </row>
    <row r="227" spans="2:6">
      <c r="B227" s="961">
        <v>39401</v>
      </c>
      <c r="C227" s="905">
        <v>28.06</v>
      </c>
      <c r="D227" s="915">
        <v>10.55</v>
      </c>
      <c r="E227" s="915">
        <v>8.0250000000000004</v>
      </c>
      <c r="F227" s="915">
        <v>793.5</v>
      </c>
    </row>
    <row r="228" spans="2:6">
      <c r="B228" s="961">
        <v>39402</v>
      </c>
      <c r="C228" s="905">
        <v>25.49</v>
      </c>
      <c r="D228" s="915">
        <v>11.478899999999999</v>
      </c>
      <c r="E228" s="915">
        <v>8.0350999999999999</v>
      </c>
      <c r="F228" s="915">
        <v>790.1</v>
      </c>
    </row>
    <row r="229" spans="2:6">
      <c r="B229" s="961">
        <v>39405</v>
      </c>
      <c r="C229" s="905">
        <v>26.01</v>
      </c>
      <c r="D229" s="915">
        <v>11.15</v>
      </c>
      <c r="E229" s="915">
        <v>7.9249999999999998</v>
      </c>
      <c r="F229" s="915">
        <v>776.5</v>
      </c>
    </row>
    <row r="230" spans="2:6">
      <c r="B230" s="961">
        <v>39406</v>
      </c>
      <c r="C230" s="905">
        <v>24.88</v>
      </c>
      <c r="D230" s="915">
        <v>11.571400000000001</v>
      </c>
      <c r="E230" s="915">
        <v>8.4</v>
      </c>
      <c r="F230" s="915">
        <v>793.25</v>
      </c>
    </row>
    <row r="231" spans="2:6">
      <c r="B231" s="961">
        <v>39407</v>
      </c>
      <c r="C231" s="905">
        <v>26.84</v>
      </c>
      <c r="D231" s="915">
        <v>12.5</v>
      </c>
      <c r="E231" s="915">
        <v>8.75</v>
      </c>
      <c r="F231" s="915">
        <v>798.2</v>
      </c>
    </row>
    <row r="232" spans="2:6">
      <c r="B232" s="961">
        <v>39409</v>
      </c>
      <c r="C232" s="905">
        <v>25.61</v>
      </c>
      <c r="D232" s="915">
        <v>12.5</v>
      </c>
      <c r="E232" s="915">
        <v>8.75</v>
      </c>
      <c r="F232" s="915">
        <v>816.4</v>
      </c>
    </row>
    <row r="233" spans="2:6">
      <c r="B233" s="961">
        <v>39412</v>
      </c>
      <c r="C233" s="905">
        <v>28.91</v>
      </c>
      <c r="D233" s="915">
        <v>12.324999999999999</v>
      </c>
      <c r="E233" s="915">
        <v>8.65</v>
      </c>
      <c r="F233" s="915">
        <v>823.95</v>
      </c>
    </row>
    <row r="234" spans="2:6">
      <c r="B234" s="961">
        <v>39413</v>
      </c>
      <c r="C234" s="905">
        <v>26.28</v>
      </c>
      <c r="D234" s="915">
        <v>11.8</v>
      </c>
      <c r="E234" s="915">
        <v>8.7249999999999996</v>
      </c>
      <c r="F234" s="915">
        <v>812.75</v>
      </c>
    </row>
    <row r="235" spans="2:6">
      <c r="B235" s="961">
        <v>39414</v>
      </c>
      <c r="C235" s="905">
        <v>24.11</v>
      </c>
      <c r="D235" s="915">
        <v>10.775</v>
      </c>
      <c r="E235" s="915">
        <v>8.8773999999999997</v>
      </c>
      <c r="F235" s="915">
        <v>797.7</v>
      </c>
    </row>
    <row r="236" spans="2:6">
      <c r="B236" s="961">
        <v>39415</v>
      </c>
      <c r="C236" s="905">
        <v>23.97</v>
      </c>
      <c r="D236" s="915">
        <v>10.824999999999999</v>
      </c>
      <c r="E236" s="915">
        <v>9.0006000000000004</v>
      </c>
      <c r="F236" s="915">
        <v>799.15</v>
      </c>
    </row>
    <row r="237" spans="2:6">
      <c r="B237" s="961">
        <v>39416</v>
      </c>
      <c r="C237" s="905">
        <v>22.87</v>
      </c>
      <c r="D237" s="915">
        <v>10.525</v>
      </c>
      <c r="E237" s="915">
        <v>8.4499999999999993</v>
      </c>
      <c r="F237" s="915">
        <v>782.65</v>
      </c>
    </row>
    <row r="238" spans="2:6">
      <c r="B238" s="961">
        <v>39419</v>
      </c>
      <c r="C238" s="905">
        <v>23.61</v>
      </c>
      <c r="D238" s="915">
        <v>10.4</v>
      </c>
      <c r="E238" s="915">
        <v>8.4749999999999996</v>
      </c>
      <c r="F238" s="915">
        <v>787.55</v>
      </c>
    </row>
    <row r="239" spans="2:6">
      <c r="B239" s="961">
        <v>39420</v>
      </c>
      <c r="C239" s="905">
        <v>23.79</v>
      </c>
      <c r="D239" s="915">
        <v>10.574999999999999</v>
      </c>
      <c r="E239" s="915">
        <v>8.4749999999999996</v>
      </c>
      <c r="F239" s="915">
        <v>798.95</v>
      </c>
    </row>
    <row r="240" spans="2:6">
      <c r="B240" s="961">
        <v>39421</v>
      </c>
      <c r="C240" s="905">
        <v>22.53</v>
      </c>
      <c r="D240" s="915">
        <v>10.4</v>
      </c>
      <c r="E240" s="915">
        <v>8.7769999999999992</v>
      </c>
      <c r="F240" s="915">
        <v>795.45</v>
      </c>
    </row>
    <row r="241" spans="2:6">
      <c r="B241" s="961">
        <v>39422</v>
      </c>
      <c r="C241" s="905">
        <v>20.96</v>
      </c>
      <c r="D241" s="915">
        <v>10.125</v>
      </c>
      <c r="E241" s="915">
        <v>8.8249999999999993</v>
      </c>
      <c r="F241" s="915">
        <v>799.55</v>
      </c>
    </row>
    <row r="242" spans="2:6">
      <c r="B242" s="961">
        <v>39423</v>
      </c>
      <c r="C242" s="905">
        <v>20.85</v>
      </c>
      <c r="D242" s="915">
        <v>9.75</v>
      </c>
      <c r="E242" s="915">
        <v>8.6</v>
      </c>
      <c r="F242" s="915">
        <v>797.25</v>
      </c>
    </row>
    <row r="243" spans="2:6">
      <c r="B243" s="961">
        <v>39426</v>
      </c>
      <c r="C243" s="905">
        <v>20.74</v>
      </c>
      <c r="D243" s="915">
        <v>9.75</v>
      </c>
      <c r="E243" s="915">
        <v>8.1750000000000007</v>
      </c>
      <c r="F243" s="915">
        <v>809.5</v>
      </c>
    </row>
    <row r="244" spans="2:6">
      <c r="B244" s="961">
        <v>39427</v>
      </c>
      <c r="C244" s="905">
        <v>23.59</v>
      </c>
      <c r="D244" s="915">
        <v>10.251200000000001</v>
      </c>
      <c r="E244" s="915">
        <v>8.2249999999999996</v>
      </c>
      <c r="F244" s="915">
        <v>808.65</v>
      </c>
    </row>
    <row r="245" spans="2:6">
      <c r="B245" s="961">
        <v>39428</v>
      </c>
      <c r="C245" s="905">
        <v>22.47</v>
      </c>
      <c r="D245" s="915">
        <v>10.025</v>
      </c>
      <c r="E245" s="915">
        <v>8.1750000000000007</v>
      </c>
      <c r="F245" s="915">
        <v>812.05</v>
      </c>
    </row>
    <row r="246" spans="2:6">
      <c r="B246" s="961">
        <v>39429</v>
      </c>
      <c r="C246" s="905">
        <v>22.56</v>
      </c>
      <c r="D246" s="915">
        <v>10.25</v>
      </c>
      <c r="E246" s="915">
        <v>7.95</v>
      </c>
      <c r="F246" s="915">
        <v>795.95</v>
      </c>
    </row>
    <row r="247" spans="2:6">
      <c r="B247" s="961">
        <v>39430</v>
      </c>
      <c r="C247" s="905">
        <v>23.27</v>
      </c>
      <c r="D247" s="915">
        <v>10.1</v>
      </c>
      <c r="E247" s="915">
        <v>8.3000000000000007</v>
      </c>
      <c r="F247" s="915">
        <v>790.65</v>
      </c>
    </row>
    <row r="248" spans="2:6">
      <c r="B248" s="961">
        <v>39433</v>
      </c>
      <c r="C248" s="905">
        <v>24.52</v>
      </c>
      <c r="D248" s="915">
        <v>10.050000000000001</v>
      </c>
      <c r="E248" s="915">
        <v>8.9749999999999996</v>
      </c>
      <c r="F248" s="915">
        <v>794.15</v>
      </c>
    </row>
    <row r="249" spans="2:6">
      <c r="B249" s="961">
        <v>39434</v>
      </c>
      <c r="C249" s="905">
        <v>22.64</v>
      </c>
      <c r="D249" s="915">
        <v>9.9250000000000007</v>
      </c>
      <c r="E249" s="915">
        <v>8.8000000000000007</v>
      </c>
      <c r="F249" s="915">
        <v>801.1</v>
      </c>
    </row>
    <row r="250" spans="2:6">
      <c r="B250" s="961">
        <v>39435</v>
      </c>
      <c r="C250" s="905">
        <v>21.68</v>
      </c>
      <c r="D250" s="915">
        <v>9.8000000000000007</v>
      </c>
      <c r="E250" s="915">
        <v>8.8249999999999993</v>
      </c>
      <c r="F250" s="915">
        <v>803.25</v>
      </c>
    </row>
    <row r="251" spans="2:6">
      <c r="B251" s="961">
        <v>39436</v>
      </c>
      <c r="C251" s="905">
        <v>20.58</v>
      </c>
      <c r="D251" s="915">
        <v>9.4499999999999993</v>
      </c>
      <c r="E251" s="915">
        <v>8.9977</v>
      </c>
      <c r="F251" s="915">
        <v>796.15</v>
      </c>
    </row>
    <row r="252" spans="2:6">
      <c r="B252" s="961">
        <v>39437</v>
      </c>
      <c r="C252" s="905">
        <v>18.47</v>
      </c>
      <c r="D252" s="915">
        <v>9.5250000000000004</v>
      </c>
      <c r="E252" s="915">
        <v>8.9499999999999993</v>
      </c>
      <c r="F252" s="915">
        <v>811.15</v>
      </c>
    </row>
    <row r="253" spans="2:6">
      <c r="B253" s="961">
        <v>39440</v>
      </c>
      <c r="C253" s="905">
        <v>18.61</v>
      </c>
      <c r="D253" s="915">
        <v>9.4250000000000007</v>
      </c>
      <c r="E253" s="915">
        <v>8.6750000000000007</v>
      </c>
      <c r="F253" s="915">
        <v>811.15</v>
      </c>
    </row>
    <row r="254" spans="2:6">
      <c r="B254" s="961">
        <v>39442</v>
      </c>
      <c r="C254" s="905">
        <v>18.66</v>
      </c>
      <c r="D254" s="915">
        <v>9.375</v>
      </c>
      <c r="E254" s="915">
        <v>8.8249999999999993</v>
      </c>
      <c r="F254" s="915">
        <v>811.15</v>
      </c>
    </row>
    <row r="255" spans="2:6">
      <c r="B255" s="961">
        <v>39443</v>
      </c>
      <c r="C255" s="905">
        <v>20.260000000000002</v>
      </c>
      <c r="D255" s="915">
        <v>9.4749999999999996</v>
      </c>
      <c r="E255" s="915">
        <v>8.875</v>
      </c>
      <c r="F255" s="915">
        <v>829.4</v>
      </c>
    </row>
    <row r="256" spans="2:6">
      <c r="B256" s="961">
        <v>39444</v>
      </c>
      <c r="C256" s="905">
        <v>20.74</v>
      </c>
      <c r="D256" s="915">
        <v>9.625</v>
      </c>
      <c r="E256" s="915">
        <v>8.875</v>
      </c>
      <c r="F256" s="915">
        <v>836.65</v>
      </c>
    </row>
    <row r="257" spans="2:6">
      <c r="B257" s="961">
        <v>39447</v>
      </c>
      <c r="C257" s="905">
        <v>22.5</v>
      </c>
      <c r="D257" s="915">
        <v>10.4</v>
      </c>
      <c r="E257" s="915">
        <v>8.9499999999999993</v>
      </c>
      <c r="F257" s="915">
        <v>836.15</v>
      </c>
    </row>
    <row r="258" spans="2:6">
      <c r="B258" s="961">
        <v>39449</v>
      </c>
      <c r="C258" s="905">
        <v>23.17</v>
      </c>
      <c r="D258" s="915">
        <v>11.4</v>
      </c>
      <c r="E258" s="915">
        <v>9.0500000000000007</v>
      </c>
      <c r="F258" s="915">
        <v>856.35</v>
      </c>
    </row>
    <row r="259" spans="2:6">
      <c r="B259" s="961">
        <v>39450</v>
      </c>
      <c r="C259" s="905">
        <v>22.49</v>
      </c>
      <c r="D259" s="915">
        <v>11.65</v>
      </c>
      <c r="E259" s="915">
        <v>9.2249999999999996</v>
      </c>
      <c r="F259" s="915">
        <v>861.95</v>
      </c>
    </row>
    <row r="260" spans="2:6">
      <c r="B260" s="961">
        <v>39451</v>
      </c>
      <c r="C260" s="905">
        <v>23.94</v>
      </c>
      <c r="D260" s="915">
        <v>11.725</v>
      </c>
      <c r="E260" s="915">
        <v>9.0500000000000007</v>
      </c>
      <c r="F260" s="915">
        <v>857.95</v>
      </c>
    </row>
    <row r="261" spans="2:6">
      <c r="B261" s="961">
        <v>39454</v>
      </c>
      <c r="C261" s="905">
        <v>23.79</v>
      </c>
      <c r="D261" s="915">
        <v>11.7</v>
      </c>
      <c r="E261" s="915">
        <v>9.1750000000000007</v>
      </c>
      <c r="F261" s="915">
        <v>859</v>
      </c>
    </row>
    <row r="262" spans="2:6">
      <c r="B262" s="961">
        <v>39455</v>
      </c>
      <c r="C262" s="905">
        <v>25.43</v>
      </c>
      <c r="D262" s="915">
        <v>11.225</v>
      </c>
      <c r="E262" s="915">
        <v>8.8249999999999993</v>
      </c>
      <c r="F262" s="915">
        <v>874.55</v>
      </c>
    </row>
    <row r="263" spans="2:6">
      <c r="B263" s="961">
        <v>39456</v>
      </c>
      <c r="C263" s="905">
        <v>24.12</v>
      </c>
      <c r="D263" s="915">
        <v>11.225</v>
      </c>
      <c r="E263" s="915">
        <v>8.875</v>
      </c>
      <c r="F263" s="915">
        <v>880.3</v>
      </c>
    </row>
    <row r="264" spans="2:6">
      <c r="B264" s="961">
        <v>39457</v>
      </c>
      <c r="C264" s="905">
        <v>23.45</v>
      </c>
      <c r="D264" s="915">
        <v>11.025</v>
      </c>
      <c r="E264" s="915">
        <v>8.875</v>
      </c>
      <c r="F264" s="915">
        <v>882.25</v>
      </c>
    </row>
    <row r="265" spans="2:6">
      <c r="B265" s="961">
        <v>39458</v>
      </c>
      <c r="C265" s="905">
        <v>23.68</v>
      </c>
      <c r="D265" s="915">
        <v>11.2</v>
      </c>
      <c r="E265" s="915">
        <v>8.875</v>
      </c>
      <c r="F265" s="915">
        <v>896.15</v>
      </c>
    </row>
    <row r="266" spans="2:6">
      <c r="B266" s="961">
        <v>39461</v>
      </c>
      <c r="C266" s="905">
        <v>22.9</v>
      </c>
      <c r="D266" s="915">
        <v>11.930300000000001</v>
      </c>
      <c r="E266" s="915">
        <v>9.0749999999999993</v>
      </c>
      <c r="F266" s="915">
        <v>908.15</v>
      </c>
    </row>
    <row r="267" spans="2:6">
      <c r="B267" s="961">
        <v>39462</v>
      </c>
      <c r="C267" s="905">
        <v>23.34</v>
      </c>
      <c r="D267" s="915">
        <v>12.225</v>
      </c>
      <c r="E267" s="915">
        <v>9.1</v>
      </c>
      <c r="F267" s="915">
        <v>909.75</v>
      </c>
    </row>
    <row r="268" spans="2:6">
      <c r="B268" s="961">
        <v>39463</v>
      </c>
      <c r="C268" s="905">
        <v>24.38</v>
      </c>
      <c r="D268" s="915">
        <v>12.1</v>
      </c>
      <c r="E268" s="915">
        <v>9.2249999999999996</v>
      </c>
      <c r="F268" s="915">
        <v>874.55</v>
      </c>
    </row>
    <row r="269" spans="2:6">
      <c r="B269" s="961">
        <v>39464</v>
      </c>
      <c r="C269" s="905">
        <v>28.46</v>
      </c>
      <c r="D269" s="915">
        <v>12.275</v>
      </c>
      <c r="E269" s="915">
        <v>9.3000000000000007</v>
      </c>
      <c r="F269" s="915">
        <v>886.7</v>
      </c>
    </row>
    <row r="270" spans="2:6">
      <c r="B270" s="961">
        <v>39465</v>
      </c>
      <c r="C270" s="905">
        <v>27.18</v>
      </c>
      <c r="D270" s="915">
        <v>12.574999999999999</v>
      </c>
      <c r="E270" s="915">
        <v>9.3000000000000007</v>
      </c>
      <c r="F270" s="915">
        <v>882.45</v>
      </c>
    </row>
    <row r="271" spans="2:6">
      <c r="B271" s="961">
        <v>39469</v>
      </c>
      <c r="C271" s="905">
        <v>31.01</v>
      </c>
      <c r="D271" s="915">
        <v>13.15</v>
      </c>
      <c r="E271" s="915">
        <v>9.4</v>
      </c>
      <c r="F271" s="915">
        <v>892.6</v>
      </c>
    </row>
    <row r="272" spans="2:6">
      <c r="B272" s="961">
        <v>39470</v>
      </c>
      <c r="C272" s="905">
        <v>29.02</v>
      </c>
      <c r="D272" s="915">
        <v>13.001200000000001</v>
      </c>
      <c r="E272" s="915">
        <v>9.3000000000000007</v>
      </c>
      <c r="F272" s="915">
        <v>888.9</v>
      </c>
    </row>
    <row r="273" spans="2:6">
      <c r="B273" s="961">
        <v>39471</v>
      </c>
      <c r="C273" s="905">
        <v>27.78</v>
      </c>
      <c r="D273" s="915">
        <v>12.45</v>
      </c>
      <c r="E273" s="915">
        <v>9.2249999999999996</v>
      </c>
      <c r="F273" s="915">
        <v>905.85</v>
      </c>
    </row>
    <row r="274" spans="2:6">
      <c r="B274" s="961">
        <v>39472</v>
      </c>
      <c r="C274" s="905">
        <v>29.08</v>
      </c>
      <c r="D274" s="915">
        <v>11.6</v>
      </c>
      <c r="E274" s="915">
        <v>8.8249999999999993</v>
      </c>
      <c r="F274" s="915">
        <v>912.45</v>
      </c>
    </row>
    <row r="275" spans="2:6">
      <c r="B275" s="961">
        <v>39475</v>
      </c>
      <c r="C275" s="905">
        <v>27.78</v>
      </c>
      <c r="D275" s="915">
        <v>12.45</v>
      </c>
      <c r="E275" s="915">
        <v>8.9749999999999996</v>
      </c>
      <c r="F275" s="915">
        <v>923.95</v>
      </c>
    </row>
    <row r="276" spans="2:6">
      <c r="B276" s="961">
        <v>39476</v>
      </c>
      <c r="C276" s="905">
        <v>27.32</v>
      </c>
      <c r="D276" s="915">
        <v>11.835000000000001</v>
      </c>
      <c r="E276" s="915">
        <v>8.7750000000000004</v>
      </c>
      <c r="F276" s="915">
        <v>926.75</v>
      </c>
    </row>
    <row r="277" spans="2:6">
      <c r="B277" s="961">
        <v>39477</v>
      </c>
      <c r="C277" s="905">
        <v>27.62</v>
      </c>
      <c r="D277" s="915">
        <v>11.725</v>
      </c>
      <c r="E277" s="915">
        <v>8.75</v>
      </c>
      <c r="F277" s="915">
        <v>921.45</v>
      </c>
    </row>
    <row r="278" spans="2:6">
      <c r="B278" s="961">
        <v>39478</v>
      </c>
      <c r="C278" s="905">
        <v>26.2</v>
      </c>
      <c r="D278" s="915">
        <v>11.824999999999999</v>
      </c>
      <c r="E278" s="915">
        <v>8.875</v>
      </c>
      <c r="F278" s="915">
        <v>923.05</v>
      </c>
    </row>
    <row r="279" spans="2:6">
      <c r="B279" s="961">
        <v>39479</v>
      </c>
      <c r="C279" s="905">
        <v>24.02</v>
      </c>
      <c r="D279" s="915">
        <v>11.5</v>
      </c>
      <c r="E279" s="915">
        <v>8.8000000000000007</v>
      </c>
      <c r="F279" s="915">
        <v>910.45</v>
      </c>
    </row>
    <row r="280" spans="2:6">
      <c r="B280" s="961">
        <v>39482</v>
      </c>
      <c r="C280" s="905">
        <v>25.99</v>
      </c>
      <c r="D280" s="915">
        <v>10.85</v>
      </c>
      <c r="E280" s="915">
        <v>8.9</v>
      </c>
      <c r="F280" s="915">
        <v>896.3</v>
      </c>
    </row>
    <row r="281" spans="2:6">
      <c r="B281" s="961">
        <v>39483</v>
      </c>
      <c r="C281" s="905">
        <v>28.24</v>
      </c>
      <c r="D281" s="915">
        <v>10.775</v>
      </c>
      <c r="E281" s="915">
        <v>9.1750000000000007</v>
      </c>
      <c r="F281" s="915">
        <v>890.45</v>
      </c>
    </row>
    <row r="282" spans="2:6">
      <c r="B282" s="961">
        <v>39484</v>
      </c>
      <c r="C282" s="905">
        <v>28.97</v>
      </c>
      <c r="D282" s="915">
        <v>11.15</v>
      </c>
      <c r="E282" s="915">
        <v>9.3249999999999993</v>
      </c>
      <c r="F282" s="915">
        <v>904.55</v>
      </c>
    </row>
    <row r="283" spans="2:6">
      <c r="B283" s="961">
        <v>39485</v>
      </c>
      <c r="C283" s="905">
        <v>27.66</v>
      </c>
      <c r="D283" s="915">
        <v>11.225</v>
      </c>
      <c r="E283" s="915">
        <v>9.5</v>
      </c>
      <c r="F283" s="915">
        <v>905.25</v>
      </c>
    </row>
    <row r="284" spans="2:6">
      <c r="B284" s="961">
        <v>39486</v>
      </c>
      <c r="C284" s="905">
        <v>28.01</v>
      </c>
      <c r="D284" s="915">
        <v>10.775</v>
      </c>
      <c r="E284" s="915">
        <v>9.4749999999999996</v>
      </c>
      <c r="F284" s="915">
        <v>919.35</v>
      </c>
    </row>
    <row r="285" spans="2:6">
      <c r="B285" s="961">
        <v>39489</v>
      </c>
      <c r="C285" s="905">
        <v>27.6</v>
      </c>
      <c r="D285" s="915">
        <v>11.225</v>
      </c>
      <c r="E285" s="915">
        <v>9.6750000000000007</v>
      </c>
      <c r="F285" s="915">
        <v>920.8</v>
      </c>
    </row>
    <row r="286" spans="2:6">
      <c r="B286" s="961">
        <v>39490</v>
      </c>
      <c r="C286" s="905">
        <v>26.33</v>
      </c>
      <c r="D286" s="915">
        <v>10.975</v>
      </c>
      <c r="E286" s="915">
        <v>9.35</v>
      </c>
      <c r="F286" s="915">
        <v>915.75</v>
      </c>
    </row>
    <row r="287" spans="2:6">
      <c r="B287" s="961">
        <v>39491</v>
      </c>
      <c r="C287" s="905">
        <v>24.88</v>
      </c>
      <c r="D287" s="915">
        <v>10.75</v>
      </c>
      <c r="E287" s="915">
        <v>9.0250000000000004</v>
      </c>
      <c r="F287" s="915">
        <v>903.15</v>
      </c>
    </row>
    <row r="288" spans="2:6">
      <c r="B288" s="961">
        <v>39492</v>
      </c>
      <c r="C288" s="905">
        <v>25.54</v>
      </c>
      <c r="D288" s="915">
        <v>10.3</v>
      </c>
      <c r="E288" s="915">
        <v>8.85</v>
      </c>
      <c r="F288" s="915">
        <v>911.55</v>
      </c>
    </row>
    <row r="289" spans="2:6">
      <c r="B289" s="961">
        <v>39493</v>
      </c>
      <c r="C289" s="905">
        <v>25.02</v>
      </c>
      <c r="D289" s="915">
        <v>10.475</v>
      </c>
      <c r="E289" s="915">
        <v>8.9</v>
      </c>
      <c r="F289" s="915">
        <v>908.45</v>
      </c>
    </row>
    <row r="290" spans="2:6">
      <c r="B290" s="961">
        <v>39497</v>
      </c>
      <c r="C290" s="905">
        <v>25.59</v>
      </c>
      <c r="D290" s="915">
        <v>10.45</v>
      </c>
      <c r="E290" s="915">
        <v>8.9250000000000007</v>
      </c>
      <c r="F290" s="915">
        <v>927.95</v>
      </c>
    </row>
    <row r="291" spans="2:6">
      <c r="B291" s="961">
        <v>39498</v>
      </c>
      <c r="C291" s="905">
        <v>24.4</v>
      </c>
      <c r="D291" s="915">
        <v>10.475</v>
      </c>
      <c r="E291" s="915">
        <v>9</v>
      </c>
      <c r="F291" s="915">
        <v>924.95</v>
      </c>
    </row>
    <row r="292" spans="2:6">
      <c r="B292" s="961">
        <v>39499</v>
      </c>
      <c r="C292" s="905">
        <v>25.12</v>
      </c>
      <c r="D292" s="915">
        <v>10.35</v>
      </c>
      <c r="E292" s="915">
        <v>8.875</v>
      </c>
      <c r="F292" s="915">
        <v>950.95</v>
      </c>
    </row>
    <row r="293" spans="2:6">
      <c r="B293" s="961">
        <v>39500</v>
      </c>
      <c r="C293" s="905">
        <v>24.06</v>
      </c>
      <c r="D293" s="915">
        <v>10.675000000000001</v>
      </c>
      <c r="E293" s="915">
        <v>8.8249999999999993</v>
      </c>
      <c r="F293" s="915">
        <v>943.65</v>
      </c>
    </row>
    <row r="294" spans="2:6">
      <c r="B294" s="961">
        <v>39503</v>
      </c>
      <c r="C294" s="905">
        <v>23.03</v>
      </c>
      <c r="D294" s="915">
        <v>10.225</v>
      </c>
      <c r="E294" s="915">
        <v>8.7249999999999996</v>
      </c>
      <c r="F294" s="915">
        <v>934.85</v>
      </c>
    </row>
    <row r="295" spans="2:6">
      <c r="B295" s="961">
        <v>39504</v>
      </c>
      <c r="C295" s="905">
        <v>21.9</v>
      </c>
      <c r="D295" s="915">
        <v>10.025</v>
      </c>
      <c r="E295" s="915">
        <v>8.6</v>
      </c>
      <c r="F295" s="915">
        <v>942.95</v>
      </c>
    </row>
    <row r="296" spans="2:6">
      <c r="B296" s="961">
        <v>39505</v>
      </c>
      <c r="C296" s="905">
        <v>22.69</v>
      </c>
      <c r="D296" s="915">
        <v>10.574999999999999</v>
      </c>
      <c r="E296" s="915">
        <v>9.125</v>
      </c>
      <c r="F296" s="915">
        <v>956.6</v>
      </c>
    </row>
    <row r="297" spans="2:6">
      <c r="B297" s="961">
        <v>39506</v>
      </c>
      <c r="C297" s="905">
        <v>23.53</v>
      </c>
      <c r="D297" s="915">
        <v>11.05</v>
      </c>
      <c r="E297" s="915">
        <v>9.4</v>
      </c>
      <c r="F297" s="915">
        <v>966.55</v>
      </c>
    </row>
    <row r="298" spans="2:6">
      <c r="B298" s="961">
        <v>39507</v>
      </c>
      <c r="C298" s="905">
        <v>26.54</v>
      </c>
      <c r="D298" s="915">
        <v>12.25</v>
      </c>
      <c r="E298" s="915">
        <v>9.4499999999999993</v>
      </c>
      <c r="F298" s="915">
        <v>970.77</v>
      </c>
    </row>
    <row r="299" spans="2:6">
      <c r="B299" s="961">
        <v>39510</v>
      </c>
      <c r="C299" s="905">
        <v>26.28</v>
      </c>
      <c r="D299" s="915">
        <v>13.5</v>
      </c>
      <c r="E299" s="915">
        <v>9.4749999999999996</v>
      </c>
      <c r="F299" s="915">
        <v>981.35</v>
      </c>
    </row>
    <row r="300" spans="2:6">
      <c r="B300" s="961">
        <v>39511</v>
      </c>
      <c r="C300" s="905">
        <v>25.52</v>
      </c>
      <c r="D300" s="915">
        <v>12.891</v>
      </c>
      <c r="E300" s="915">
        <v>9.5250000000000004</v>
      </c>
      <c r="F300" s="915">
        <v>965.55</v>
      </c>
    </row>
    <row r="301" spans="2:6">
      <c r="B301" s="961">
        <v>39512</v>
      </c>
      <c r="C301" s="905">
        <v>24.6</v>
      </c>
      <c r="D301" s="915">
        <v>12.225</v>
      </c>
      <c r="E301" s="915">
        <v>9.6242999999999999</v>
      </c>
      <c r="F301" s="915">
        <v>984.05</v>
      </c>
    </row>
    <row r="302" spans="2:6">
      <c r="B302" s="961">
        <v>39513</v>
      </c>
      <c r="C302" s="905">
        <v>27.55</v>
      </c>
      <c r="D302" s="915">
        <v>12.8</v>
      </c>
      <c r="E302" s="915">
        <v>9.8000000000000007</v>
      </c>
      <c r="F302" s="915">
        <v>983.15</v>
      </c>
    </row>
    <row r="303" spans="2:6">
      <c r="B303" s="961">
        <v>39514</v>
      </c>
      <c r="C303" s="905">
        <v>27.49</v>
      </c>
      <c r="D303" s="915">
        <v>13.525</v>
      </c>
      <c r="E303" s="915">
        <v>10.25</v>
      </c>
      <c r="F303" s="915">
        <v>975.85</v>
      </c>
    </row>
    <row r="304" spans="2:6">
      <c r="B304" s="961">
        <v>39517</v>
      </c>
      <c r="C304" s="905">
        <v>29.38</v>
      </c>
      <c r="D304" s="915">
        <v>13.3</v>
      </c>
      <c r="E304" s="915">
        <v>9.9749999999999996</v>
      </c>
      <c r="F304" s="915">
        <v>968.75</v>
      </c>
    </row>
    <row r="305" spans="2:6">
      <c r="B305" s="961">
        <v>39518</v>
      </c>
      <c r="C305" s="905">
        <v>26.36</v>
      </c>
      <c r="D305" s="915">
        <v>12.65</v>
      </c>
      <c r="E305" s="915">
        <v>9.9</v>
      </c>
      <c r="F305" s="915">
        <v>974.9</v>
      </c>
    </row>
    <row r="306" spans="2:6">
      <c r="B306" s="961">
        <v>39519</v>
      </c>
      <c r="C306" s="905">
        <v>27.22</v>
      </c>
      <c r="D306" s="915">
        <v>12.75</v>
      </c>
      <c r="E306" s="915">
        <v>10.125</v>
      </c>
      <c r="F306" s="915">
        <v>979.85</v>
      </c>
    </row>
    <row r="307" spans="2:6">
      <c r="B307" s="961">
        <v>39520</v>
      </c>
      <c r="C307" s="905">
        <v>27.29</v>
      </c>
      <c r="D307" s="915">
        <v>14.5</v>
      </c>
      <c r="E307" s="915">
        <v>10.375</v>
      </c>
      <c r="F307" s="915">
        <v>993.35</v>
      </c>
    </row>
    <row r="308" spans="2:6">
      <c r="B308" s="961">
        <v>39521</v>
      </c>
      <c r="C308" s="905">
        <v>31.16</v>
      </c>
      <c r="D308" s="915">
        <v>14.55</v>
      </c>
      <c r="E308" s="915">
        <v>10.6</v>
      </c>
      <c r="F308" s="915">
        <v>999.35</v>
      </c>
    </row>
    <row r="309" spans="2:6">
      <c r="B309" s="961">
        <v>39524</v>
      </c>
      <c r="C309" s="905">
        <v>32.24</v>
      </c>
      <c r="D309" s="915">
        <v>14.55</v>
      </c>
      <c r="E309" s="915">
        <v>11.725</v>
      </c>
      <c r="F309" s="915">
        <v>1011.6</v>
      </c>
    </row>
    <row r="310" spans="2:6">
      <c r="B310" s="961">
        <v>39525</v>
      </c>
      <c r="C310" s="905">
        <v>25.79</v>
      </c>
      <c r="D310" s="915">
        <v>15.4236</v>
      </c>
      <c r="E310" s="915">
        <v>11.046099999999999</v>
      </c>
      <c r="F310" s="915">
        <v>1004.85</v>
      </c>
    </row>
    <row r="311" spans="2:6">
      <c r="B311" s="961">
        <v>39526</v>
      </c>
      <c r="C311" s="905">
        <v>29.84</v>
      </c>
      <c r="D311" s="915">
        <v>14.975</v>
      </c>
      <c r="E311" s="915">
        <v>11.411200000000001</v>
      </c>
      <c r="F311" s="915">
        <v>943.65</v>
      </c>
    </row>
    <row r="312" spans="2:6">
      <c r="B312" s="961">
        <v>39527</v>
      </c>
      <c r="C312" s="905">
        <v>26.62</v>
      </c>
      <c r="D312" s="915">
        <v>15.2569</v>
      </c>
      <c r="E312" s="915">
        <v>11.547000000000001</v>
      </c>
      <c r="F312" s="915">
        <v>923.15</v>
      </c>
    </row>
    <row r="313" spans="2:6">
      <c r="B313" s="961">
        <v>39531</v>
      </c>
      <c r="C313" s="905">
        <v>25.73</v>
      </c>
      <c r="D313" s="915">
        <v>14.164999999999999</v>
      </c>
      <c r="E313" s="915">
        <v>11.3575</v>
      </c>
      <c r="F313" s="915">
        <v>923.15</v>
      </c>
    </row>
    <row r="314" spans="2:6">
      <c r="B314" s="961">
        <v>39532</v>
      </c>
      <c r="C314" s="905">
        <v>25.72</v>
      </c>
      <c r="D314" s="915">
        <v>13.95</v>
      </c>
      <c r="E314" s="915">
        <v>10.99</v>
      </c>
      <c r="F314" s="915">
        <v>923.15</v>
      </c>
    </row>
    <row r="315" spans="2:6">
      <c r="B315" s="961">
        <v>39533</v>
      </c>
      <c r="C315" s="905">
        <v>26.08</v>
      </c>
      <c r="D315" s="915">
        <v>14.845000000000001</v>
      </c>
      <c r="E315" s="915">
        <v>11.244999999999999</v>
      </c>
      <c r="F315" s="915">
        <v>950.85</v>
      </c>
    </row>
    <row r="316" spans="2:6">
      <c r="B316" s="961">
        <v>39534</v>
      </c>
      <c r="C316" s="905">
        <v>25.88</v>
      </c>
      <c r="D316" s="915">
        <v>14.404999999999999</v>
      </c>
      <c r="E316" s="915">
        <v>11.227499999999999</v>
      </c>
      <c r="F316" s="915">
        <v>945.15</v>
      </c>
    </row>
    <row r="317" spans="2:6">
      <c r="B317" s="961">
        <v>39535</v>
      </c>
      <c r="C317" s="905">
        <v>25.71</v>
      </c>
      <c r="D317" s="915">
        <v>14.53</v>
      </c>
      <c r="E317" s="915">
        <v>11.0875</v>
      </c>
      <c r="F317" s="915">
        <v>927.85</v>
      </c>
    </row>
    <row r="318" spans="2:6">
      <c r="B318" s="961">
        <v>39538</v>
      </c>
      <c r="C318" s="905">
        <v>25.61</v>
      </c>
      <c r="D318" s="915">
        <v>14.94</v>
      </c>
      <c r="E318" s="915">
        <v>11.07</v>
      </c>
      <c r="F318" s="915">
        <v>932.4</v>
      </c>
    </row>
    <row r="319" spans="2:6">
      <c r="B319" s="961">
        <v>39539</v>
      </c>
      <c r="C319" s="905">
        <v>22.68</v>
      </c>
      <c r="D319" s="915">
        <v>13.914999999999999</v>
      </c>
      <c r="E319" s="915">
        <v>11.1875</v>
      </c>
      <c r="F319" s="915">
        <v>879.55</v>
      </c>
    </row>
    <row r="320" spans="2:6">
      <c r="B320" s="961">
        <v>39540</v>
      </c>
      <c r="C320" s="905">
        <v>23.43</v>
      </c>
      <c r="D320" s="915">
        <v>13.4</v>
      </c>
      <c r="E320" s="915">
        <v>10.6775</v>
      </c>
      <c r="F320" s="915">
        <v>891.05</v>
      </c>
    </row>
    <row r="321" spans="2:6">
      <c r="B321" s="961">
        <v>39541</v>
      </c>
      <c r="C321" s="905">
        <v>23.21</v>
      </c>
      <c r="D321" s="915">
        <v>13.51</v>
      </c>
      <c r="E321" s="915">
        <v>10.6175</v>
      </c>
      <c r="F321" s="915">
        <v>906.75</v>
      </c>
    </row>
    <row r="322" spans="2:6">
      <c r="B322" s="961">
        <v>39542</v>
      </c>
      <c r="C322" s="905">
        <v>22.45</v>
      </c>
      <c r="D322" s="915">
        <v>13.4</v>
      </c>
      <c r="E322" s="915">
        <v>10.199999999999999</v>
      </c>
      <c r="F322" s="915">
        <v>905.85</v>
      </c>
    </row>
    <row r="323" spans="2:6">
      <c r="B323" s="961">
        <v>39545</v>
      </c>
      <c r="C323" s="905">
        <v>22.42</v>
      </c>
      <c r="D323" s="915">
        <v>12.602499999999999</v>
      </c>
      <c r="E323" s="915">
        <v>10.0025</v>
      </c>
      <c r="F323" s="915">
        <v>928.35</v>
      </c>
    </row>
    <row r="324" spans="2:6">
      <c r="B324" s="961">
        <v>39546</v>
      </c>
      <c r="C324" s="905">
        <v>22.36</v>
      </c>
      <c r="D324" s="915">
        <v>12.512499999999999</v>
      </c>
      <c r="E324" s="915">
        <v>10.045</v>
      </c>
      <c r="F324" s="915">
        <v>928.35</v>
      </c>
    </row>
    <row r="325" spans="2:6">
      <c r="B325" s="961">
        <v>39547</v>
      </c>
      <c r="C325" s="905">
        <v>22.81</v>
      </c>
      <c r="D325" s="915">
        <v>12.6625</v>
      </c>
      <c r="E325" s="915">
        <v>10.1975</v>
      </c>
      <c r="F325" s="915">
        <v>925.45</v>
      </c>
    </row>
    <row r="326" spans="2:6">
      <c r="B326" s="961">
        <v>39548</v>
      </c>
      <c r="C326" s="905">
        <v>21.98</v>
      </c>
      <c r="D326" s="915">
        <v>13.4825</v>
      </c>
      <c r="E326" s="915">
        <v>10.48</v>
      </c>
      <c r="F326" s="915">
        <v>926.75</v>
      </c>
    </row>
    <row r="327" spans="2:6">
      <c r="B327" s="961">
        <v>39549</v>
      </c>
      <c r="C327" s="905">
        <v>23.46</v>
      </c>
      <c r="D327" s="915">
        <v>13.8575</v>
      </c>
      <c r="E327" s="915">
        <v>10.65</v>
      </c>
      <c r="F327" s="915">
        <v>922.9</v>
      </c>
    </row>
    <row r="328" spans="2:6">
      <c r="B328" s="961">
        <v>39552</v>
      </c>
      <c r="C328" s="905">
        <v>23.82</v>
      </c>
      <c r="D328" s="915">
        <v>14.1175</v>
      </c>
      <c r="E328" s="915">
        <v>10.365</v>
      </c>
      <c r="F328" s="915">
        <v>929.2</v>
      </c>
    </row>
    <row r="329" spans="2:6">
      <c r="B329" s="961">
        <v>39553</v>
      </c>
      <c r="C329" s="905">
        <v>22.78</v>
      </c>
      <c r="D329" s="915">
        <v>13.835000000000001</v>
      </c>
      <c r="E329" s="915">
        <v>10.3675</v>
      </c>
      <c r="F329" s="915">
        <v>927.8</v>
      </c>
    </row>
    <row r="330" spans="2:6">
      <c r="B330" s="961">
        <v>39554</v>
      </c>
      <c r="C330" s="905">
        <v>20.53</v>
      </c>
      <c r="D330" s="915">
        <v>13.692500000000001</v>
      </c>
      <c r="E330" s="915">
        <v>10.4575</v>
      </c>
      <c r="F330" s="915">
        <v>947.45</v>
      </c>
    </row>
    <row r="331" spans="2:6">
      <c r="B331" s="961">
        <v>39555</v>
      </c>
      <c r="C331" s="905">
        <v>20.37</v>
      </c>
      <c r="D331" s="915">
        <v>13.08</v>
      </c>
      <c r="E331" s="915">
        <v>10.59</v>
      </c>
      <c r="F331" s="915">
        <v>942.95</v>
      </c>
    </row>
    <row r="332" spans="2:6">
      <c r="B332" s="961">
        <v>39556</v>
      </c>
      <c r="C332" s="905">
        <v>20.13</v>
      </c>
      <c r="D332" s="915">
        <v>12.47</v>
      </c>
      <c r="E332" s="915">
        <v>10.6425</v>
      </c>
      <c r="F332" s="915">
        <v>914.4</v>
      </c>
    </row>
    <row r="333" spans="2:6">
      <c r="B333" s="961">
        <v>39559</v>
      </c>
      <c r="C333" s="905">
        <v>20.5</v>
      </c>
      <c r="D333" s="915">
        <v>12.71</v>
      </c>
      <c r="E333" s="915">
        <v>10.535</v>
      </c>
      <c r="F333" s="915">
        <v>915</v>
      </c>
    </row>
    <row r="334" spans="2:6">
      <c r="B334" s="961">
        <v>39560</v>
      </c>
      <c r="C334" s="905">
        <v>20.87</v>
      </c>
      <c r="D334" s="915">
        <v>12.72</v>
      </c>
      <c r="E334" s="915">
        <v>10.5875</v>
      </c>
      <c r="F334" s="915">
        <v>918.9</v>
      </c>
    </row>
    <row r="335" spans="2:6">
      <c r="B335" s="961">
        <v>39561</v>
      </c>
      <c r="C335" s="905">
        <v>20.260000000000002</v>
      </c>
      <c r="D335" s="915">
        <v>12.39</v>
      </c>
      <c r="E335" s="915">
        <v>10.3825</v>
      </c>
      <c r="F335" s="915">
        <v>901.3</v>
      </c>
    </row>
    <row r="336" spans="2:6">
      <c r="B336" s="961">
        <v>39562</v>
      </c>
      <c r="C336" s="905">
        <v>20.059999999999999</v>
      </c>
      <c r="D336" s="915">
        <v>12.095000000000001</v>
      </c>
      <c r="E336" s="915">
        <v>10.4575</v>
      </c>
      <c r="F336" s="915">
        <v>891.65</v>
      </c>
    </row>
    <row r="337" spans="2:6">
      <c r="B337" s="961">
        <v>39563</v>
      </c>
      <c r="C337" s="905">
        <v>19.59</v>
      </c>
      <c r="D337" s="915">
        <v>11.875</v>
      </c>
      <c r="E337" s="915">
        <v>10.395</v>
      </c>
      <c r="F337" s="915">
        <v>891.8</v>
      </c>
    </row>
    <row r="338" spans="2:6">
      <c r="B338" s="961">
        <v>39566</v>
      </c>
      <c r="C338" s="905">
        <v>19.64</v>
      </c>
      <c r="D338" s="915">
        <v>11.605</v>
      </c>
      <c r="E338" s="915">
        <v>10.09</v>
      </c>
      <c r="F338" s="915">
        <v>895.4</v>
      </c>
    </row>
    <row r="339" spans="2:6">
      <c r="B339" s="961">
        <v>39567</v>
      </c>
      <c r="C339" s="905">
        <v>20.239999999999998</v>
      </c>
      <c r="D339" s="915">
        <v>11.69</v>
      </c>
      <c r="E339" s="915">
        <v>10.1225</v>
      </c>
      <c r="F339" s="915">
        <v>877.9</v>
      </c>
    </row>
    <row r="340" spans="2:6">
      <c r="B340" s="961">
        <v>39568</v>
      </c>
      <c r="C340" s="905">
        <v>20.79</v>
      </c>
      <c r="D340" s="915">
        <v>11.69</v>
      </c>
      <c r="E340" s="915">
        <v>10.305</v>
      </c>
      <c r="F340" s="915">
        <v>869.85</v>
      </c>
    </row>
    <row r="341" spans="2:6">
      <c r="B341" s="961">
        <v>39569</v>
      </c>
      <c r="C341" s="905">
        <v>18.88</v>
      </c>
      <c r="D341" s="915">
        <v>11.69</v>
      </c>
      <c r="E341" s="915">
        <v>10.39</v>
      </c>
      <c r="F341" s="915">
        <v>850.15</v>
      </c>
    </row>
    <row r="342" spans="2:6">
      <c r="B342" s="961">
        <v>39570</v>
      </c>
      <c r="C342" s="905">
        <v>18.18</v>
      </c>
      <c r="D342" s="915">
        <v>10.76</v>
      </c>
      <c r="E342" s="915">
        <v>9.9975000000000005</v>
      </c>
      <c r="F342" s="915">
        <v>856.3</v>
      </c>
    </row>
    <row r="343" spans="2:6">
      <c r="B343" s="961">
        <v>39573</v>
      </c>
      <c r="C343" s="905">
        <v>18.899999999999999</v>
      </c>
      <c r="D343" s="915">
        <v>10.657500000000001</v>
      </c>
      <c r="E343" s="915">
        <v>9.9700000000000006</v>
      </c>
      <c r="F343" s="915">
        <v>856.3</v>
      </c>
    </row>
    <row r="344" spans="2:6">
      <c r="B344" s="961">
        <v>39574</v>
      </c>
      <c r="C344" s="905">
        <v>18.21</v>
      </c>
      <c r="D344" s="915">
        <v>10.845000000000001</v>
      </c>
      <c r="E344" s="915">
        <v>9.9149999999999991</v>
      </c>
      <c r="F344" s="915">
        <v>879.6</v>
      </c>
    </row>
    <row r="345" spans="2:6">
      <c r="B345" s="961">
        <v>39575</v>
      </c>
      <c r="C345" s="905">
        <v>19.73</v>
      </c>
      <c r="D345" s="915">
        <v>10.72</v>
      </c>
      <c r="E345" s="915">
        <v>10.137499999999999</v>
      </c>
      <c r="F345" s="915">
        <v>867.75</v>
      </c>
    </row>
    <row r="346" spans="2:6">
      <c r="B346" s="961">
        <v>39576</v>
      </c>
      <c r="C346" s="905">
        <v>19.399999999999999</v>
      </c>
      <c r="D346" s="915">
        <v>11.4575</v>
      </c>
      <c r="E346" s="915">
        <v>10.225</v>
      </c>
      <c r="F346" s="915">
        <v>884.55</v>
      </c>
    </row>
    <row r="347" spans="2:6">
      <c r="B347" s="961">
        <v>39577</v>
      </c>
      <c r="C347" s="905">
        <v>19.41</v>
      </c>
      <c r="D347" s="915">
        <v>12.145</v>
      </c>
      <c r="E347" s="915">
        <v>10.24</v>
      </c>
      <c r="F347" s="915">
        <v>876.3</v>
      </c>
    </row>
    <row r="348" spans="2:6">
      <c r="B348" s="961">
        <v>39580</v>
      </c>
      <c r="C348" s="905">
        <v>17.79</v>
      </c>
      <c r="D348" s="915">
        <v>11.8125</v>
      </c>
      <c r="E348" s="915">
        <v>10.2525</v>
      </c>
      <c r="F348" s="915">
        <v>885.7</v>
      </c>
    </row>
    <row r="349" spans="2:6">
      <c r="B349" s="961">
        <v>39581</v>
      </c>
      <c r="C349" s="905">
        <v>17.98</v>
      </c>
      <c r="D349" s="915">
        <v>11.244999999999999</v>
      </c>
      <c r="E349" s="915">
        <v>10.154999999999999</v>
      </c>
      <c r="F349" s="915">
        <v>868.5</v>
      </c>
    </row>
    <row r="350" spans="2:6">
      <c r="B350" s="961">
        <v>39582</v>
      </c>
      <c r="C350" s="905">
        <v>17.66</v>
      </c>
      <c r="D350" s="915">
        <v>10.82</v>
      </c>
      <c r="E350" s="915">
        <v>9.9525000000000006</v>
      </c>
      <c r="F350" s="915">
        <v>868.7</v>
      </c>
    </row>
    <row r="351" spans="2:6">
      <c r="B351" s="961">
        <v>39583</v>
      </c>
      <c r="C351" s="905">
        <v>16.3</v>
      </c>
      <c r="D351" s="915">
        <v>10.7425</v>
      </c>
      <c r="E351" s="915">
        <v>9.7375000000000007</v>
      </c>
      <c r="F351" s="915">
        <v>886.8</v>
      </c>
    </row>
    <row r="352" spans="2:6">
      <c r="B352" s="961">
        <v>39584</v>
      </c>
      <c r="C352" s="905">
        <v>16.47</v>
      </c>
      <c r="D352" s="915">
        <v>10.91</v>
      </c>
      <c r="E352" s="915">
        <v>9.4525000000000006</v>
      </c>
      <c r="F352" s="915">
        <v>904.8</v>
      </c>
    </row>
    <row r="353" spans="2:6">
      <c r="B353" s="961">
        <v>39587</v>
      </c>
      <c r="C353" s="905">
        <v>17.010000000000002</v>
      </c>
      <c r="D353" s="915">
        <v>11.025</v>
      </c>
      <c r="E353" s="915">
        <v>9.4574999999999996</v>
      </c>
      <c r="F353" s="915">
        <v>903.6</v>
      </c>
    </row>
    <row r="354" spans="2:6">
      <c r="B354" s="961">
        <v>39588</v>
      </c>
      <c r="C354" s="905">
        <v>17.579999999999998</v>
      </c>
      <c r="D354" s="915">
        <v>11.37</v>
      </c>
      <c r="E354" s="915">
        <v>9.6925000000000008</v>
      </c>
      <c r="F354" s="915">
        <v>916.95</v>
      </c>
    </row>
    <row r="355" spans="2:6">
      <c r="B355" s="961">
        <v>39589</v>
      </c>
      <c r="C355" s="905">
        <v>18.59</v>
      </c>
      <c r="D355" s="915">
        <v>11.762499999999999</v>
      </c>
      <c r="E355" s="915">
        <v>10.077500000000001</v>
      </c>
      <c r="F355" s="915">
        <v>927.05</v>
      </c>
    </row>
    <row r="356" spans="2:6">
      <c r="B356" s="961">
        <v>39590</v>
      </c>
      <c r="C356" s="905">
        <v>18.05</v>
      </c>
      <c r="D356" s="915">
        <v>11.637499999999999</v>
      </c>
      <c r="E356" s="915">
        <v>9.8074999999999992</v>
      </c>
      <c r="F356" s="915">
        <v>921.2</v>
      </c>
    </row>
    <row r="357" spans="2:6">
      <c r="B357" s="961">
        <v>39591</v>
      </c>
      <c r="C357" s="905">
        <v>19.55</v>
      </c>
      <c r="D357" s="915">
        <v>11.637499999999999</v>
      </c>
      <c r="E357" s="915">
        <v>9.68</v>
      </c>
      <c r="F357" s="915">
        <v>926.65</v>
      </c>
    </row>
    <row r="358" spans="2:6">
      <c r="B358" s="961">
        <v>39595</v>
      </c>
      <c r="C358" s="905">
        <v>19.64</v>
      </c>
      <c r="D358" s="915">
        <v>11.47</v>
      </c>
      <c r="E358" s="915">
        <v>9.7100000000000009</v>
      </c>
      <c r="F358" s="915">
        <v>909.7</v>
      </c>
    </row>
    <row r="359" spans="2:6">
      <c r="B359" s="961">
        <v>39596</v>
      </c>
      <c r="C359" s="905">
        <v>19.07</v>
      </c>
      <c r="D359" s="915">
        <v>11.06</v>
      </c>
      <c r="E359" s="915">
        <v>9.6875</v>
      </c>
      <c r="F359" s="915">
        <v>898.4</v>
      </c>
    </row>
    <row r="360" spans="2:6">
      <c r="B360" s="961">
        <v>39597</v>
      </c>
      <c r="C360" s="905">
        <v>18.14</v>
      </c>
      <c r="D360" s="915">
        <v>10.817500000000001</v>
      </c>
      <c r="E360" s="915">
        <v>9.6950000000000003</v>
      </c>
      <c r="F360" s="915">
        <v>883.5</v>
      </c>
    </row>
    <row r="361" spans="2:6">
      <c r="B361" s="961">
        <v>39598</v>
      </c>
      <c r="C361" s="905">
        <v>17.829999999999998</v>
      </c>
      <c r="D361" s="915">
        <v>10.7075</v>
      </c>
      <c r="E361" s="915">
        <v>9.4824999999999999</v>
      </c>
      <c r="F361" s="915">
        <v>888.3</v>
      </c>
    </row>
    <row r="362" spans="2:6">
      <c r="B362" s="961">
        <v>39601</v>
      </c>
      <c r="C362" s="905">
        <v>19.829999999999998</v>
      </c>
      <c r="D362" s="915">
        <v>11.005000000000001</v>
      </c>
      <c r="E362" s="915">
        <v>9.5225000000000009</v>
      </c>
      <c r="F362" s="915">
        <v>896.7</v>
      </c>
    </row>
    <row r="363" spans="2:6">
      <c r="B363" s="961">
        <v>39602</v>
      </c>
      <c r="C363" s="905">
        <v>20.239999999999998</v>
      </c>
      <c r="D363" s="915">
        <v>11.182499999999999</v>
      </c>
      <c r="E363" s="915">
        <v>9.6649999999999991</v>
      </c>
      <c r="F363" s="915">
        <v>881.5</v>
      </c>
    </row>
    <row r="364" spans="2:6">
      <c r="B364" s="961">
        <v>39603</v>
      </c>
      <c r="C364" s="905">
        <v>20.8</v>
      </c>
      <c r="D364" s="915">
        <v>11.1425</v>
      </c>
      <c r="E364" s="915">
        <v>9.7125000000000004</v>
      </c>
      <c r="F364" s="915">
        <v>880.6</v>
      </c>
    </row>
    <row r="365" spans="2:6">
      <c r="B365" s="961">
        <v>39604</v>
      </c>
      <c r="C365" s="905">
        <v>18.63</v>
      </c>
      <c r="D365" s="915">
        <v>11.0175</v>
      </c>
      <c r="E365" s="915">
        <v>9.7750000000000004</v>
      </c>
      <c r="F365" s="915">
        <v>870.9</v>
      </c>
    </row>
    <row r="366" spans="2:6">
      <c r="B366" s="961">
        <v>39605</v>
      </c>
      <c r="C366" s="905">
        <v>23.56</v>
      </c>
      <c r="D366" s="915">
        <v>11.07</v>
      </c>
      <c r="E366" s="915">
        <v>9.875</v>
      </c>
      <c r="F366" s="915">
        <v>896.7</v>
      </c>
    </row>
    <row r="367" spans="2:6">
      <c r="B367" s="961">
        <v>39608</v>
      </c>
      <c r="C367" s="905">
        <v>23.12</v>
      </c>
      <c r="D367" s="915">
        <v>11.505000000000001</v>
      </c>
      <c r="E367" s="915">
        <v>10.41</v>
      </c>
      <c r="F367" s="915">
        <v>899.2</v>
      </c>
    </row>
    <row r="368" spans="2:6">
      <c r="B368" s="961">
        <v>39609</v>
      </c>
      <c r="C368" s="905">
        <v>23.18</v>
      </c>
      <c r="D368" s="915">
        <v>11.547499999999999</v>
      </c>
      <c r="E368" s="915">
        <v>10.63</v>
      </c>
      <c r="F368" s="915">
        <v>871.75</v>
      </c>
    </row>
    <row r="369" spans="2:6">
      <c r="B369" s="961">
        <v>39610</v>
      </c>
      <c r="C369" s="905">
        <v>24.12</v>
      </c>
      <c r="D369" s="915">
        <v>11.452500000000001</v>
      </c>
      <c r="E369" s="915">
        <v>10.3925</v>
      </c>
      <c r="F369" s="915">
        <v>880.1</v>
      </c>
    </row>
    <row r="370" spans="2:6">
      <c r="B370" s="961">
        <v>39611</v>
      </c>
      <c r="C370" s="905">
        <v>23.33</v>
      </c>
      <c r="D370" s="915">
        <v>11.32</v>
      </c>
      <c r="E370" s="915">
        <v>10.5425</v>
      </c>
      <c r="F370" s="915">
        <v>861.8</v>
      </c>
    </row>
    <row r="371" spans="2:6">
      <c r="B371" s="961">
        <v>39612</v>
      </c>
      <c r="C371" s="905">
        <v>21.22</v>
      </c>
      <c r="D371" s="915">
        <v>11.0625</v>
      </c>
      <c r="E371" s="915">
        <v>10.7475</v>
      </c>
      <c r="F371" s="915">
        <v>865.15</v>
      </c>
    </row>
    <row r="372" spans="2:6">
      <c r="B372" s="961">
        <v>39615</v>
      </c>
      <c r="C372" s="905">
        <v>20.95</v>
      </c>
      <c r="D372" s="915">
        <v>10.805</v>
      </c>
      <c r="E372" s="915">
        <v>10.43</v>
      </c>
      <c r="F372" s="915">
        <v>887.6</v>
      </c>
    </row>
    <row r="373" spans="2:6">
      <c r="B373" s="961">
        <v>39616</v>
      </c>
      <c r="C373" s="905">
        <v>21.13</v>
      </c>
      <c r="D373" s="915">
        <v>10.45</v>
      </c>
      <c r="E373" s="915">
        <v>10.182499999999999</v>
      </c>
      <c r="F373" s="915">
        <v>881.2</v>
      </c>
    </row>
    <row r="374" spans="2:6">
      <c r="B374" s="961">
        <v>39617</v>
      </c>
      <c r="C374" s="905">
        <v>22.24</v>
      </c>
      <c r="D374" s="915">
        <v>10.297499999999999</v>
      </c>
      <c r="E374" s="915">
        <v>10.032500000000001</v>
      </c>
      <c r="F374" s="915">
        <v>889.95</v>
      </c>
    </row>
    <row r="375" spans="2:6">
      <c r="B375" s="961">
        <v>39618</v>
      </c>
      <c r="C375" s="905">
        <v>21.58</v>
      </c>
      <c r="D375" s="915">
        <v>10.272500000000001</v>
      </c>
      <c r="E375" s="915">
        <v>9.9324999999999992</v>
      </c>
      <c r="F375" s="915">
        <v>904.3</v>
      </c>
    </row>
    <row r="376" spans="2:6">
      <c r="B376" s="961">
        <v>39619</v>
      </c>
      <c r="C376" s="905">
        <v>22.87</v>
      </c>
      <c r="D376" s="915">
        <v>10.664999999999999</v>
      </c>
      <c r="E376" s="915">
        <v>9.8249999999999993</v>
      </c>
      <c r="F376" s="915">
        <v>905.6</v>
      </c>
    </row>
    <row r="377" spans="2:6">
      <c r="B377" s="961">
        <v>39622</v>
      </c>
      <c r="C377" s="905">
        <v>22.64</v>
      </c>
      <c r="D377" s="915">
        <v>10.57</v>
      </c>
      <c r="E377" s="915">
        <v>9.9600000000000009</v>
      </c>
      <c r="F377" s="915">
        <v>880</v>
      </c>
    </row>
    <row r="378" spans="2:6">
      <c r="B378" s="961">
        <v>39623</v>
      </c>
      <c r="C378" s="905">
        <v>22.42</v>
      </c>
      <c r="D378" s="915">
        <v>10.48</v>
      </c>
      <c r="E378" s="915">
        <v>9.8424999999999994</v>
      </c>
      <c r="F378" s="915">
        <v>890</v>
      </c>
    </row>
    <row r="379" spans="2:6">
      <c r="B379" s="961">
        <v>39624</v>
      </c>
      <c r="C379" s="905">
        <v>21.14</v>
      </c>
      <c r="D379" s="915">
        <v>10.4375</v>
      </c>
      <c r="E379" s="915">
        <v>9.7149999999999999</v>
      </c>
      <c r="F379" s="915">
        <v>879.3</v>
      </c>
    </row>
    <row r="380" spans="2:6">
      <c r="B380" s="961">
        <v>39625</v>
      </c>
      <c r="C380" s="905">
        <v>23.93</v>
      </c>
      <c r="D380" s="915">
        <v>10.7125</v>
      </c>
      <c r="E380" s="915">
        <v>9.9499999999999993</v>
      </c>
      <c r="F380" s="915">
        <v>913.4</v>
      </c>
    </row>
    <row r="381" spans="2:6">
      <c r="B381" s="961">
        <v>39626</v>
      </c>
      <c r="C381" s="905">
        <v>23.44</v>
      </c>
      <c r="D381" s="915">
        <v>11.2075</v>
      </c>
      <c r="E381" s="915">
        <v>10</v>
      </c>
      <c r="F381" s="915">
        <v>925.55</v>
      </c>
    </row>
    <row r="382" spans="2:6">
      <c r="B382" s="961">
        <v>39629</v>
      </c>
      <c r="C382" s="905">
        <v>23.95</v>
      </c>
      <c r="D382" s="915">
        <v>11.6325</v>
      </c>
      <c r="E382" s="915">
        <v>10.105</v>
      </c>
      <c r="F382" s="915">
        <v>922.6</v>
      </c>
    </row>
    <row r="383" spans="2:6">
      <c r="B383" s="961">
        <v>39630</v>
      </c>
      <c r="C383" s="905">
        <v>23.65</v>
      </c>
      <c r="D383" s="915">
        <v>11.6625</v>
      </c>
      <c r="E383" s="915">
        <v>10.119999999999999</v>
      </c>
      <c r="F383" s="915">
        <v>942.9</v>
      </c>
    </row>
    <row r="384" spans="2:6">
      <c r="B384" s="961">
        <v>39631</v>
      </c>
      <c r="C384" s="905">
        <v>25.92</v>
      </c>
      <c r="D384" s="915">
        <v>11.477499999999999</v>
      </c>
      <c r="E384" s="915">
        <v>10.385</v>
      </c>
      <c r="F384" s="915">
        <v>939.7</v>
      </c>
    </row>
    <row r="385" spans="2:6">
      <c r="B385" s="961">
        <v>39632</v>
      </c>
      <c r="C385" s="905">
        <v>24.79</v>
      </c>
      <c r="D385" s="915">
        <v>10.952500000000001</v>
      </c>
      <c r="E385" s="915">
        <v>10.0275</v>
      </c>
      <c r="F385" s="915">
        <v>938.5</v>
      </c>
    </row>
    <row r="386" spans="2:6">
      <c r="B386" s="961">
        <v>39636</v>
      </c>
      <c r="C386" s="905">
        <v>25.78</v>
      </c>
      <c r="D386" s="915">
        <v>10.48</v>
      </c>
      <c r="E386" s="915">
        <v>9.6549999999999994</v>
      </c>
      <c r="F386" s="915">
        <v>922.2</v>
      </c>
    </row>
    <row r="387" spans="2:6">
      <c r="B387" s="961">
        <v>39637</v>
      </c>
      <c r="C387" s="905">
        <v>23.15</v>
      </c>
      <c r="D387" s="915">
        <v>10.577500000000001</v>
      </c>
      <c r="E387" s="915">
        <v>9.8350000000000009</v>
      </c>
      <c r="F387" s="915">
        <v>914.9</v>
      </c>
    </row>
    <row r="388" spans="2:6">
      <c r="B388" s="961">
        <v>39638</v>
      </c>
      <c r="C388" s="905">
        <v>25.23</v>
      </c>
      <c r="D388" s="915">
        <v>10.467499999999999</v>
      </c>
      <c r="E388" s="915">
        <v>9.8324999999999996</v>
      </c>
      <c r="F388" s="915">
        <v>926.15</v>
      </c>
    </row>
    <row r="389" spans="2:6">
      <c r="B389" s="961">
        <v>39639</v>
      </c>
      <c r="C389" s="905">
        <v>25.59</v>
      </c>
      <c r="D389" s="915">
        <v>10.505000000000001</v>
      </c>
      <c r="E389" s="915">
        <v>9.9024999999999999</v>
      </c>
      <c r="F389" s="915">
        <v>941.45</v>
      </c>
    </row>
    <row r="390" spans="2:6">
      <c r="B390" s="961">
        <v>39640</v>
      </c>
      <c r="C390" s="905">
        <v>27.49</v>
      </c>
      <c r="D390" s="915">
        <v>10.657500000000001</v>
      </c>
      <c r="E390" s="915">
        <v>10.0525</v>
      </c>
      <c r="F390" s="915">
        <v>963.8</v>
      </c>
    </row>
    <row r="391" spans="2:6">
      <c r="B391" s="961">
        <v>39643</v>
      </c>
      <c r="C391" s="905">
        <v>28.48</v>
      </c>
      <c r="D391" s="915">
        <v>10.935</v>
      </c>
      <c r="E391" s="915">
        <v>10.272500000000001</v>
      </c>
      <c r="F391" s="915">
        <v>967.95</v>
      </c>
    </row>
    <row r="392" spans="2:6">
      <c r="B392" s="961">
        <v>39644</v>
      </c>
      <c r="C392" s="905">
        <v>28.54</v>
      </c>
      <c r="D392" s="915">
        <v>12.0425</v>
      </c>
      <c r="E392" s="915">
        <v>10.81</v>
      </c>
      <c r="F392" s="915">
        <v>986</v>
      </c>
    </row>
    <row r="393" spans="2:6">
      <c r="B393" s="961">
        <v>39645</v>
      </c>
      <c r="C393" s="905">
        <v>25.1</v>
      </c>
      <c r="D393" s="915">
        <v>12.227499999999999</v>
      </c>
      <c r="E393" s="915">
        <v>10.55</v>
      </c>
      <c r="F393" s="915">
        <v>961.6</v>
      </c>
    </row>
    <row r="394" spans="2:6">
      <c r="B394" s="961">
        <v>39646</v>
      </c>
      <c r="C394" s="905">
        <v>25.01</v>
      </c>
      <c r="D394" s="915">
        <v>11.725</v>
      </c>
      <c r="E394" s="915">
        <v>10.18</v>
      </c>
      <c r="F394" s="915">
        <v>971.9</v>
      </c>
    </row>
    <row r="395" spans="2:6">
      <c r="B395" s="961">
        <v>39647</v>
      </c>
      <c r="C395" s="905">
        <v>24.05</v>
      </c>
      <c r="D395" s="915">
        <v>11.2525</v>
      </c>
      <c r="E395" s="915">
        <v>9.7949999999999999</v>
      </c>
      <c r="F395" s="915">
        <v>957.2</v>
      </c>
    </row>
    <row r="396" spans="2:6">
      <c r="B396" s="961">
        <v>39650</v>
      </c>
      <c r="C396" s="905">
        <v>23.05</v>
      </c>
      <c r="D396" s="915">
        <v>11.185</v>
      </c>
      <c r="E396" s="915">
        <v>9.7349999999999994</v>
      </c>
      <c r="F396" s="915">
        <v>963.9</v>
      </c>
    </row>
    <row r="397" spans="2:6">
      <c r="B397" s="961">
        <v>39651</v>
      </c>
      <c r="C397" s="905">
        <v>21.18</v>
      </c>
      <c r="D397" s="915">
        <v>11.215</v>
      </c>
      <c r="E397" s="915">
        <v>9.8375000000000004</v>
      </c>
      <c r="F397" s="915">
        <v>957.8</v>
      </c>
    </row>
    <row r="398" spans="2:6">
      <c r="B398" s="961">
        <v>39652</v>
      </c>
      <c r="C398" s="905">
        <v>21.31</v>
      </c>
      <c r="D398" s="915">
        <v>10.7925</v>
      </c>
      <c r="E398" s="915">
        <v>9.5824999999999996</v>
      </c>
      <c r="F398" s="915">
        <v>927.4</v>
      </c>
    </row>
    <row r="399" spans="2:6">
      <c r="B399" s="961">
        <v>39653</v>
      </c>
      <c r="C399" s="905">
        <v>23.44</v>
      </c>
      <c r="D399" s="915">
        <v>10.7925</v>
      </c>
      <c r="E399" s="915">
        <v>9.39</v>
      </c>
      <c r="F399" s="915">
        <v>920.8</v>
      </c>
    </row>
    <row r="400" spans="2:6">
      <c r="B400" s="961">
        <v>39654</v>
      </c>
      <c r="C400" s="905">
        <v>22.91</v>
      </c>
      <c r="D400" s="915">
        <v>10.797499999999999</v>
      </c>
      <c r="E400" s="915">
        <v>9.26</v>
      </c>
      <c r="F400" s="915">
        <v>921.65</v>
      </c>
    </row>
    <row r="401" spans="2:6">
      <c r="B401" s="961">
        <v>39657</v>
      </c>
      <c r="C401" s="905">
        <v>24.23</v>
      </c>
      <c r="D401" s="915">
        <v>10.6075</v>
      </c>
      <c r="E401" s="915">
        <v>9.1850000000000005</v>
      </c>
      <c r="F401" s="915">
        <v>930.8</v>
      </c>
    </row>
    <row r="402" spans="2:6">
      <c r="B402" s="961">
        <v>39658</v>
      </c>
      <c r="C402" s="905">
        <v>22.03</v>
      </c>
      <c r="D402" s="915">
        <v>10.422499999999999</v>
      </c>
      <c r="E402" s="915">
        <v>9.0775000000000006</v>
      </c>
      <c r="F402" s="915">
        <v>918.2</v>
      </c>
    </row>
    <row r="403" spans="2:6">
      <c r="B403" s="961">
        <v>39659</v>
      </c>
      <c r="C403" s="905">
        <v>21.21</v>
      </c>
      <c r="D403" s="915">
        <v>10.255000000000001</v>
      </c>
      <c r="E403" s="915">
        <v>9.1199999999999992</v>
      </c>
      <c r="F403" s="915">
        <v>898.3</v>
      </c>
    </row>
    <row r="404" spans="2:6">
      <c r="B404" s="961">
        <v>39660</v>
      </c>
      <c r="C404" s="905">
        <v>22.94</v>
      </c>
      <c r="D404" s="915">
        <v>10.27</v>
      </c>
      <c r="E404" s="915">
        <v>9.0150000000000006</v>
      </c>
      <c r="F404" s="915">
        <v>917.1</v>
      </c>
    </row>
    <row r="405" spans="2:6">
      <c r="B405" s="961">
        <v>39661</v>
      </c>
      <c r="C405" s="905">
        <v>22.57</v>
      </c>
      <c r="D405" s="915">
        <v>10.2225</v>
      </c>
      <c r="E405" s="915">
        <v>8.94</v>
      </c>
      <c r="F405" s="915">
        <v>914.4</v>
      </c>
    </row>
    <row r="406" spans="2:6">
      <c r="B406" s="961">
        <v>39664</v>
      </c>
      <c r="C406" s="905">
        <v>23.49</v>
      </c>
      <c r="D406" s="915">
        <v>10.1525</v>
      </c>
      <c r="E406" s="915">
        <v>8.8800000000000008</v>
      </c>
      <c r="F406" s="915">
        <v>906.2</v>
      </c>
    </row>
    <row r="407" spans="2:6">
      <c r="B407" s="961">
        <v>39665</v>
      </c>
      <c r="C407" s="905">
        <v>21.14</v>
      </c>
      <c r="D407" s="915">
        <v>10.18</v>
      </c>
      <c r="E407" s="915">
        <v>9.0350000000000001</v>
      </c>
      <c r="F407" s="915">
        <v>880.4</v>
      </c>
    </row>
    <row r="408" spans="2:6">
      <c r="B408" s="961">
        <v>39666</v>
      </c>
      <c r="C408" s="905">
        <v>20.23</v>
      </c>
      <c r="D408" s="915">
        <v>9.8725000000000005</v>
      </c>
      <c r="E408" s="915">
        <v>9.1050000000000004</v>
      </c>
      <c r="F408" s="915">
        <v>878.4</v>
      </c>
    </row>
    <row r="409" spans="2:6">
      <c r="B409" s="961">
        <v>39667</v>
      </c>
      <c r="C409" s="905">
        <v>21.15</v>
      </c>
      <c r="D409" s="915">
        <v>9.74</v>
      </c>
      <c r="E409" s="915">
        <v>9.35</v>
      </c>
      <c r="F409" s="915">
        <v>872.85</v>
      </c>
    </row>
    <row r="410" spans="2:6">
      <c r="B410" s="961">
        <v>39668</v>
      </c>
      <c r="C410" s="905">
        <v>20.66</v>
      </c>
      <c r="D410" s="915">
        <v>9.8224999999999998</v>
      </c>
      <c r="E410" s="915">
        <v>10.512499999999999</v>
      </c>
      <c r="F410" s="915">
        <v>852.4</v>
      </c>
    </row>
    <row r="411" spans="2:6">
      <c r="B411" s="961">
        <v>39671</v>
      </c>
      <c r="C411" s="905">
        <v>20.12</v>
      </c>
      <c r="D411" s="915">
        <v>9.9574999999999996</v>
      </c>
      <c r="E411" s="915">
        <v>10.647500000000001</v>
      </c>
      <c r="F411" s="915">
        <v>853.6</v>
      </c>
    </row>
    <row r="412" spans="2:6">
      <c r="B412" s="961">
        <v>39672</v>
      </c>
      <c r="C412" s="905">
        <v>21.17</v>
      </c>
      <c r="D412" s="915">
        <v>9.98</v>
      </c>
      <c r="E412" s="915">
        <v>10.442500000000001</v>
      </c>
      <c r="F412" s="915">
        <v>815</v>
      </c>
    </row>
    <row r="413" spans="2:6">
      <c r="B413" s="961">
        <v>39673</v>
      </c>
      <c r="C413" s="905">
        <v>21.55</v>
      </c>
      <c r="D413" s="915">
        <v>10.6625</v>
      </c>
      <c r="E413" s="915">
        <v>10.55</v>
      </c>
      <c r="F413" s="915">
        <v>823.55</v>
      </c>
    </row>
    <row r="414" spans="2:6">
      <c r="B414" s="961">
        <v>39674</v>
      </c>
      <c r="C414" s="905">
        <v>20.34</v>
      </c>
      <c r="D414" s="915">
        <v>10.422499999999999</v>
      </c>
      <c r="E414" s="915">
        <v>10.395</v>
      </c>
      <c r="F414" s="915">
        <v>816.6</v>
      </c>
    </row>
    <row r="415" spans="2:6">
      <c r="B415" s="961">
        <v>39675</v>
      </c>
      <c r="C415" s="905">
        <v>19.579999999999998</v>
      </c>
      <c r="D415" s="915">
        <v>10.047499999999999</v>
      </c>
      <c r="E415" s="915">
        <v>10.5175</v>
      </c>
      <c r="F415" s="915">
        <v>786.5</v>
      </c>
    </row>
    <row r="416" spans="2:6">
      <c r="B416" s="961">
        <v>39678</v>
      </c>
      <c r="C416" s="905">
        <v>20.98</v>
      </c>
      <c r="D416" s="915">
        <v>9.8925000000000001</v>
      </c>
      <c r="E416" s="915">
        <v>10.297499999999999</v>
      </c>
      <c r="F416" s="915">
        <v>792.15</v>
      </c>
    </row>
    <row r="417" spans="2:6">
      <c r="B417" s="961">
        <v>39679</v>
      </c>
      <c r="C417" s="905">
        <v>21.28</v>
      </c>
      <c r="D417" s="915">
        <v>10.029999999999999</v>
      </c>
      <c r="E417" s="915">
        <v>10.3225</v>
      </c>
      <c r="F417" s="915">
        <v>799.4</v>
      </c>
    </row>
    <row r="418" spans="2:6">
      <c r="B418" s="961">
        <v>39680</v>
      </c>
      <c r="C418" s="905">
        <v>20.420000000000002</v>
      </c>
      <c r="D418" s="915">
        <v>9.9600000000000009</v>
      </c>
      <c r="E418" s="915">
        <v>10.220000000000001</v>
      </c>
      <c r="F418" s="915">
        <v>802.15</v>
      </c>
    </row>
    <row r="419" spans="2:6">
      <c r="B419" s="961">
        <v>39681</v>
      </c>
      <c r="C419" s="905">
        <v>19.82</v>
      </c>
      <c r="D419" s="915">
        <v>10.5175</v>
      </c>
      <c r="E419" s="915">
        <v>10.327500000000001</v>
      </c>
      <c r="F419" s="915">
        <v>835.4</v>
      </c>
    </row>
    <row r="420" spans="2:6">
      <c r="B420" s="961">
        <v>39682</v>
      </c>
      <c r="C420" s="905">
        <v>18.809999999999999</v>
      </c>
      <c r="D420" s="915">
        <v>9.9975000000000005</v>
      </c>
      <c r="E420" s="915">
        <v>10.08</v>
      </c>
      <c r="F420" s="915">
        <v>825.05</v>
      </c>
    </row>
    <row r="421" spans="2:6">
      <c r="B421" s="961">
        <v>39685</v>
      </c>
      <c r="C421" s="905">
        <v>20.97</v>
      </c>
      <c r="D421" s="915">
        <v>10.112500000000001</v>
      </c>
      <c r="E421" s="915">
        <v>10.225</v>
      </c>
      <c r="F421" s="915">
        <v>825.05</v>
      </c>
    </row>
    <row r="422" spans="2:6">
      <c r="B422" s="961">
        <v>39686</v>
      </c>
      <c r="C422" s="905">
        <v>20.49</v>
      </c>
      <c r="D422" s="915">
        <v>10.1625</v>
      </c>
      <c r="E422" s="915">
        <v>10.395</v>
      </c>
      <c r="F422" s="915">
        <v>827.5</v>
      </c>
    </row>
    <row r="423" spans="2:6">
      <c r="B423" s="961">
        <v>39687</v>
      </c>
      <c r="C423" s="905">
        <v>19.760000000000002</v>
      </c>
      <c r="D423" s="915">
        <v>10.1975</v>
      </c>
      <c r="E423" s="915">
        <v>10.3375</v>
      </c>
      <c r="F423" s="915">
        <v>828.95</v>
      </c>
    </row>
    <row r="424" spans="2:6">
      <c r="B424" s="961">
        <v>39688</v>
      </c>
      <c r="C424" s="905">
        <v>19.43</v>
      </c>
      <c r="D424" s="915">
        <v>10.2475</v>
      </c>
      <c r="E424" s="915">
        <v>10.3775</v>
      </c>
      <c r="F424" s="915">
        <v>833.35</v>
      </c>
    </row>
    <row r="425" spans="2:6">
      <c r="B425" s="961">
        <v>39689</v>
      </c>
      <c r="C425" s="905">
        <v>20.65</v>
      </c>
      <c r="D425" s="915">
        <v>10.4025</v>
      </c>
      <c r="E425" s="915">
        <v>10.2675</v>
      </c>
      <c r="F425" s="915">
        <v>834.6</v>
      </c>
    </row>
    <row r="426" spans="2:6">
      <c r="B426" s="961">
        <v>39693</v>
      </c>
      <c r="C426" s="905">
        <v>21.99</v>
      </c>
      <c r="D426" s="915">
        <v>10.385</v>
      </c>
      <c r="E426" s="915">
        <v>10.68</v>
      </c>
      <c r="F426" s="915">
        <v>797.45</v>
      </c>
    </row>
    <row r="427" spans="2:6">
      <c r="B427" s="961">
        <v>39694</v>
      </c>
      <c r="C427" s="905">
        <v>21.43</v>
      </c>
      <c r="D427" s="915">
        <v>10.43</v>
      </c>
      <c r="E427" s="915">
        <v>10.782500000000001</v>
      </c>
      <c r="F427" s="915">
        <v>799.6</v>
      </c>
    </row>
    <row r="428" spans="2:6">
      <c r="B428" s="961">
        <v>39695</v>
      </c>
      <c r="C428" s="905">
        <v>24.03</v>
      </c>
      <c r="D428" s="915">
        <v>10.8775</v>
      </c>
      <c r="E428" s="915">
        <v>10.84</v>
      </c>
      <c r="F428" s="915">
        <v>796.6</v>
      </c>
    </row>
    <row r="429" spans="2:6">
      <c r="B429" s="961">
        <v>39696</v>
      </c>
      <c r="C429" s="905">
        <v>23.06</v>
      </c>
      <c r="D429" s="915">
        <v>11.9175</v>
      </c>
      <c r="E429" s="915">
        <v>11.317500000000001</v>
      </c>
      <c r="F429" s="915">
        <v>811</v>
      </c>
    </row>
    <row r="430" spans="2:6">
      <c r="B430" s="961">
        <v>39699</v>
      </c>
      <c r="C430" s="905">
        <v>22.64</v>
      </c>
      <c r="D430" s="915">
        <v>10.907500000000001</v>
      </c>
      <c r="E430" s="915">
        <v>11.685</v>
      </c>
      <c r="F430" s="915">
        <v>811.4</v>
      </c>
    </row>
    <row r="431" spans="2:6">
      <c r="B431" s="961">
        <v>39700</v>
      </c>
      <c r="C431" s="905">
        <v>25.47</v>
      </c>
      <c r="D431" s="915">
        <v>11.56</v>
      </c>
      <c r="E431" s="915">
        <v>11.55</v>
      </c>
      <c r="F431" s="915">
        <v>783.75</v>
      </c>
    </row>
    <row r="432" spans="2:6">
      <c r="B432" s="961">
        <v>39701</v>
      </c>
      <c r="C432" s="905">
        <v>24.52</v>
      </c>
      <c r="D432" s="915">
        <v>11.3</v>
      </c>
      <c r="E432" s="915">
        <v>11.44</v>
      </c>
      <c r="F432" s="915">
        <v>764.95</v>
      </c>
    </row>
    <row r="433" spans="2:6">
      <c r="B433" s="961">
        <v>39702</v>
      </c>
      <c r="C433" s="905">
        <v>24.39</v>
      </c>
      <c r="D433" s="915">
        <v>11.895</v>
      </c>
      <c r="E433" s="915">
        <v>11.78</v>
      </c>
      <c r="F433" s="915">
        <v>741.2</v>
      </c>
    </row>
    <row r="434" spans="2:6">
      <c r="B434" s="961">
        <v>39703</v>
      </c>
      <c r="C434" s="905">
        <v>25.66</v>
      </c>
      <c r="D434" s="915">
        <v>11.435</v>
      </c>
      <c r="E434" s="915">
        <v>11.455</v>
      </c>
      <c r="F434" s="915">
        <v>754.9</v>
      </c>
    </row>
    <row r="435" spans="2:6">
      <c r="B435" s="961">
        <v>39706</v>
      </c>
      <c r="C435" s="905">
        <v>31.7</v>
      </c>
      <c r="D435" s="915">
        <v>14.09</v>
      </c>
      <c r="E435" s="915">
        <v>12.46</v>
      </c>
      <c r="F435" s="915">
        <v>776.85</v>
      </c>
    </row>
    <row r="436" spans="2:6">
      <c r="B436" s="961">
        <v>39707</v>
      </c>
      <c r="C436" s="905">
        <v>30.3</v>
      </c>
      <c r="D436" s="915">
        <v>14.345000000000001</v>
      </c>
      <c r="E436" s="915">
        <v>12.387499999999999</v>
      </c>
      <c r="F436" s="915">
        <v>777.4</v>
      </c>
    </row>
    <row r="437" spans="2:6">
      <c r="B437" s="961">
        <v>39708</v>
      </c>
      <c r="C437" s="905">
        <v>36.22</v>
      </c>
      <c r="D437" s="915">
        <v>13.897500000000001</v>
      </c>
      <c r="E437" s="915">
        <v>12.484999999999999</v>
      </c>
      <c r="F437" s="915">
        <v>832.1</v>
      </c>
    </row>
    <row r="438" spans="2:6">
      <c r="B438" s="961">
        <v>39709</v>
      </c>
      <c r="C438" s="905">
        <v>33.1</v>
      </c>
      <c r="D438" s="915">
        <v>14.935</v>
      </c>
      <c r="E438" s="915">
        <v>13.0875</v>
      </c>
      <c r="F438" s="915">
        <v>832.1</v>
      </c>
    </row>
    <row r="439" spans="2:6">
      <c r="B439" s="961">
        <v>39710</v>
      </c>
      <c r="C439" s="905">
        <v>32.07</v>
      </c>
      <c r="D439" s="915">
        <v>13.535</v>
      </c>
      <c r="E439" s="915">
        <v>12.762499999999999</v>
      </c>
      <c r="F439" s="915">
        <v>856.3</v>
      </c>
    </row>
    <row r="440" spans="2:6">
      <c r="B440" s="961">
        <v>39713</v>
      </c>
      <c r="C440" s="905">
        <v>33.85</v>
      </c>
      <c r="D440" s="915">
        <v>13.805</v>
      </c>
      <c r="E440" s="915">
        <v>13.0525</v>
      </c>
      <c r="F440" s="915">
        <v>894.7</v>
      </c>
    </row>
    <row r="441" spans="2:6">
      <c r="B441" s="961">
        <v>39714</v>
      </c>
      <c r="C441" s="905">
        <v>35.72</v>
      </c>
      <c r="D441" s="915">
        <v>14.195</v>
      </c>
      <c r="E441" s="915">
        <v>13.0275</v>
      </c>
      <c r="F441" s="915">
        <v>901.15</v>
      </c>
    </row>
    <row r="442" spans="2:6">
      <c r="B442" s="961">
        <v>39715</v>
      </c>
      <c r="C442" s="905">
        <v>35.19</v>
      </c>
      <c r="D442" s="915">
        <v>13.54</v>
      </c>
      <c r="E442" s="915">
        <v>12.637499999999999</v>
      </c>
      <c r="F442" s="915">
        <v>889</v>
      </c>
    </row>
    <row r="443" spans="2:6">
      <c r="B443" s="961">
        <v>39716</v>
      </c>
      <c r="C443" s="905">
        <v>32.82</v>
      </c>
      <c r="D443" s="915">
        <v>13.61</v>
      </c>
      <c r="E443" s="915">
        <v>12.922499999999999</v>
      </c>
      <c r="F443" s="915">
        <v>872.5</v>
      </c>
    </row>
    <row r="444" spans="2:6">
      <c r="B444" s="961">
        <v>39717</v>
      </c>
      <c r="C444" s="905">
        <v>34.74</v>
      </c>
      <c r="D444" s="915">
        <v>14.505000000000001</v>
      </c>
      <c r="E444" s="915">
        <v>12.9975</v>
      </c>
      <c r="F444" s="915">
        <v>889.2</v>
      </c>
    </row>
    <row r="445" spans="2:6">
      <c r="B445" s="961">
        <v>39720</v>
      </c>
      <c r="C445" s="905">
        <v>46.72</v>
      </c>
      <c r="D445" s="915">
        <v>14.695</v>
      </c>
      <c r="E445" s="915">
        <v>13.862500000000001</v>
      </c>
      <c r="F445" s="915">
        <v>898.3</v>
      </c>
    </row>
    <row r="446" spans="2:6">
      <c r="B446" s="961">
        <v>39721</v>
      </c>
      <c r="C446" s="905">
        <v>39.39</v>
      </c>
      <c r="D446" s="915">
        <v>14.765000000000001</v>
      </c>
      <c r="E446" s="915">
        <v>14.525</v>
      </c>
      <c r="F446" s="915">
        <v>877.6</v>
      </c>
    </row>
    <row r="447" spans="2:6">
      <c r="B447" s="961">
        <v>39722</v>
      </c>
      <c r="C447" s="905">
        <v>39.81</v>
      </c>
      <c r="D447" s="915">
        <v>14.045</v>
      </c>
      <c r="E447" s="915">
        <v>14.525</v>
      </c>
      <c r="F447" s="915">
        <v>878.1</v>
      </c>
    </row>
    <row r="448" spans="2:6">
      <c r="B448" s="961">
        <v>39723</v>
      </c>
      <c r="C448" s="905">
        <v>45.26</v>
      </c>
      <c r="D448" s="915">
        <v>14.535</v>
      </c>
      <c r="E448" s="915">
        <v>15.3125</v>
      </c>
      <c r="F448" s="915">
        <v>840.5</v>
      </c>
    </row>
    <row r="449" spans="2:6">
      <c r="B449" s="961">
        <v>39724</v>
      </c>
      <c r="C449" s="905">
        <v>45.14</v>
      </c>
      <c r="D449" s="915">
        <v>13.975</v>
      </c>
      <c r="E449" s="915">
        <v>14.9275</v>
      </c>
      <c r="F449" s="915">
        <v>840.5</v>
      </c>
    </row>
    <row r="450" spans="2:6">
      <c r="B450" s="961">
        <v>39727</v>
      </c>
      <c r="C450" s="905">
        <v>52.05</v>
      </c>
      <c r="D450" s="915">
        <v>17.745000000000001</v>
      </c>
      <c r="E450" s="915">
        <v>16.855</v>
      </c>
      <c r="F450" s="915">
        <v>863.4</v>
      </c>
    </row>
    <row r="451" spans="2:6">
      <c r="B451" s="961">
        <v>39728</v>
      </c>
      <c r="C451" s="905">
        <v>53.68</v>
      </c>
      <c r="D451" s="915">
        <v>16.822500000000002</v>
      </c>
      <c r="E451" s="915">
        <v>16.717500000000001</v>
      </c>
      <c r="F451" s="915">
        <v>877.4</v>
      </c>
    </row>
    <row r="452" spans="2:6">
      <c r="B452" s="961">
        <v>39729</v>
      </c>
      <c r="C452" s="905">
        <v>57.53</v>
      </c>
      <c r="D452" s="915">
        <v>18.9175</v>
      </c>
      <c r="E452" s="915">
        <v>17.1525</v>
      </c>
      <c r="F452" s="915">
        <v>908</v>
      </c>
    </row>
    <row r="453" spans="2:6">
      <c r="B453" s="961">
        <v>39730</v>
      </c>
      <c r="C453" s="905">
        <v>63.92</v>
      </c>
      <c r="D453" s="915">
        <v>17.204999999999998</v>
      </c>
      <c r="E453" s="915">
        <v>16.395</v>
      </c>
      <c r="F453" s="915">
        <v>892.35</v>
      </c>
    </row>
    <row r="454" spans="2:6">
      <c r="B454" s="961">
        <v>39731</v>
      </c>
      <c r="C454" s="905">
        <v>69.95</v>
      </c>
      <c r="D454" s="915">
        <v>21.077500000000001</v>
      </c>
      <c r="E454" s="915">
        <v>19.272500000000001</v>
      </c>
      <c r="F454" s="915">
        <v>890.6</v>
      </c>
    </row>
    <row r="455" spans="2:6">
      <c r="B455" s="961">
        <v>39734</v>
      </c>
      <c r="C455" s="905">
        <v>54.99</v>
      </c>
      <c r="D455" s="915">
        <v>18.1875</v>
      </c>
      <c r="E455" s="915">
        <v>17.545000000000002</v>
      </c>
      <c r="F455" s="915">
        <v>829.2</v>
      </c>
    </row>
    <row r="456" spans="2:6">
      <c r="B456" s="961">
        <v>39735</v>
      </c>
      <c r="C456" s="905">
        <v>55.13</v>
      </c>
      <c r="D456" s="915">
        <v>15.852499999999999</v>
      </c>
      <c r="E456" s="915">
        <v>15.25</v>
      </c>
      <c r="F456" s="915">
        <v>838.4</v>
      </c>
    </row>
    <row r="457" spans="2:6">
      <c r="B457" s="961">
        <v>39736</v>
      </c>
      <c r="C457" s="905">
        <v>69.25</v>
      </c>
      <c r="D457" s="915">
        <v>18.057500000000001</v>
      </c>
      <c r="E457" s="915">
        <v>15.432499999999999</v>
      </c>
      <c r="F457" s="915">
        <v>846.66</v>
      </c>
    </row>
    <row r="458" spans="2:6">
      <c r="B458" s="961">
        <v>39737</v>
      </c>
      <c r="C458" s="905">
        <v>67.61</v>
      </c>
      <c r="D458" s="915">
        <v>18.5975</v>
      </c>
      <c r="E458" s="915">
        <v>16.585000000000001</v>
      </c>
      <c r="F458" s="915">
        <v>796.6</v>
      </c>
    </row>
    <row r="459" spans="2:6">
      <c r="B459" s="961">
        <v>39738</v>
      </c>
      <c r="C459" s="905">
        <v>70.33</v>
      </c>
      <c r="D459" s="915">
        <v>16.9025</v>
      </c>
      <c r="E459" s="915">
        <v>15.61</v>
      </c>
      <c r="F459" s="915">
        <v>780.05</v>
      </c>
    </row>
    <row r="460" spans="2:6">
      <c r="B460" s="961">
        <v>39741</v>
      </c>
      <c r="C460" s="905">
        <v>52.97</v>
      </c>
      <c r="D460" s="915">
        <v>15.217499999999999</v>
      </c>
      <c r="E460" s="915">
        <v>14.97</v>
      </c>
      <c r="F460" s="915">
        <v>786.05</v>
      </c>
    </row>
    <row r="461" spans="2:6">
      <c r="B461" s="961">
        <v>39742</v>
      </c>
      <c r="C461" s="905">
        <v>53.11</v>
      </c>
      <c r="D461" s="915">
        <v>15.705</v>
      </c>
      <c r="E461" s="915">
        <v>16.274999999999999</v>
      </c>
      <c r="F461" s="915">
        <v>773.55</v>
      </c>
    </row>
    <row r="462" spans="2:6">
      <c r="B462" s="961">
        <v>39743</v>
      </c>
      <c r="C462" s="905">
        <v>69.650000000000006</v>
      </c>
      <c r="D462" s="915">
        <v>18.66</v>
      </c>
      <c r="E462" s="915">
        <v>18.695</v>
      </c>
      <c r="F462" s="915">
        <v>748.05</v>
      </c>
    </row>
    <row r="463" spans="2:6">
      <c r="B463" s="961">
        <v>39744</v>
      </c>
      <c r="C463" s="905">
        <v>67.8</v>
      </c>
      <c r="D463" s="915">
        <v>21.385000000000002</v>
      </c>
      <c r="E463" s="915">
        <v>18.055</v>
      </c>
      <c r="F463" s="915">
        <v>720.65</v>
      </c>
    </row>
    <row r="464" spans="2:6">
      <c r="B464" s="961">
        <v>39745</v>
      </c>
      <c r="C464" s="905">
        <v>79.13</v>
      </c>
      <c r="D464" s="915">
        <v>24.822500000000002</v>
      </c>
      <c r="E464" s="915">
        <v>20.852499999999999</v>
      </c>
      <c r="F464" s="915">
        <v>710.8</v>
      </c>
    </row>
    <row r="465" spans="2:6">
      <c r="B465" s="961">
        <v>39748</v>
      </c>
      <c r="C465" s="905">
        <v>80.06</v>
      </c>
      <c r="D465" s="915">
        <v>27.387499999999999</v>
      </c>
      <c r="E465" s="915">
        <v>23.692499999999999</v>
      </c>
      <c r="F465" s="915">
        <v>734.4</v>
      </c>
    </row>
    <row r="466" spans="2:6">
      <c r="B466" s="961">
        <v>39749</v>
      </c>
      <c r="C466" s="905">
        <v>66.959999999999994</v>
      </c>
      <c r="D466" s="915">
        <v>24.295000000000002</v>
      </c>
      <c r="E466" s="915">
        <v>21.434999999999999</v>
      </c>
      <c r="F466" s="915">
        <v>738.15</v>
      </c>
    </row>
    <row r="467" spans="2:6">
      <c r="B467" s="961">
        <v>39750</v>
      </c>
      <c r="C467" s="905">
        <v>69.959999999999994</v>
      </c>
      <c r="D467" s="915">
        <v>23.8325</v>
      </c>
      <c r="E467" s="915">
        <v>21.504999999999999</v>
      </c>
      <c r="F467" s="915">
        <v>756.35</v>
      </c>
    </row>
    <row r="468" spans="2:6">
      <c r="B468" s="961">
        <v>39751</v>
      </c>
      <c r="C468" s="905">
        <v>62.9</v>
      </c>
      <c r="D468" s="915">
        <v>23.0625</v>
      </c>
      <c r="E468" s="915">
        <v>23.754999999999999</v>
      </c>
      <c r="F468" s="915">
        <v>739.55</v>
      </c>
    </row>
    <row r="469" spans="2:6">
      <c r="B469" s="961">
        <v>39752</v>
      </c>
      <c r="C469" s="905">
        <v>59.89</v>
      </c>
      <c r="D469" s="915">
        <v>23.305</v>
      </c>
      <c r="E469" s="915">
        <v>23.37</v>
      </c>
      <c r="F469" s="915">
        <v>728.55</v>
      </c>
    </row>
    <row r="470" spans="2:6">
      <c r="B470" s="961">
        <v>39755</v>
      </c>
      <c r="C470" s="905">
        <v>53.68</v>
      </c>
      <c r="D470" s="915">
        <v>21.967500000000001</v>
      </c>
      <c r="E470" s="915">
        <v>22.024999999999999</v>
      </c>
      <c r="F470" s="915">
        <v>727.75</v>
      </c>
    </row>
    <row r="471" spans="2:6">
      <c r="B471" s="961">
        <v>39756</v>
      </c>
      <c r="C471" s="905">
        <v>47.73</v>
      </c>
      <c r="D471" s="915">
        <v>18.977499999999999</v>
      </c>
      <c r="E471" s="915">
        <v>20.572500000000002</v>
      </c>
      <c r="F471" s="915">
        <v>761</v>
      </c>
    </row>
    <row r="472" spans="2:6">
      <c r="B472" s="961">
        <v>39757</v>
      </c>
      <c r="C472" s="905">
        <v>54.56</v>
      </c>
      <c r="D472" s="915">
        <v>19.64</v>
      </c>
      <c r="E472" s="915">
        <v>20.302499999999998</v>
      </c>
      <c r="F472" s="915">
        <v>750.8</v>
      </c>
    </row>
    <row r="473" spans="2:6">
      <c r="B473" s="961">
        <v>39758</v>
      </c>
      <c r="C473" s="905">
        <v>63.68</v>
      </c>
      <c r="D473" s="915">
        <v>20.752500000000001</v>
      </c>
      <c r="E473" s="915">
        <v>21.49</v>
      </c>
      <c r="F473" s="915">
        <v>742.85</v>
      </c>
    </row>
    <row r="474" spans="2:6">
      <c r="B474" s="961">
        <v>39759</v>
      </c>
      <c r="C474" s="905">
        <v>56.1</v>
      </c>
      <c r="D474" s="915">
        <v>20.237500000000001</v>
      </c>
      <c r="E474" s="915">
        <v>20.772500000000001</v>
      </c>
      <c r="F474" s="915">
        <v>742.85</v>
      </c>
    </row>
    <row r="475" spans="2:6">
      <c r="B475" s="961">
        <v>39762</v>
      </c>
      <c r="C475" s="905">
        <v>59.98</v>
      </c>
      <c r="D475" s="915">
        <v>19.55</v>
      </c>
      <c r="E475" s="915">
        <v>19.5975</v>
      </c>
      <c r="F475" s="915">
        <v>750.7</v>
      </c>
    </row>
    <row r="476" spans="2:6">
      <c r="B476" s="961">
        <v>39763</v>
      </c>
      <c r="C476" s="905">
        <v>61.44</v>
      </c>
      <c r="D476" s="915">
        <v>20.462499999999999</v>
      </c>
      <c r="E476" s="915">
        <v>20.997499999999999</v>
      </c>
      <c r="F476" s="915">
        <v>729.5</v>
      </c>
    </row>
    <row r="477" spans="2:6">
      <c r="B477" s="961">
        <v>39764</v>
      </c>
      <c r="C477" s="905">
        <v>66.459999999999994</v>
      </c>
      <c r="D477" s="915">
        <v>22.114999999999998</v>
      </c>
      <c r="E477" s="915">
        <v>21.774999999999999</v>
      </c>
      <c r="F477" s="915">
        <v>718.1</v>
      </c>
    </row>
    <row r="478" spans="2:6">
      <c r="B478" s="961">
        <v>39765</v>
      </c>
      <c r="C478" s="905">
        <v>59.83</v>
      </c>
      <c r="D478" s="915">
        <v>22.53</v>
      </c>
      <c r="E478" s="915">
        <v>21.734999999999999</v>
      </c>
      <c r="F478" s="915">
        <v>716.7</v>
      </c>
    </row>
    <row r="479" spans="2:6">
      <c r="B479" s="961">
        <v>39766</v>
      </c>
      <c r="C479" s="905">
        <v>66.31</v>
      </c>
      <c r="D479" s="915">
        <v>21.61</v>
      </c>
      <c r="E479" s="915">
        <v>21.465</v>
      </c>
      <c r="F479" s="915">
        <v>745.05</v>
      </c>
    </row>
    <row r="480" spans="2:6">
      <c r="B480" s="961">
        <v>39769</v>
      </c>
      <c r="C480" s="905">
        <v>69.150000000000006</v>
      </c>
      <c r="D480" s="915">
        <v>21.32</v>
      </c>
      <c r="E480" s="915">
        <v>20.81</v>
      </c>
      <c r="F480" s="915">
        <v>738.45</v>
      </c>
    </row>
    <row r="481" spans="2:6">
      <c r="B481" s="961">
        <v>39770</v>
      </c>
      <c r="C481" s="905">
        <v>67.64</v>
      </c>
      <c r="D481" s="915">
        <v>20.502500000000001</v>
      </c>
      <c r="E481" s="915">
        <v>19.835000000000001</v>
      </c>
      <c r="F481" s="915">
        <v>738.25</v>
      </c>
    </row>
    <row r="482" spans="2:6">
      <c r="B482" s="961">
        <v>39771</v>
      </c>
      <c r="C482" s="905">
        <v>74.260000000000005</v>
      </c>
      <c r="D482" s="915">
        <v>20.105</v>
      </c>
      <c r="E482" s="915">
        <v>19.36</v>
      </c>
      <c r="F482" s="915">
        <v>748.25</v>
      </c>
    </row>
    <row r="483" spans="2:6">
      <c r="B483" s="961">
        <v>39772</v>
      </c>
      <c r="C483" s="905">
        <v>80.86</v>
      </c>
      <c r="D483" s="915">
        <v>21.647500000000001</v>
      </c>
      <c r="E483" s="915">
        <v>19.98</v>
      </c>
      <c r="F483" s="915">
        <v>749.3</v>
      </c>
    </row>
    <row r="484" spans="2:6">
      <c r="B484" s="961">
        <v>39773</v>
      </c>
      <c r="C484" s="905">
        <v>72.67</v>
      </c>
      <c r="D484" s="915">
        <v>20.22</v>
      </c>
      <c r="E484" s="915">
        <v>20.672499999999999</v>
      </c>
      <c r="F484" s="915">
        <v>781.7</v>
      </c>
    </row>
    <row r="485" spans="2:6">
      <c r="B485" s="961">
        <v>39776</v>
      </c>
      <c r="C485" s="905">
        <v>64.7</v>
      </c>
      <c r="D485" s="915">
        <v>19.63</v>
      </c>
      <c r="E485" s="915">
        <v>20.672499999999999</v>
      </c>
      <c r="F485" s="915">
        <v>824.5</v>
      </c>
    </row>
    <row r="486" spans="2:6">
      <c r="B486" s="961">
        <v>39777</v>
      </c>
      <c r="C486" s="905">
        <v>60.9</v>
      </c>
      <c r="D486" s="915">
        <v>19.212499999999999</v>
      </c>
      <c r="E486" s="915">
        <v>21.414999999999999</v>
      </c>
      <c r="F486" s="915">
        <v>810.5</v>
      </c>
    </row>
    <row r="487" spans="2:6">
      <c r="B487" s="961">
        <v>39778</v>
      </c>
      <c r="C487" s="905">
        <v>54.92</v>
      </c>
      <c r="D487" s="915">
        <v>19.057500000000001</v>
      </c>
      <c r="E487" s="915">
        <v>21.605</v>
      </c>
      <c r="F487" s="915">
        <v>814.1</v>
      </c>
    </row>
    <row r="488" spans="2:6">
      <c r="B488" s="961">
        <v>39780</v>
      </c>
      <c r="C488" s="905">
        <v>55.28</v>
      </c>
      <c r="D488" s="915">
        <v>18.067499999999999</v>
      </c>
      <c r="E488" s="915">
        <v>21.125</v>
      </c>
      <c r="F488" s="915">
        <v>812.65</v>
      </c>
    </row>
    <row r="489" spans="2:6">
      <c r="B489" s="961">
        <v>39783</v>
      </c>
      <c r="C489" s="905">
        <v>68.510000000000005</v>
      </c>
      <c r="D489" s="915">
        <v>19.625</v>
      </c>
      <c r="E489" s="915">
        <v>22.2</v>
      </c>
      <c r="F489" s="915">
        <v>773.65</v>
      </c>
    </row>
    <row r="490" spans="2:6">
      <c r="B490" s="961">
        <v>39784</v>
      </c>
      <c r="C490" s="905">
        <v>62.98</v>
      </c>
      <c r="D490" s="915">
        <v>20.502500000000001</v>
      </c>
      <c r="E490" s="915">
        <v>22.33</v>
      </c>
      <c r="F490" s="915">
        <v>779.3</v>
      </c>
    </row>
    <row r="491" spans="2:6">
      <c r="B491" s="961">
        <v>39785</v>
      </c>
      <c r="C491" s="905">
        <v>60.72</v>
      </c>
      <c r="D491" s="915">
        <v>20.734999999999999</v>
      </c>
      <c r="E491" s="915">
        <v>21.925000000000001</v>
      </c>
      <c r="F491" s="915">
        <v>780.2</v>
      </c>
    </row>
    <row r="492" spans="2:6">
      <c r="B492" s="961">
        <v>39786</v>
      </c>
      <c r="C492" s="905">
        <v>63.64</v>
      </c>
      <c r="D492" s="915">
        <v>20.7775</v>
      </c>
      <c r="E492" s="915">
        <v>20.78</v>
      </c>
      <c r="F492" s="915">
        <v>772.75</v>
      </c>
    </row>
    <row r="493" spans="2:6">
      <c r="B493" s="961">
        <v>39787</v>
      </c>
      <c r="C493" s="905">
        <v>59.93</v>
      </c>
      <c r="D493" s="915">
        <v>20.545000000000002</v>
      </c>
      <c r="E493" s="915">
        <v>19.295000000000002</v>
      </c>
      <c r="F493" s="915">
        <v>748.1</v>
      </c>
    </row>
    <row r="494" spans="2:6">
      <c r="B494" s="961">
        <v>39790</v>
      </c>
      <c r="C494" s="905">
        <v>58.49</v>
      </c>
      <c r="D494" s="915">
        <v>19.572500000000002</v>
      </c>
      <c r="E494" s="915">
        <v>19.155000000000001</v>
      </c>
      <c r="F494" s="915">
        <v>773.5</v>
      </c>
    </row>
    <row r="495" spans="2:6">
      <c r="B495" s="961">
        <v>39791</v>
      </c>
      <c r="C495" s="905">
        <v>58.91</v>
      </c>
      <c r="D495" s="915">
        <v>19.094999999999999</v>
      </c>
      <c r="E495" s="915">
        <v>18.64</v>
      </c>
      <c r="F495" s="915">
        <v>768.8</v>
      </c>
    </row>
    <row r="496" spans="2:6">
      <c r="B496" s="961">
        <v>39792</v>
      </c>
      <c r="C496" s="905">
        <v>55.73</v>
      </c>
      <c r="D496" s="915">
        <v>18.282499999999999</v>
      </c>
      <c r="E496" s="915">
        <v>17.739999999999998</v>
      </c>
      <c r="F496" s="915">
        <v>805.4</v>
      </c>
    </row>
    <row r="497" spans="2:6">
      <c r="B497" s="961">
        <v>39793</v>
      </c>
      <c r="C497" s="905">
        <v>55.78</v>
      </c>
      <c r="D497" s="915">
        <v>18.3</v>
      </c>
      <c r="E497" s="915">
        <v>18.68</v>
      </c>
      <c r="F497" s="915">
        <v>825.5</v>
      </c>
    </row>
    <row r="498" spans="2:6">
      <c r="B498" s="961">
        <v>39794</v>
      </c>
      <c r="C498" s="905">
        <v>54.28</v>
      </c>
      <c r="D498" s="915">
        <v>20.017499999999998</v>
      </c>
      <c r="E498" s="915">
        <v>19.704999999999998</v>
      </c>
      <c r="F498" s="915">
        <v>823.9</v>
      </c>
    </row>
    <row r="499" spans="2:6">
      <c r="B499" s="961">
        <v>39797</v>
      </c>
      <c r="C499" s="905">
        <v>56.76</v>
      </c>
      <c r="D499" s="915">
        <v>19.922499999999999</v>
      </c>
      <c r="E499" s="915">
        <v>22.13</v>
      </c>
      <c r="F499" s="915">
        <v>837.7</v>
      </c>
    </row>
    <row r="500" spans="2:6">
      <c r="B500" s="961">
        <v>39798</v>
      </c>
      <c r="C500" s="905">
        <v>52.37</v>
      </c>
      <c r="D500" s="915">
        <v>20.432500000000001</v>
      </c>
      <c r="E500" s="915">
        <v>22.21</v>
      </c>
      <c r="F500" s="915">
        <v>836.65</v>
      </c>
    </row>
    <row r="501" spans="2:6">
      <c r="B501" s="961">
        <v>39799</v>
      </c>
      <c r="C501" s="905">
        <v>49.84</v>
      </c>
      <c r="D501" s="915">
        <v>21.1325</v>
      </c>
      <c r="E501" s="915">
        <v>24.51</v>
      </c>
      <c r="F501" s="915">
        <v>875.6</v>
      </c>
    </row>
    <row r="502" spans="2:6">
      <c r="B502" s="961">
        <v>39800</v>
      </c>
      <c r="C502" s="905">
        <v>47.34</v>
      </c>
      <c r="D502" s="915">
        <v>19.842500000000001</v>
      </c>
      <c r="E502" s="915">
        <v>24.6525</v>
      </c>
      <c r="F502" s="915">
        <v>849.7</v>
      </c>
    </row>
    <row r="503" spans="2:6">
      <c r="B503" s="961">
        <v>39801</v>
      </c>
      <c r="C503" s="905">
        <v>44.93</v>
      </c>
      <c r="D503" s="915">
        <v>19.072500000000002</v>
      </c>
      <c r="E503" s="915">
        <v>24.315000000000001</v>
      </c>
      <c r="F503" s="915">
        <v>838.65</v>
      </c>
    </row>
    <row r="504" spans="2:6">
      <c r="B504" s="961">
        <v>39804</v>
      </c>
      <c r="C504" s="905">
        <v>44.56</v>
      </c>
      <c r="D504" s="915">
        <v>18.225000000000001</v>
      </c>
      <c r="E504" s="915">
        <v>23.585000000000001</v>
      </c>
      <c r="F504" s="915">
        <v>846.8</v>
      </c>
    </row>
    <row r="505" spans="2:6">
      <c r="B505" s="961">
        <v>39805</v>
      </c>
      <c r="C505" s="905">
        <v>45.02</v>
      </c>
      <c r="D505" s="915">
        <v>17.88</v>
      </c>
      <c r="E505" s="915">
        <v>22.26</v>
      </c>
      <c r="F505" s="915">
        <v>840.2</v>
      </c>
    </row>
    <row r="506" spans="2:6">
      <c r="B506" s="961">
        <v>39806</v>
      </c>
      <c r="C506" s="905">
        <v>44.8</v>
      </c>
      <c r="D506" s="915">
        <v>17.635000000000002</v>
      </c>
      <c r="E506" s="915">
        <v>22.035</v>
      </c>
      <c r="F506" s="915">
        <v>838.25</v>
      </c>
    </row>
    <row r="507" spans="2:6">
      <c r="B507" s="961">
        <v>39808</v>
      </c>
      <c r="C507" s="905">
        <v>43.38</v>
      </c>
      <c r="D507" s="915">
        <v>17.594999999999999</v>
      </c>
      <c r="E507" s="915">
        <v>22.114999999999998</v>
      </c>
      <c r="F507" s="915">
        <v>838.25</v>
      </c>
    </row>
    <row r="508" spans="2:6">
      <c r="B508" s="961">
        <v>39811</v>
      </c>
      <c r="C508" s="905">
        <v>43.9</v>
      </c>
      <c r="D508" s="915">
        <v>17.664999999999999</v>
      </c>
      <c r="E508" s="915">
        <v>22.715</v>
      </c>
      <c r="F508" s="915">
        <v>880.05</v>
      </c>
    </row>
    <row r="509" spans="2:6">
      <c r="B509" s="961">
        <v>39812</v>
      </c>
      <c r="C509" s="905">
        <v>41.63</v>
      </c>
      <c r="D509" s="915">
        <v>17.772500000000001</v>
      </c>
      <c r="E509" s="915">
        <v>23.055</v>
      </c>
      <c r="F509" s="915">
        <v>871.45</v>
      </c>
    </row>
    <row r="510" spans="2:6">
      <c r="B510" s="961">
        <v>39813</v>
      </c>
      <c r="C510" s="905">
        <v>40</v>
      </c>
      <c r="D510" s="915">
        <v>17.752500000000001</v>
      </c>
      <c r="E510" s="915">
        <v>22.92</v>
      </c>
      <c r="F510" s="915">
        <v>862.2</v>
      </c>
    </row>
    <row r="511" spans="2:6">
      <c r="B511" s="961">
        <v>39815</v>
      </c>
      <c r="C511" s="905">
        <v>39.19</v>
      </c>
      <c r="D511" s="915">
        <v>17.852499999999999</v>
      </c>
      <c r="E511" s="915">
        <v>22.855</v>
      </c>
      <c r="F511" s="915">
        <v>877.35</v>
      </c>
    </row>
    <row r="512" spans="2:6">
      <c r="B512" s="961">
        <v>39818</v>
      </c>
      <c r="C512" s="905">
        <v>39.08</v>
      </c>
      <c r="D512" s="915">
        <v>17.5075</v>
      </c>
      <c r="E512" s="915">
        <v>23.197500000000002</v>
      </c>
      <c r="F512" s="915">
        <v>850.05</v>
      </c>
    </row>
    <row r="513" spans="2:6">
      <c r="B513" s="961">
        <v>39819</v>
      </c>
      <c r="C513" s="905">
        <v>38.56</v>
      </c>
      <c r="D513" s="915">
        <v>17.192499999999999</v>
      </c>
      <c r="E513" s="915">
        <v>22.547499999999999</v>
      </c>
      <c r="F513" s="915">
        <v>845.5</v>
      </c>
    </row>
    <row r="514" spans="2:6">
      <c r="B514" s="961">
        <v>39820</v>
      </c>
      <c r="C514" s="905">
        <v>43.39</v>
      </c>
      <c r="D514" s="915">
        <v>17.274999999999999</v>
      </c>
      <c r="E514" s="915">
        <v>22.067499999999999</v>
      </c>
      <c r="F514" s="915">
        <v>846.75</v>
      </c>
    </row>
    <row r="515" spans="2:6">
      <c r="B515" s="961">
        <v>39821</v>
      </c>
      <c r="C515" s="905">
        <v>42.56</v>
      </c>
      <c r="D515" s="915">
        <v>18.234999999999999</v>
      </c>
      <c r="E515" s="915">
        <v>21.454999999999998</v>
      </c>
      <c r="F515" s="915">
        <v>857.8</v>
      </c>
    </row>
    <row r="516" spans="2:6">
      <c r="B516" s="961">
        <v>39822</v>
      </c>
      <c r="C516" s="905">
        <v>42.82</v>
      </c>
      <c r="D516" s="915">
        <v>18.067499999999999</v>
      </c>
      <c r="E516" s="915">
        <v>20.725000000000001</v>
      </c>
      <c r="F516" s="915">
        <v>855.35</v>
      </c>
    </row>
    <row r="517" spans="2:6">
      <c r="B517" s="961">
        <v>39825</v>
      </c>
      <c r="C517" s="905">
        <v>45.84</v>
      </c>
      <c r="D517" s="915">
        <v>18.3675</v>
      </c>
      <c r="E517" s="915">
        <v>20.2075</v>
      </c>
      <c r="F517" s="915">
        <v>825.2</v>
      </c>
    </row>
    <row r="518" spans="2:6">
      <c r="B518" s="961">
        <v>39826</v>
      </c>
      <c r="C518" s="905">
        <v>43.27</v>
      </c>
      <c r="D518" s="915">
        <v>18.252500000000001</v>
      </c>
      <c r="E518" s="915">
        <v>20.502500000000001</v>
      </c>
      <c r="F518" s="915">
        <v>822.85</v>
      </c>
    </row>
    <row r="519" spans="2:6">
      <c r="B519" s="961">
        <v>39827</v>
      </c>
      <c r="C519" s="905">
        <v>49.14</v>
      </c>
      <c r="D519" s="915">
        <v>18.7225</v>
      </c>
      <c r="E519" s="915">
        <v>20.824999999999999</v>
      </c>
      <c r="F519" s="915">
        <v>812.05</v>
      </c>
    </row>
    <row r="520" spans="2:6">
      <c r="B520" s="961">
        <v>39828</v>
      </c>
      <c r="C520" s="905">
        <v>51</v>
      </c>
      <c r="D520" s="915">
        <v>19.122499999999999</v>
      </c>
      <c r="E520" s="915">
        <v>20.282499999999999</v>
      </c>
      <c r="F520" s="915">
        <v>810.2</v>
      </c>
    </row>
    <row r="521" spans="2:6">
      <c r="B521" s="961">
        <v>39829</v>
      </c>
      <c r="C521" s="905">
        <v>46.11</v>
      </c>
      <c r="D521" s="915">
        <v>18.487500000000001</v>
      </c>
      <c r="E521" s="915">
        <v>19.612500000000001</v>
      </c>
      <c r="F521" s="915">
        <v>834.5</v>
      </c>
    </row>
    <row r="522" spans="2:6">
      <c r="B522" s="961">
        <v>39833</v>
      </c>
      <c r="C522" s="905">
        <v>56.65</v>
      </c>
      <c r="D522" s="915">
        <v>19.25</v>
      </c>
      <c r="E522" s="915">
        <v>20.99</v>
      </c>
      <c r="F522" s="915">
        <v>862.1</v>
      </c>
    </row>
    <row r="523" spans="2:6">
      <c r="B523" s="961">
        <v>39834</v>
      </c>
      <c r="C523" s="905">
        <v>46.42</v>
      </c>
      <c r="D523" s="915">
        <v>21.405000000000001</v>
      </c>
      <c r="E523" s="915">
        <v>20.69</v>
      </c>
      <c r="F523" s="915">
        <v>849.6</v>
      </c>
    </row>
    <row r="524" spans="2:6">
      <c r="B524" s="961">
        <v>39835</v>
      </c>
      <c r="C524" s="905">
        <v>47.29</v>
      </c>
      <c r="D524" s="915">
        <v>21.114999999999998</v>
      </c>
      <c r="E524" s="915">
        <v>19.899999999999999</v>
      </c>
      <c r="F524" s="915">
        <v>857.25</v>
      </c>
    </row>
    <row r="525" spans="2:6">
      <c r="B525" s="961">
        <v>39836</v>
      </c>
      <c r="C525" s="905">
        <v>47.27</v>
      </c>
      <c r="D525" s="915">
        <v>21.1</v>
      </c>
      <c r="E525" s="915">
        <v>20.112500000000001</v>
      </c>
      <c r="F525" s="915">
        <v>887</v>
      </c>
    </row>
    <row r="526" spans="2:6">
      <c r="B526" s="961">
        <v>39839</v>
      </c>
      <c r="C526" s="905">
        <v>45.69</v>
      </c>
      <c r="D526" s="915">
        <v>21.06</v>
      </c>
      <c r="E526" s="915">
        <v>20.265000000000001</v>
      </c>
      <c r="F526" s="915">
        <v>905.1</v>
      </c>
    </row>
    <row r="527" spans="2:6">
      <c r="B527" s="961">
        <v>39840</v>
      </c>
      <c r="C527" s="905">
        <v>42.25</v>
      </c>
      <c r="D527" s="915">
        <v>21.32</v>
      </c>
      <c r="E527" s="915">
        <v>19.892499999999998</v>
      </c>
      <c r="F527" s="915">
        <v>900.05</v>
      </c>
    </row>
    <row r="528" spans="2:6">
      <c r="B528" s="961">
        <v>39841</v>
      </c>
      <c r="C528" s="905">
        <v>39.659999999999997</v>
      </c>
      <c r="D528" s="915">
        <v>20.2075</v>
      </c>
      <c r="E528" s="915">
        <v>19.565000000000001</v>
      </c>
      <c r="F528" s="915">
        <v>905.7</v>
      </c>
    </row>
    <row r="529" spans="2:6">
      <c r="B529" s="961">
        <v>39842</v>
      </c>
      <c r="C529" s="905">
        <v>42.63</v>
      </c>
      <c r="D529" s="915">
        <v>19.897500000000001</v>
      </c>
      <c r="E529" s="915">
        <v>19.454999999999998</v>
      </c>
      <c r="F529" s="915">
        <v>898.25</v>
      </c>
    </row>
    <row r="530" spans="2:6">
      <c r="B530" s="961">
        <v>39843</v>
      </c>
      <c r="C530" s="905">
        <v>44.84</v>
      </c>
      <c r="D530" s="915">
        <v>20.46</v>
      </c>
      <c r="E530" s="915">
        <v>19.605</v>
      </c>
      <c r="F530" s="915">
        <v>922.05</v>
      </c>
    </row>
    <row r="531" spans="2:6">
      <c r="B531" s="961">
        <v>39846</v>
      </c>
      <c r="C531" s="905">
        <v>45.52</v>
      </c>
      <c r="D531" s="915">
        <v>20.7225</v>
      </c>
      <c r="E531" s="915">
        <v>19.73</v>
      </c>
      <c r="F531" s="915">
        <v>915.55</v>
      </c>
    </row>
    <row r="532" spans="2:6">
      <c r="B532" s="961">
        <v>39847</v>
      </c>
      <c r="C532" s="905">
        <v>43.06</v>
      </c>
      <c r="D532" s="915">
        <v>20.53</v>
      </c>
      <c r="E532" s="915">
        <v>19.692499999999999</v>
      </c>
      <c r="F532" s="915">
        <v>906.8</v>
      </c>
    </row>
    <row r="533" spans="2:6">
      <c r="B533" s="961">
        <v>39848</v>
      </c>
      <c r="C533" s="905">
        <v>43.85</v>
      </c>
      <c r="D533" s="915">
        <v>20.145</v>
      </c>
      <c r="E533" s="915">
        <v>19.22</v>
      </c>
      <c r="F533" s="915">
        <v>905.65</v>
      </c>
    </row>
    <row r="534" spans="2:6">
      <c r="B534" s="961">
        <v>39849</v>
      </c>
      <c r="C534" s="905">
        <v>43.73</v>
      </c>
      <c r="D534" s="915">
        <v>18.4175</v>
      </c>
      <c r="E534" s="915">
        <v>18.7075</v>
      </c>
      <c r="F534" s="915">
        <v>917.45</v>
      </c>
    </row>
    <row r="535" spans="2:6">
      <c r="B535" s="961">
        <v>39850</v>
      </c>
      <c r="C535" s="905">
        <v>43.37</v>
      </c>
      <c r="D535" s="915">
        <v>17.4725</v>
      </c>
      <c r="E535" s="915">
        <v>18.114999999999998</v>
      </c>
      <c r="F535" s="915">
        <v>912.7</v>
      </c>
    </row>
    <row r="536" spans="2:6">
      <c r="B536" s="961">
        <v>39853</v>
      </c>
      <c r="C536" s="905">
        <v>43.64</v>
      </c>
      <c r="D536" s="915">
        <v>17.982500000000002</v>
      </c>
      <c r="E536" s="915">
        <v>18.079999999999998</v>
      </c>
      <c r="F536" s="915">
        <v>897.7</v>
      </c>
    </row>
    <row r="537" spans="2:6">
      <c r="B537" s="961">
        <v>39854</v>
      </c>
      <c r="C537" s="905">
        <v>46.67</v>
      </c>
      <c r="D537" s="915">
        <v>18.502500000000001</v>
      </c>
      <c r="E537" s="915">
        <v>18.7425</v>
      </c>
      <c r="F537" s="915">
        <v>912.7</v>
      </c>
    </row>
    <row r="538" spans="2:6">
      <c r="B538" s="961">
        <v>39855</v>
      </c>
      <c r="C538" s="905">
        <v>44.53</v>
      </c>
      <c r="D538" s="915">
        <v>18.445</v>
      </c>
      <c r="E538" s="915">
        <v>18.752500000000001</v>
      </c>
      <c r="F538" s="915">
        <v>942.3</v>
      </c>
    </row>
    <row r="539" spans="2:6">
      <c r="B539" s="961">
        <v>39856</v>
      </c>
      <c r="C539" s="905">
        <v>41.25</v>
      </c>
      <c r="D539" s="915">
        <v>18.212499999999999</v>
      </c>
      <c r="E539" s="915">
        <v>18.887499999999999</v>
      </c>
      <c r="F539" s="915">
        <v>944.1</v>
      </c>
    </row>
    <row r="540" spans="2:6">
      <c r="B540" s="961">
        <v>39857</v>
      </c>
      <c r="C540" s="905">
        <v>42.93</v>
      </c>
      <c r="D540" s="915">
        <v>17.4375</v>
      </c>
      <c r="E540" s="915">
        <v>18.442499999999999</v>
      </c>
      <c r="F540" s="915">
        <v>936.95</v>
      </c>
    </row>
    <row r="541" spans="2:6">
      <c r="B541" s="961">
        <v>39861</v>
      </c>
      <c r="C541" s="905">
        <v>48.66</v>
      </c>
      <c r="D541" s="915">
        <v>17.149999999999999</v>
      </c>
      <c r="E541" s="915">
        <v>19.512499999999999</v>
      </c>
      <c r="F541" s="915">
        <v>969.8</v>
      </c>
    </row>
    <row r="542" spans="2:6">
      <c r="B542" s="961">
        <v>39862</v>
      </c>
      <c r="C542" s="905">
        <v>48.46</v>
      </c>
      <c r="D542" s="915">
        <v>16.642499999999998</v>
      </c>
      <c r="E542" s="915">
        <v>19.225000000000001</v>
      </c>
      <c r="F542" s="915">
        <v>972.4</v>
      </c>
    </row>
    <row r="543" spans="2:6">
      <c r="B543" s="961">
        <v>39863</v>
      </c>
      <c r="C543" s="905">
        <v>47.08</v>
      </c>
      <c r="D543" s="915">
        <v>16.175000000000001</v>
      </c>
      <c r="E543" s="915">
        <v>18.510000000000002</v>
      </c>
      <c r="F543" s="915">
        <v>981.1</v>
      </c>
    </row>
    <row r="544" spans="2:6">
      <c r="B544" s="961">
        <v>39864</v>
      </c>
      <c r="C544" s="905">
        <v>49.3</v>
      </c>
      <c r="D544" s="915">
        <v>16.555</v>
      </c>
      <c r="E544" s="915">
        <v>18.66</v>
      </c>
      <c r="F544" s="915">
        <v>995.2</v>
      </c>
    </row>
    <row r="545" spans="2:6">
      <c r="B545" s="961">
        <v>39867</v>
      </c>
      <c r="C545" s="905">
        <v>52.62</v>
      </c>
      <c r="D545" s="915">
        <v>17.362500000000001</v>
      </c>
      <c r="E545" s="915">
        <v>18.982500000000002</v>
      </c>
      <c r="F545" s="915">
        <v>988.9</v>
      </c>
    </row>
    <row r="546" spans="2:6">
      <c r="B546" s="961">
        <v>39868</v>
      </c>
      <c r="C546" s="905">
        <v>45.49</v>
      </c>
      <c r="D546" s="915">
        <v>17.14</v>
      </c>
      <c r="E546" s="915">
        <v>18.797499999999999</v>
      </c>
      <c r="F546" s="915">
        <v>974.25</v>
      </c>
    </row>
    <row r="547" spans="2:6">
      <c r="B547" s="961">
        <v>39869</v>
      </c>
      <c r="C547" s="905">
        <v>44.67</v>
      </c>
      <c r="D547" s="915">
        <v>16.672499999999999</v>
      </c>
      <c r="E547" s="915">
        <v>18.342500000000001</v>
      </c>
      <c r="F547" s="915">
        <v>973.9</v>
      </c>
    </row>
    <row r="548" spans="2:6">
      <c r="B548" s="961">
        <v>39870</v>
      </c>
      <c r="C548" s="905">
        <v>44.66</v>
      </c>
      <c r="D548" s="915">
        <v>16.545000000000002</v>
      </c>
      <c r="E548" s="915">
        <v>17.762499999999999</v>
      </c>
      <c r="F548" s="915">
        <v>937.7</v>
      </c>
    </row>
    <row r="549" spans="2:6">
      <c r="B549" s="961">
        <v>39871</v>
      </c>
      <c r="C549" s="905">
        <v>46.35</v>
      </c>
      <c r="D549" s="915">
        <v>17.344999999999999</v>
      </c>
      <c r="E549" s="915">
        <v>17.767499999999998</v>
      </c>
      <c r="F549" s="915">
        <v>952</v>
      </c>
    </row>
    <row r="550" spans="2:6">
      <c r="B550" s="961">
        <v>39874</v>
      </c>
      <c r="C550" s="905">
        <v>52.65</v>
      </c>
      <c r="D550" s="915">
        <v>17.344999999999999</v>
      </c>
      <c r="E550" s="915">
        <v>17.602499999999999</v>
      </c>
      <c r="F550" s="915">
        <v>932.7</v>
      </c>
    </row>
    <row r="551" spans="2:6">
      <c r="B551" s="961">
        <v>39875</v>
      </c>
      <c r="C551" s="905">
        <v>50.93</v>
      </c>
      <c r="D551" s="915">
        <v>17.36</v>
      </c>
      <c r="E551" s="915">
        <v>17.32</v>
      </c>
      <c r="F551" s="915">
        <v>909.4</v>
      </c>
    </row>
    <row r="552" spans="2:6">
      <c r="B552" s="961">
        <v>39876</v>
      </c>
      <c r="C552" s="905">
        <v>47.56</v>
      </c>
      <c r="D552" s="915">
        <v>16.425000000000001</v>
      </c>
      <c r="E552" s="915">
        <v>16.887499999999999</v>
      </c>
      <c r="F552" s="915">
        <v>913.2</v>
      </c>
    </row>
    <row r="553" spans="2:6">
      <c r="B553" s="961">
        <v>39877</v>
      </c>
      <c r="C553" s="905">
        <v>50.17</v>
      </c>
      <c r="D553" s="915">
        <v>16.572500000000002</v>
      </c>
      <c r="E553" s="915">
        <v>16.8675</v>
      </c>
      <c r="F553" s="915">
        <v>913.15</v>
      </c>
    </row>
    <row r="554" spans="2:6">
      <c r="B554" s="961">
        <v>39878</v>
      </c>
      <c r="C554" s="905">
        <v>49.33</v>
      </c>
      <c r="D554" s="915">
        <v>17.197500000000002</v>
      </c>
      <c r="E554" s="915">
        <v>16.475000000000001</v>
      </c>
      <c r="F554" s="915">
        <v>942.6</v>
      </c>
    </row>
    <row r="555" spans="2:6">
      <c r="B555" s="961">
        <v>39881</v>
      </c>
      <c r="C555" s="905">
        <v>49.68</v>
      </c>
      <c r="D555" s="915">
        <v>16.807500000000001</v>
      </c>
      <c r="E555" s="915">
        <v>16.0825</v>
      </c>
      <c r="F555" s="915">
        <v>918.6</v>
      </c>
    </row>
    <row r="556" spans="2:6">
      <c r="B556" s="961">
        <v>39882</v>
      </c>
      <c r="C556" s="905">
        <v>44.37</v>
      </c>
      <c r="D556" s="915">
        <v>17.0425</v>
      </c>
      <c r="E556" s="915">
        <v>16.002500000000001</v>
      </c>
      <c r="F556" s="915">
        <v>894.2</v>
      </c>
    </row>
    <row r="557" spans="2:6">
      <c r="B557" s="961">
        <v>39883</v>
      </c>
      <c r="C557" s="905">
        <v>43.61</v>
      </c>
      <c r="D557" s="915">
        <v>17.285</v>
      </c>
      <c r="E557" s="915">
        <v>16.105</v>
      </c>
      <c r="F557" s="915">
        <v>908.6</v>
      </c>
    </row>
    <row r="558" spans="2:6">
      <c r="B558" s="961">
        <v>39884</v>
      </c>
      <c r="C558" s="905">
        <v>41.18</v>
      </c>
      <c r="D558" s="915">
        <v>17.795000000000002</v>
      </c>
      <c r="E558" s="915">
        <v>16.245000000000001</v>
      </c>
      <c r="F558" s="915">
        <v>925.2</v>
      </c>
    </row>
    <row r="559" spans="2:6">
      <c r="B559" s="961">
        <v>39885</v>
      </c>
      <c r="C559" s="905">
        <v>42.36</v>
      </c>
      <c r="D559" s="915">
        <v>17.36</v>
      </c>
      <c r="E559" s="915">
        <v>16.5</v>
      </c>
      <c r="F559" s="915">
        <v>932.2</v>
      </c>
    </row>
    <row r="560" spans="2:6">
      <c r="B560" s="961">
        <v>39888</v>
      </c>
      <c r="C560" s="905">
        <v>43.74</v>
      </c>
      <c r="D560" s="915">
        <v>17.335000000000001</v>
      </c>
      <c r="E560" s="915">
        <v>16.7075</v>
      </c>
      <c r="F560" s="915">
        <v>921.85</v>
      </c>
    </row>
    <row r="561" spans="2:6">
      <c r="B561" s="961">
        <v>39889</v>
      </c>
      <c r="C561" s="905">
        <v>40.799999999999997</v>
      </c>
      <c r="D561" s="915">
        <v>16.7075</v>
      </c>
      <c r="E561" s="915">
        <v>16.440000000000001</v>
      </c>
      <c r="F561" s="915">
        <v>917.95</v>
      </c>
    </row>
    <row r="562" spans="2:6">
      <c r="B562" s="961">
        <v>39890</v>
      </c>
      <c r="C562" s="905">
        <v>40.06</v>
      </c>
      <c r="D562" s="915">
        <v>17.135000000000002</v>
      </c>
      <c r="E562" s="915">
        <v>17.32</v>
      </c>
      <c r="F562" s="915">
        <v>891.45</v>
      </c>
    </row>
    <row r="563" spans="2:6">
      <c r="B563" s="961">
        <v>39891</v>
      </c>
      <c r="C563" s="905">
        <v>43.68</v>
      </c>
      <c r="D563" s="915">
        <v>18.829999999999998</v>
      </c>
      <c r="E563" s="915">
        <v>18.052499999999998</v>
      </c>
      <c r="F563" s="915">
        <v>954.8</v>
      </c>
    </row>
    <row r="564" spans="2:6">
      <c r="B564" s="961">
        <v>39892</v>
      </c>
      <c r="C564" s="905">
        <v>45.89</v>
      </c>
      <c r="D564" s="915">
        <v>17.715</v>
      </c>
      <c r="E564" s="915">
        <v>17.88</v>
      </c>
      <c r="F564" s="915">
        <v>953.7</v>
      </c>
    </row>
    <row r="565" spans="2:6">
      <c r="B565" s="961">
        <v>39895</v>
      </c>
      <c r="C565" s="905">
        <v>43.23</v>
      </c>
      <c r="D565" s="915">
        <v>17.225000000000001</v>
      </c>
      <c r="E565" s="915">
        <v>17.91</v>
      </c>
      <c r="F565" s="915">
        <v>949.8</v>
      </c>
    </row>
    <row r="566" spans="2:6">
      <c r="B566" s="961">
        <v>39896</v>
      </c>
      <c r="C566" s="905">
        <v>42.93</v>
      </c>
      <c r="D566" s="915">
        <v>16.302499999999998</v>
      </c>
      <c r="E566" s="915">
        <v>17.602499999999999</v>
      </c>
      <c r="F566" s="915">
        <v>923.5</v>
      </c>
    </row>
    <row r="567" spans="2:6">
      <c r="B567" s="961">
        <v>39897</v>
      </c>
      <c r="C567" s="905">
        <v>42.25</v>
      </c>
      <c r="D567" s="915">
        <v>16.71</v>
      </c>
      <c r="E567" s="915">
        <v>17.702500000000001</v>
      </c>
      <c r="F567" s="915">
        <v>929.5</v>
      </c>
    </row>
    <row r="568" spans="2:6">
      <c r="B568" s="961">
        <v>39898</v>
      </c>
      <c r="C568" s="905">
        <v>40.36</v>
      </c>
      <c r="D568" s="915">
        <v>16.592500000000001</v>
      </c>
      <c r="E568" s="915">
        <v>17.852499999999999</v>
      </c>
      <c r="F568" s="915">
        <v>940.8</v>
      </c>
    </row>
    <row r="569" spans="2:6">
      <c r="B569" s="961">
        <v>39899</v>
      </c>
      <c r="C569" s="905">
        <v>41.04</v>
      </c>
      <c r="D569" s="915">
        <v>16.622499999999999</v>
      </c>
      <c r="E569" s="915">
        <v>17.8325</v>
      </c>
      <c r="F569" s="915">
        <v>924.05</v>
      </c>
    </row>
    <row r="570" spans="2:6">
      <c r="B570" s="961">
        <v>39902</v>
      </c>
      <c r="C570" s="905">
        <v>45.54</v>
      </c>
      <c r="D570" s="915">
        <v>17.012499999999999</v>
      </c>
      <c r="E570" s="915">
        <v>18.085000000000001</v>
      </c>
      <c r="F570" s="915">
        <v>926.8</v>
      </c>
    </row>
    <row r="571" spans="2:6">
      <c r="B571" s="961">
        <v>39903</v>
      </c>
      <c r="C571" s="905">
        <v>44.14</v>
      </c>
      <c r="D571" s="915">
        <v>16.420000000000002</v>
      </c>
      <c r="E571" s="915">
        <v>17.9725</v>
      </c>
      <c r="F571" s="915">
        <v>916.1</v>
      </c>
    </row>
    <row r="572" spans="2:6">
      <c r="B572" s="961">
        <v>39904</v>
      </c>
      <c r="C572" s="905">
        <v>42.28</v>
      </c>
      <c r="D572" s="915">
        <v>16.445</v>
      </c>
      <c r="E572" s="915">
        <v>17.71</v>
      </c>
      <c r="F572" s="915">
        <v>923.2</v>
      </c>
    </row>
    <row r="573" spans="2:6">
      <c r="B573" s="961">
        <v>39905</v>
      </c>
      <c r="C573" s="905">
        <v>42.04</v>
      </c>
      <c r="D573" s="915">
        <v>16.352499999999999</v>
      </c>
      <c r="E573" s="915">
        <v>17.5425</v>
      </c>
      <c r="F573" s="915">
        <v>896</v>
      </c>
    </row>
    <row r="574" spans="2:6">
      <c r="B574" s="961">
        <v>39906</v>
      </c>
      <c r="C574" s="905">
        <v>39.700000000000003</v>
      </c>
      <c r="D574" s="915">
        <v>16.13</v>
      </c>
      <c r="E574" s="915">
        <v>16.545000000000002</v>
      </c>
      <c r="F574" s="915">
        <v>899.2</v>
      </c>
    </row>
    <row r="575" spans="2:6">
      <c r="B575" s="961">
        <v>39909</v>
      </c>
      <c r="C575" s="905">
        <v>40.93</v>
      </c>
      <c r="D575" s="915">
        <v>15.1325</v>
      </c>
      <c r="E575" s="915">
        <v>16.02</v>
      </c>
      <c r="F575" s="915">
        <v>870.35</v>
      </c>
    </row>
    <row r="576" spans="2:6">
      <c r="B576" s="961">
        <v>39910</v>
      </c>
      <c r="C576" s="905">
        <v>40.39</v>
      </c>
      <c r="D576" s="915">
        <v>14.95</v>
      </c>
      <c r="E576" s="915">
        <v>15.77</v>
      </c>
      <c r="F576" s="915">
        <v>880.9</v>
      </c>
    </row>
    <row r="577" spans="2:6">
      <c r="B577" s="961">
        <v>39911</v>
      </c>
      <c r="C577" s="905">
        <v>38.85</v>
      </c>
      <c r="D577" s="915">
        <v>15.255000000000001</v>
      </c>
      <c r="E577" s="915">
        <v>15.535</v>
      </c>
      <c r="F577" s="915">
        <v>886.2</v>
      </c>
    </row>
    <row r="578" spans="2:6">
      <c r="B578" s="961">
        <v>39912</v>
      </c>
      <c r="C578" s="905">
        <v>36.53</v>
      </c>
      <c r="D578" s="915">
        <v>15.125</v>
      </c>
      <c r="E578" s="915">
        <v>15.324999999999999</v>
      </c>
      <c r="F578" s="915">
        <v>879.2</v>
      </c>
    </row>
    <row r="579" spans="2:6">
      <c r="B579" s="961">
        <v>39916</v>
      </c>
      <c r="C579" s="905">
        <v>37.81</v>
      </c>
      <c r="D579" s="915">
        <v>14.97</v>
      </c>
      <c r="E579" s="915">
        <v>15.484999999999999</v>
      </c>
      <c r="F579" s="915">
        <v>879.2</v>
      </c>
    </row>
    <row r="580" spans="2:6">
      <c r="B580" s="961">
        <v>39917</v>
      </c>
      <c r="C580" s="905">
        <v>37.67</v>
      </c>
      <c r="D580" s="915">
        <v>15.2</v>
      </c>
      <c r="E580" s="915">
        <v>15.41</v>
      </c>
      <c r="F580" s="915">
        <v>888.65</v>
      </c>
    </row>
    <row r="581" spans="2:6">
      <c r="B581" s="961">
        <v>39918</v>
      </c>
      <c r="C581" s="905">
        <v>36.17</v>
      </c>
      <c r="D581" s="915">
        <v>14.9275</v>
      </c>
      <c r="E581" s="915">
        <v>14.895</v>
      </c>
      <c r="F581" s="915">
        <v>890.95</v>
      </c>
    </row>
    <row r="582" spans="2:6">
      <c r="B582" s="961">
        <v>39919</v>
      </c>
      <c r="C582" s="905">
        <v>35.79</v>
      </c>
      <c r="D582" s="915">
        <v>14.887499999999999</v>
      </c>
      <c r="E582" s="915">
        <v>14.255000000000001</v>
      </c>
      <c r="F582" s="915">
        <v>889.4</v>
      </c>
    </row>
    <row r="583" spans="2:6">
      <c r="B583" s="961">
        <v>39920</v>
      </c>
      <c r="C583" s="905">
        <v>33.94</v>
      </c>
      <c r="D583" s="915">
        <v>14.41</v>
      </c>
      <c r="E583" s="915">
        <v>14.13</v>
      </c>
      <c r="F583" s="915">
        <v>868.1</v>
      </c>
    </row>
    <row r="584" spans="2:6">
      <c r="B584" s="961">
        <v>39923</v>
      </c>
      <c r="C584" s="905">
        <v>39.18</v>
      </c>
      <c r="D584" s="915">
        <v>14.7225</v>
      </c>
      <c r="E584" s="915">
        <v>14.35</v>
      </c>
      <c r="F584" s="915">
        <v>884</v>
      </c>
    </row>
    <row r="585" spans="2:6">
      <c r="B585" s="961">
        <v>39924</v>
      </c>
      <c r="C585" s="905">
        <v>37.14</v>
      </c>
      <c r="D585" s="915">
        <v>14.57</v>
      </c>
      <c r="E585" s="915">
        <v>14.225</v>
      </c>
      <c r="F585" s="915">
        <v>882.15</v>
      </c>
    </row>
    <row r="586" spans="2:6">
      <c r="B586" s="961">
        <v>39925</v>
      </c>
      <c r="C586" s="905">
        <v>38.1</v>
      </c>
      <c r="D586" s="915">
        <v>14.505000000000001</v>
      </c>
      <c r="E586" s="915">
        <v>13.914999999999999</v>
      </c>
      <c r="F586" s="915">
        <v>885.95</v>
      </c>
    </row>
    <row r="587" spans="2:6">
      <c r="B587" s="961">
        <v>39926</v>
      </c>
      <c r="C587" s="905">
        <v>37.15</v>
      </c>
      <c r="D587" s="915">
        <v>14.34</v>
      </c>
      <c r="E587" s="915">
        <v>13.435</v>
      </c>
      <c r="F587" s="915">
        <v>906.5</v>
      </c>
    </row>
    <row r="588" spans="2:6">
      <c r="B588" s="961">
        <v>39927</v>
      </c>
      <c r="C588" s="905">
        <v>36.82</v>
      </c>
      <c r="D588" s="915">
        <v>14.994999999999999</v>
      </c>
      <c r="E588" s="915">
        <v>13.815</v>
      </c>
      <c r="F588" s="915">
        <v>910.1</v>
      </c>
    </row>
    <row r="589" spans="2:6">
      <c r="B589" s="961">
        <v>39930</v>
      </c>
      <c r="C589" s="905">
        <v>38.32</v>
      </c>
      <c r="D589" s="915">
        <v>14.9825</v>
      </c>
      <c r="E589" s="915">
        <v>13.675000000000001</v>
      </c>
      <c r="F589" s="915">
        <v>909.25</v>
      </c>
    </row>
    <row r="590" spans="2:6">
      <c r="B590" s="961">
        <v>39931</v>
      </c>
      <c r="C590" s="905">
        <v>37.950000000000003</v>
      </c>
      <c r="D590" s="915">
        <v>15.005000000000001</v>
      </c>
      <c r="E590" s="915">
        <v>13.545</v>
      </c>
      <c r="F590" s="915">
        <v>890.1</v>
      </c>
    </row>
    <row r="591" spans="2:6">
      <c r="B591" s="961">
        <v>39932</v>
      </c>
      <c r="C591" s="905">
        <v>36.08</v>
      </c>
      <c r="D591" s="915">
        <v>14.51</v>
      </c>
      <c r="E591" s="915">
        <v>13.942500000000001</v>
      </c>
      <c r="F591" s="915">
        <v>898</v>
      </c>
    </row>
    <row r="592" spans="2:6">
      <c r="B592" s="961">
        <v>39933</v>
      </c>
      <c r="C592" s="905">
        <v>36.5</v>
      </c>
      <c r="D592" s="915">
        <v>14.195</v>
      </c>
      <c r="E592" s="915">
        <v>13.744999999999999</v>
      </c>
      <c r="F592" s="915">
        <v>884</v>
      </c>
    </row>
    <row r="593" spans="2:6">
      <c r="B593" s="961">
        <v>39934</v>
      </c>
      <c r="C593" s="905">
        <v>35.299999999999997</v>
      </c>
      <c r="D593" s="915">
        <v>13.535</v>
      </c>
      <c r="E593" s="915">
        <v>13.762499999999999</v>
      </c>
      <c r="F593" s="915">
        <v>889.4</v>
      </c>
    </row>
    <row r="594" spans="2:6">
      <c r="B594" s="961">
        <v>39937</v>
      </c>
      <c r="C594" s="905">
        <v>34.53</v>
      </c>
      <c r="D594" s="915">
        <v>13.307499999999999</v>
      </c>
      <c r="E594" s="915">
        <v>13.91</v>
      </c>
      <c r="F594" s="915">
        <v>889.4</v>
      </c>
    </row>
    <row r="595" spans="2:6">
      <c r="B595" s="961">
        <v>39938</v>
      </c>
      <c r="C595" s="905">
        <v>33.36</v>
      </c>
      <c r="D595" s="915">
        <v>13.1675</v>
      </c>
      <c r="E595" s="915">
        <v>13.99</v>
      </c>
      <c r="F595" s="915">
        <v>904.3</v>
      </c>
    </row>
    <row r="596" spans="2:6">
      <c r="B596" s="961">
        <v>39939</v>
      </c>
      <c r="C596" s="905">
        <v>32.450000000000003</v>
      </c>
      <c r="D596" s="915">
        <v>13.21</v>
      </c>
      <c r="E596" s="915">
        <v>13.994999999999999</v>
      </c>
      <c r="F596" s="915">
        <v>908</v>
      </c>
    </row>
    <row r="597" spans="2:6">
      <c r="B597" s="961">
        <v>39940</v>
      </c>
      <c r="C597" s="905">
        <v>33.44</v>
      </c>
      <c r="D597" s="915">
        <v>12.91</v>
      </c>
      <c r="E597" s="915">
        <v>13.94</v>
      </c>
      <c r="F597" s="915">
        <v>913.8</v>
      </c>
    </row>
    <row r="598" spans="2:6">
      <c r="B598" s="961">
        <v>39941</v>
      </c>
      <c r="C598" s="905">
        <v>32.049999999999997</v>
      </c>
      <c r="D598" s="915">
        <v>12.365</v>
      </c>
      <c r="E598" s="915">
        <v>13.727499999999999</v>
      </c>
      <c r="F598" s="915">
        <v>911.1</v>
      </c>
    </row>
    <row r="599" spans="2:6">
      <c r="B599" s="961">
        <v>39944</v>
      </c>
      <c r="C599" s="905">
        <v>32.869999999999997</v>
      </c>
      <c r="D599" s="915">
        <v>12.9625</v>
      </c>
      <c r="E599" s="915">
        <v>13.977499999999999</v>
      </c>
      <c r="F599" s="915">
        <v>913</v>
      </c>
    </row>
    <row r="600" spans="2:6">
      <c r="B600" s="961">
        <v>39945</v>
      </c>
      <c r="C600" s="905">
        <v>31.8</v>
      </c>
      <c r="D600" s="915">
        <v>14.005000000000001</v>
      </c>
      <c r="E600" s="915">
        <v>14.2075</v>
      </c>
      <c r="F600" s="915">
        <v>920</v>
      </c>
    </row>
    <row r="601" spans="2:6">
      <c r="B601" s="961">
        <v>39946</v>
      </c>
      <c r="C601" s="905">
        <v>33.65</v>
      </c>
      <c r="D601" s="915">
        <v>14.32</v>
      </c>
      <c r="E601" s="915">
        <v>14.2875</v>
      </c>
      <c r="F601" s="915">
        <v>929.5</v>
      </c>
    </row>
    <row r="602" spans="2:6">
      <c r="B602" s="961">
        <v>39947</v>
      </c>
      <c r="C602" s="905">
        <v>31.37</v>
      </c>
      <c r="D602" s="915">
        <v>14.217499999999999</v>
      </c>
      <c r="E602" s="915">
        <v>14.057499999999999</v>
      </c>
      <c r="F602" s="915">
        <v>927.5</v>
      </c>
    </row>
    <row r="603" spans="2:6">
      <c r="B603" s="961">
        <v>39948</v>
      </c>
      <c r="C603" s="905">
        <v>33.119999999999997</v>
      </c>
      <c r="D603" s="915">
        <v>14.2675</v>
      </c>
      <c r="E603" s="915">
        <v>13.592499999999999</v>
      </c>
      <c r="F603" s="915">
        <v>931.5</v>
      </c>
    </row>
    <row r="604" spans="2:6">
      <c r="B604" s="961">
        <v>39951</v>
      </c>
      <c r="C604" s="905">
        <v>30.24</v>
      </c>
      <c r="D604" s="915">
        <v>14.0075</v>
      </c>
      <c r="E604" s="915">
        <v>13.295</v>
      </c>
      <c r="F604" s="915">
        <v>931.6</v>
      </c>
    </row>
    <row r="605" spans="2:6">
      <c r="B605" s="961">
        <v>39952</v>
      </c>
      <c r="C605" s="905">
        <v>28.8</v>
      </c>
      <c r="D605" s="915">
        <v>13.69</v>
      </c>
      <c r="E605" s="915">
        <v>13.352499999999999</v>
      </c>
      <c r="F605" s="915">
        <v>926.2</v>
      </c>
    </row>
    <row r="606" spans="2:6">
      <c r="B606" s="961">
        <v>39953</v>
      </c>
      <c r="C606" s="905">
        <v>29.03</v>
      </c>
      <c r="D606" s="915">
        <v>13.94</v>
      </c>
      <c r="E606" s="915">
        <v>13.5975</v>
      </c>
      <c r="F606" s="915">
        <v>938.5</v>
      </c>
    </row>
    <row r="607" spans="2:6">
      <c r="B607" s="961">
        <v>39954</v>
      </c>
      <c r="C607" s="905">
        <v>31.35</v>
      </c>
      <c r="D607" s="915">
        <v>14.395</v>
      </c>
      <c r="E607" s="915">
        <v>14.112500000000001</v>
      </c>
      <c r="F607" s="915">
        <v>943.8</v>
      </c>
    </row>
    <row r="608" spans="2:6">
      <c r="B608" s="961">
        <v>39955</v>
      </c>
      <c r="C608" s="905">
        <v>32.630000000000003</v>
      </c>
      <c r="D608" s="915">
        <v>15.1675</v>
      </c>
      <c r="E608" s="915">
        <v>15.1175</v>
      </c>
      <c r="F608" s="915">
        <v>957</v>
      </c>
    </row>
    <row r="609" spans="2:6">
      <c r="B609" s="961">
        <v>39959</v>
      </c>
      <c r="C609" s="905">
        <v>30.62</v>
      </c>
      <c r="D609" s="915">
        <v>14.9175</v>
      </c>
      <c r="E609" s="915">
        <v>14.9625</v>
      </c>
      <c r="F609" s="915">
        <v>958.8</v>
      </c>
    </row>
    <row r="610" spans="2:6">
      <c r="B610" s="961">
        <v>39960</v>
      </c>
      <c r="C610" s="905">
        <v>32.36</v>
      </c>
      <c r="D610" s="915">
        <v>14.795</v>
      </c>
      <c r="E610" s="915">
        <v>14.7525</v>
      </c>
      <c r="F610" s="915">
        <v>952.25</v>
      </c>
    </row>
    <row r="611" spans="2:6">
      <c r="B611" s="961">
        <v>39961</v>
      </c>
      <c r="C611" s="905">
        <v>31.67</v>
      </c>
      <c r="D611" s="915">
        <v>14.45</v>
      </c>
      <c r="E611" s="915">
        <v>14.76</v>
      </c>
      <c r="F611" s="915">
        <v>949.1</v>
      </c>
    </row>
    <row r="612" spans="2:6">
      <c r="B612" s="961">
        <v>39962</v>
      </c>
      <c r="C612" s="905">
        <v>28.92</v>
      </c>
      <c r="D612" s="915">
        <v>14.7075</v>
      </c>
      <c r="E612" s="915">
        <v>15.145</v>
      </c>
      <c r="F612" s="915">
        <v>959.8</v>
      </c>
    </row>
    <row r="613" spans="2:6">
      <c r="B613" s="961">
        <v>39965</v>
      </c>
      <c r="C613" s="905">
        <v>30.04</v>
      </c>
      <c r="D613" s="915">
        <v>15.012499999999999</v>
      </c>
      <c r="E613" s="915">
        <v>15.5</v>
      </c>
      <c r="F613" s="915">
        <v>978.7</v>
      </c>
    </row>
    <row r="614" spans="2:6">
      <c r="B614" s="961">
        <v>39966</v>
      </c>
      <c r="C614" s="905">
        <v>29.63</v>
      </c>
      <c r="D614" s="915">
        <v>15.2425</v>
      </c>
      <c r="E614" s="915">
        <v>15.755000000000001</v>
      </c>
      <c r="F614" s="915">
        <v>982</v>
      </c>
    </row>
    <row r="615" spans="2:6">
      <c r="B615" s="961">
        <v>39967</v>
      </c>
      <c r="C615" s="905">
        <v>31.02</v>
      </c>
      <c r="D615" s="915">
        <v>15.407500000000001</v>
      </c>
      <c r="E615" s="915">
        <v>16.035</v>
      </c>
      <c r="F615" s="915">
        <v>976.25</v>
      </c>
    </row>
    <row r="616" spans="2:6">
      <c r="B616" s="961">
        <v>39968</v>
      </c>
      <c r="C616" s="905">
        <v>30.18</v>
      </c>
      <c r="D616" s="915">
        <v>15.15</v>
      </c>
      <c r="E616" s="915">
        <v>15.56</v>
      </c>
      <c r="F616" s="915">
        <v>977</v>
      </c>
    </row>
    <row r="617" spans="2:6">
      <c r="B617" s="961">
        <v>39969</v>
      </c>
      <c r="C617" s="905">
        <v>29.62</v>
      </c>
      <c r="D617" s="915">
        <v>14.5525</v>
      </c>
      <c r="E617" s="915">
        <v>15.145</v>
      </c>
      <c r="F617" s="915">
        <v>980.1</v>
      </c>
    </row>
    <row r="618" spans="2:6">
      <c r="B618" s="961">
        <v>39972</v>
      </c>
      <c r="C618" s="905">
        <v>29.77</v>
      </c>
      <c r="D618" s="915">
        <v>14.855</v>
      </c>
      <c r="E618" s="915">
        <v>15.085000000000001</v>
      </c>
      <c r="F618" s="915">
        <v>956.3</v>
      </c>
    </row>
    <row r="619" spans="2:6">
      <c r="B619" s="961">
        <v>39973</v>
      </c>
      <c r="C619" s="905">
        <v>28.27</v>
      </c>
      <c r="D619" s="915">
        <v>15.18</v>
      </c>
      <c r="E619" s="915">
        <v>14.975</v>
      </c>
      <c r="F619" s="915">
        <v>951.05</v>
      </c>
    </row>
    <row r="620" spans="2:6">
      <c r="B620" s="961">
        <v>39974</v>
      </c>
      <c r="C620" s="905">
        <v>28.46</v>
      </c>
      <c r="D620" s="915">
        <v>14.935</v>
      </c>
      <c r="E620" s="915">
        <v>14.805</v>
      </c>
      <c r="F620" s="915">
        <v>954.75</v>
      </c>
    </row>
    <row r="621" spans="2:6">
      <c r="B621" s="961">
        <v>39975</v>
      </c>
      <c r="C621" s="905">
        <v>28.11</v>
      </c>
      <c r="D621" s="915">
        <v>14.932499999999999</v>
      </c>
      <c r="E621" s="915">
        <v>14.49</v>
      </c>
      <c r="F621" s="915">
        <v>954.65</v>
      </c>
    </row>
    <row r="622" spans="2:6">
      <c r="B622" s="961">
        <v>39976</v>
      </c>
      <c r="C622" s="905">
        <v>28.15</v>
      </c>
      <c r="D622" s="915">
        <v>14.33</v>
      </c>
      <c r="E622" s="915">
        <v>13.87</v>
      </c>
      <c r="F622" s="915">
        <v>942.5</v>
      </c>
    </row>
    <row r="623" spans="2:6">
      <c r="B623" s="961">
        <v>39979</v>
      </c>
      <c r="C623" s="905">
        <v>30.81</v>
      </c>
      <c r="D623" s="915">
        <v>14.175000000000001</v>
      </c>
      <c r="E623" s="915">
        <v>13.88</v>
      </c>
      <c r="F623" s="915">
        <v>938.9</v>
      </c>
    </row>
    <row r="624" spans="2:6">
      <c r="B624" s="961">
        <v>39980</v>
      </c>
      <c r="C624" s="905">
        <v>32.68</v>
      </c>
      <c r="D624" s="915">
        <v>14.5525</v>
      </c>
      <c r="E624" s="915">
        <v>14.03</v>
      </c>
      <c r="F624" s="915">
        <v>928.35</v>
      </c>
    </row>
    <row r="625" spans="2:6">
      <c r="B625" s="961">
        <v>39981</v>
      </c>
      <c r="C625" s="905">
        <v>31.54</v>
      </c>
      <c r="D625" s="915">
        <v>15.317500000000001</v>
      </c>
      <c r="E625" s="915">
        <v>13.9625</v>
      </c>
      <c r="F625" s="915">
        <v>936.5</v>
      </c>
    </row>
    <row r="626" spans="2:6">
      <c r="B626" s="961">
        <v>39982</v>
      </c>
      <c r="C626" s="905">
        <v>30.03</v>
      </c>
      <c r="D626" s="915">
        <v>15.045</v>
      </c>
      <c r="E626" s="915">
        <v>14.0975</v>
      </c>
      <c r="F626" s="915">
        <v>939.4</v>
      </c>
    </row>
    <row r="627" spans="2:6">
      <c r="B627" s="961">
        <v>39983</v>
      </c>
      <c r="C627" s="905">
        <v>27.99</v>
      </c>
      <c r="D627" s="915">
        <v>14.612500000000001</v>
      </c>
      <c r="E627" s="915">
        <v>13.6325</v>
      </c>
      <c r="F627" s="915">
        <v>933.25</v>
      </c>
    </row>
    <row r="628" spans="2:6">
      <c r="B628" s="961">
        <v>39986</v>
      </c>
      <c r="C628" s="905">
        <v>31.17</v>
      </c>
      <c r="D628" s="915">
        <v>15.112500000000001</v>
      </c>
      <c r="E628" s="915">
        <v>13.895</v>
      </c>
      <c r="F628" s="915">
        <v>934.3</v>
      </c>
    </row>
    <row r="629" spans="2:6">
      <c r="B629" s="961">
        <v>39987</v>
      </c>
      <c r="C629" s="905">
        <v>30.58</v>
      </c>
      <c r="D629" s="915">
        <v>15.63</v>
      </c>
      <c r="E629" s="915">
        <v>14.445</v>
      </c>
      <c r="F629" s="915">
        <v>922.5</v>
      </c>
    </row>
    <row r="630" spans="2:6">
      <c r="B630" s="961">
        <v>39988</v>
      </c>
      <c r="C630" s="905">
        <v>29.05</v>
      </c>
      <c r="D630" s="915">
        <v>15.442500000000001</v>
      </c>
      <c r="E630" s="915">
        <v>14.1325</v>
      </c>
      <c r="F630" s="915">
        <v>926.15</v>
      </c>
    </row>
    <row r="631" spans="2:6">
      <c r="B631" s="961">
        <v>39989</v>
      </c>
      <c r="C631" s="905">
        <v>26.36</v>
      </c>
      <c r="D631" s="915">
        <v>14.705</v>
      </c>
      <c r="E631" s="915">
        <v>13.7525</v>
      </c>
      <c r="F631" s="915">
        <v>937.5</v>
      </c>
    </row>
    <row r="632" spans="2:6">
      <c r="B632" s="961">
        <v>39990</v>
      </c>
      <c r="C632" s="905">
        <v>25.93</v>
      </c>
      <c r="D632" s="915">
        <v>14.64</v>
      </c>
      <c r="E632" s="915">
        <v>13.602499999999999</v>
      </c>
      <c r="F632" s="915">
        <v>939.15</v>
      </c>
    </row>
    <row r="633" spans="2:6">
      <c r="B633" s="961">
        <v>39993</v>
      </c>
      <c r="C633" s="905">
        <v>25.35</v>
      </c>
      <c r="D633" s="915">
        <v>14.324999999999999</v>
      </c>
      <c r="E633" s="915">
        <v>13.5275</v>
      </c>
      <c r="F633" s="915">
        <v>939.05</v>
      </c>
    </row>
    <row r="634" spans="2:6">
      <c r="B634" s="961">
        <v>39994</v>
      </c>
      <c r="C634" s="905">
        <v>26.35</v>
      </c>
      <c r="D634" s="915">
        <v>13.6775</v>
      </c>
      <c r="E634" s="915">
        <v>13.272500000000001</v>
      </c>
      <c r="F634" s="915">
        <v>938.05</v>
      </c>
    </row>
    <row r="635" spans="2:6">
      <c r="B635" s="961">
        <v>39995</v>
      </c>
      <c r="C635" s="905">
        <v>26.22</v>
      </c>
      <c r="D635" s="915">
        <v>13.2525</v>
      </c>
      <c r="E635" s="915">
        <v>13.327500000000001</v>
      </c>
      <c r="F635" s="915">
        <v>926.75</v>
      </c>
    </row>
    <row r="636" spans="2:6">
      <c r="B636" s="961">
        <v>39996</v>
      </c>
      <c r="C636" s="905">
        <v>27.95</v>
      </c>
      <c r="D636" s="915">
        <v>13.395</v>
      </c>
      <c r="E636" s="915">
        <v>13.074999999999999</v>
      </c>
      <c r="F636" s="915">
        <v>940.75</v>
      </c>
    </row>
    <row r="637" spans="2:6">
      <c r="B637" s="961">
        <v>40000</v>
      </c>
      <c r="C637" s="905">
        <v>29</v>
      </c>
      <c r="D637" s="915">
        <v>13.83</v>
      </c>
      <c r="E637" s="915">
        <v>12.98</v>
      </c>
      <c r="F637" s="915">
        <v>932.8</v>
      </c>
    </row>
    <row r="638" spans="2:6">
      <c r="B638" s="961">
        <v>40001</v>
      </c>
      <c r="C638" s="905">
        <v>30.85</v>
      </c>
      <c r="D638" s="915">
        <v>13.715</v>
      </c>
      <c r="E638" s="915">
        <v>12.852499999999999</v>
      </c>
      <c r="F638" s="915">
        <v>925</v>
      </c>
    </row>
    <row r="639" spans="2:6">
      <c r="B639" s="961">
        <v>40002</v>
      </c>
      <c r="C639" s="905">
        <v>31.3</v>
      </c>
      <c r="D639" s="915">
        <v>15.05</v>
      </c>
      <c r="E639" s="915">
        <v>13.2675</v>
      </c>
      <c r="F639" s="915">
        <v>924.3</v>
      </c>
    </row>
    <row r="640" spans="2:6">
      <c r="B640" s="961">
        <v>40003</v>
      </c>
      <c r="C640" s="905">
        <v>29.78</v>
      </c>
      <c r="D640" s="915">
        <v>15.045</v>
      </c>
      <c r="E640" s="915">
        <v>12.94</v>
      </c>
      <c r="F640" s="915">
        <v>914.75</v>
      </c>
    </row>
    <row r="641" spans="2:6">
      <c r="B641" s="961">
        <v>40004</v>
      </c>
      <c r="C641" s="905">
        <v>29.02</v>
      </c>
      <c r="D641" s="915">
        <v>15.31</v>
      </c>
      <c r="E641" s="915">
        <v>12.965</v>
      </c>
      <c r="F641" s="915">
        <v>912.45</v>
      </c>
    </row>
    <row r="642" spans="2:6">
      <c r="B642" s="961">
        <v>40007</v>
      </c>
      <c r="C642" s="905">
        <v>26.31</v>
      </c>
      <c r="D642" s="915">
        <v>15.45</v>
      </c>
      <c r="E642" s="915">
        <v>12.925000000000001</v>
      </c>
      <c r="F642" s="915">
        <v>913.15</v>
      </c>
    </row>
    <row r="643" spans="2:6">
      <c r="B643" s="961">
        <v>40008</v>
      </c>
      <c r="C643" s="905">
        <v>25.02</v>
      </c>
      <c r="D643" s="915">
        <v>14.9825</v>
      </c>
      <c r="E643" s="915">
        <v>12.62</v>
      </c>
      <c r="F643" s="915">
        <v>921</v>
      </c>
    </row>
    <row r="644" spans="2:6">
      <c r="B644" s="961">
        <v>40009</v>
      </c>
      <c r="C644" s="905">
        <v>25.89</v>
      </c>
      <c r="D644" s="915">
        <v>14.574999999999999</v>
      </c>
      <c r="E644" s="915">
        <v>12.59</v>
      </c>
      <c r="F644" s="915">
        <v>940.5</v>
      </c>
    </row>
    <row r="645" spans="2:6">
      <c r="B645" s="961">
        <v>40010</v>
      </c>
      <c r="C645" s="905">
        <v>25.42</v>
      </c>
      <c r="D645" s="915">
        <v>14.425000000000001</v>
      </c>
      <c r="E645" s="915">
        <v>12.6425</v>
      </c>
      <c r="F645" s="915">
        <v>935.5</v>
      </c>
    </row>
    <row r="646" spans="2:6">
      <c r="B646" s="961">
        <v>40011</v>
      </c>
      <c r="C646" s="905">
        <v>24.34</v>
      </c>
      <c r="D646" s="915">
        <v>14.53</v>
      </c>
      <c r="E646" s="915">
        <v>12.475</v>
      </c>
      <c r="F646" s="915">
        <v>938.25</v>
      </c>
    </row>
    <row r="647" spans="2:6">
      <c r="B647" s="961">
        <v>40014</v>
      </c>
      <c r="C647" s="905">
        <v>24.4</v>
      </c>
      <c r="D647" s="915">
        <v>14.38</v>
      </c>
      <c r="E647" s="915">
        <v>12.7125</v>
      </c>
      <c r="F647" s="915">
        <v>937</v>
      </c>
    </row>
    <row r="648" spans="2:6">
      <c r="B648" s="961">
        <v>40015</v>
      </c>
      <c r="C648" s="905">
        <v>23.87</v>
      </c>
      <c r="D648" s="915">
        <v>14.675000000000001</v>
      </c>
      <c r="E648" s="915">
        <v>12.935</v>
      </c>
      <c r="F648" s="915">
        <v>949</v>
      </c>
    </row>
    <row r="649" spans="2:6">
      <c r="B649" s="961">
        <v>40016</v>
      </c>
      <c r="C649" s="905">
        <v>23.47</v>
      </c>
      <c r="D649" s="915">
        <v>14.74</v>
      </c>
      <c r="E649" s="915">
        <v>12.815</v>
      </c>
      <c r="F649" s="915">
        <v>951.25</v>
      </c>
    </row>
    <row r="650" spans="2:6">
      <c r="B650" s="961">
        <v>40017</v>
      </c>
      <c r="C650" s="905">
        <v>23.43</v>
      </c>
      <c r="D650" s="915">
        <v>14.164999999999999</v>
      </c>
      <c r="E650" s="915">
        <v>12.755000000000001</v>
      </c>
      <c r="F650" s="915">
        <v>951.4</v>
      </c>
    </row>
    <row r="651" spans="2:6">
      <c r="B651" s="961">
        <v>40018</v>
      </c>
      <c r="C651" s="905">
        <v>23.09</v>
      </c>
      <c r="D651" s="915">
        <v>14.0025</v>
      </c>
      <c r="E651" s="915">
        <v>12.467499999999999</v>
      </c>
      <c r="F651" s="915">
        <v>948.15</v>
      </c>
    </row>
    <row r="652" spans="2:6">
      <c r="B652" s="961">
        <v>40021</v>
      </c>
      <c r="C652" s="905">
        <v>24.28</v>
      </c>
      <c r="D652" s="915">
        <v>13.775</v>
      </c>
      <c r="E652" s="915">
        <v>12.295</v>
      </c>
      <c r="F652" s="915">
        <v>951.35</v>
      </c>
    </row>
    <row r="653" spans="2:6">
      <c r="B653" s="961">
        <v>40022</v>
      </c>
      <c r="C653" s="905">
        <v>25.01</v>
      </c>
      <c r="D653" s="915">
        <v>13.98</v>
      </c>
      <c r="E653" s="915">
        <v>12.225</v>
      </c>
      <c r="F653" s="915">
        <v>953.65</v>
      </c>
    </row>
    <row r="654" spans="2:6">
      <c r="B654" s="961">
        <v>40023</v>
      </c>
      <c r="C654" s="905">
        <v>25.61</v>
      </c>
      <c r="D654" s="915">
        <v>14.08</v>
      </c>
      <c r="E654" s="915">
        <v>12.324999999999999</v>
      </c>
      <c r="F654" s="915">
        <v>937.65</v>
      </c>
    </row>
    <row r="655" spans="2:6">
      <c r="B655" s="961">
        <v>40024</v>
      </c>
      <c r="C655" s="905">
        <v>25.4</v>
      </c>
      <c r="D655" s="915">
        <v>13.88</v>
      </c>
      <c r="E655" s="915">
        <v>12.05</v>
      </c>
      <c r="F655" s="915">
        <v>930</v>
      </c>
    </row>
    <row r="656" spans="2:6">
      <c r="B656" s="961">
        <v>40025</v>
      </c>
      <c r="C656" s="905">
        <v>25.92</v>
      </c>
      <c r="D656" s="915">
        <v>13.9375</v>
      </c>
      <c r="E656" s="915">
        <v>11.9275</v>
      </c>
      <c r="F656" s="915">
        <v>934.3</v>
      </c>
    </row>
    <row r="657" spans="2:6">
      <c r="B657" s="961">
        <v>40028</v>
      </c>
      <c r="C657" s="905">
        <v>25.56</v>
      </c>
      <c r="D657" s="915">
        <v>14.085000000000001</v>
      </c>
      <c r="E657" s="915">
        <v>12.54</v>
      </c>
      <c r="F657" s="915">
        <v>954.9</v>
      </c>
    </row>
    <row r="658" spans="2:6">
      <c r="B658" s="961">
        <v>40029</v>
      </c>
      <c r="C658" s="905">
        <v>24.89</v>
      </c>
      <c r="D658" s="915">
        <v>14.18</v>
      </c>
      <c r="E658" s="915">
        <v>12.58</v>
      </c>
      <c r="F658" s="915">
        <v>964</v>
      </c>
    </row>
    <row r="659" spans="2:6">
      <c r="B659" s="961">
        <v>40030</v>
      </c>
      <c r="C659" s="905">
        <v>24.9</v>
      </c>
      <c r="D659" s="915">
        <v>14.31</v>
      </c>
      <c r="E659" s="915">
        <v>12.76</v>
      </c>
      <c r="F659" s="915">
        <v>963.25</v>
      </c>
    </row>
    <row r="660" spans="2:6">
      <c r="B660" s="961">
        <v>40031</v>
      </c>
      <c r="C660" s="905">
        <v>25.67</v>
      </c>
      <c r="D660" s="915">
        <v>14.342499999999999</v>
      </c>
      <c r="E660" s="915">
        <v>12.7475</v>
      </c>
      <c r="F660" s="915">
        <v>965</v>
      </c>
    </row>
    <row r="661" spans="2:6">
      <c r="B661" s="961">
        <v>40032</v>
      </c>
      <c r="C661" s="905">
        <v>24.76</v>
      </c>
      <c r="D661" s="915">
        <v>14.335000000000001</v>
      </c>
      <c r="E661" s="915">
        <v>12.494999999999999</v>
      </c>
      <c r="F661" s="915">
        <v>958.5</v>
      </c>
    </row>
    <row r="662" spans="2:6">
      <c r="B662" s="961">
        <v>40035</v>
      </c>
      <c r="C662" s="905">
        <v>24.99</v>
      </c>
      <c r="D662" s="915">
        <v>14.305</v>
      </c>
      <c r="E662" s="915">
        <v>12.4925</v>
      </c>
      <c r="F662" s="915">
        <v>954.5</v>
      </c>
    </row>
    <row r="663" spans="2:6">
      <c r="B663" s="961">
        <v>40036</v>
      </c>
      <c r="C663" s="905">
        <v>25.99</v>
      </c>
      <c r="D663" s="915">
        <v>14.585000000000001</v>
      </c>
      <c r="E663" s="915">
        <v>12.592499999999999</v>
      </c>
      <c r="F663" s="915">
        <v>943.75</v>
      </c>
    </row>
    <row r="664" spans="2:6">
      <c r="B664" s="961">
        <v>40037</v>
      </c>
      <c r="C664" s="905">
        <v>25.45</v>
      </c>
      <c r="D664" s="915">
        <v>14.824999999999999</v>
      </c>
      <c r="E664" s="915">
        <v>12.654999999999999</v>
      </c>
      <c r="F664" s="915">
        <v>948.25</v>
      </c>
    </row>
    <row r="665" spans="2:6">
      <c r="B665" s="961">
        <v>40038</v>
      </c>
      <c r="C665" s="905">
        <v>24.71</v>
      </c>
      <c r="D665" s="915">
        <v>14.475</v>
      </c>
      <c r="E665" s="915">
        <v>12.3575</v>
      </c>
      <c r="F665" s="915">
        <v>956.5</v>
      </c>
    </row>
    <row r="666" spans="2:6">
      <c r="B666" s="961">
        <v>40039</v>
      </c>
      <c r="C666" s="905">
        <v>24.27</v>
      </c>
      <c r="D666" s="915">
        <v>14.702500000000001</v>
      </c>
      <c r="E666" s="915">
        <v>11.98</v>
      </c>
      <c r="F666" s="915">
        <v>956</v>
      </c>
    </row>
    <row r="667" spans="2:6">
      <c r="B667" s="961">
        <v>40042</v>
      </c>
      <c r="C667" s="905">
        <v>27.89</v>
      </c>
      <c r="D667" s="915">
        <v>14.98</v>
      </c>
      <c r="E667" s="915">
        <v>12.32</v>
      </c>
      <c r="F667" s="915">
        <v>946.35</v>
      </c>
    </row>
    <row r="668" spans="2:6">
      <c r="B668" s="961">
        <v>40043</v>
      </c>
      <c r="C668" s="905">
        <v>26.18</v>
      </c>
      <c r="D668" s="915">
        <v>14.4375</v>
      </c>
      <c r="E668" s="915">
        <v>12.164999999999999</v>
      </c>
      <c r="F668" s="915">
        <v>935.3</v>
      </c>
    </row>
    <row r="669" spans="2:6">
      <c r="B669" s="961">
        <v>40044</v>
      </c>
      <c r="C669" s="905">
        <v>26.26</v>
      </c>
      <c r="D669" s="915">
        <v>14.61</v>
      </c>
      <c r="E669" s="915">
        <v>12.22</v>
      </c>
      <c r="F669" s="915">
        <v>943.5</v>
      </c>
    </row>
    <row r="670" spans="2:6">
      <c r="B670" s="961">
        <v>40045</v>
      </c>
      <c r="C670" s="905">
        <v>25.09</v>
      </c>
      <c r="D670" s="915">
        <v>14.045</v>
      </c>
      <c r="E670" s="915">
        <v>11.99</v>
      </c>
      <c r="F670" s="915">
        <v>941.25</v>
      </c>
    </row>
    <row r="671" spans="2:6">
      <c r="B671" s="961">
        <v>40046</v>
      </c>
      <c r="C671" s="905">
        <v>25.01</v>
      </c>
      <c r="D671" s="915">
        <v>14.06</v>
      </c>
      <c r="E671" s="915">
        <v>11.94</v>
      </c>
      <c r="F671" s="915">
        <v>954.5</v>
      </c>
    </row>
    <row r="672" spans="2:6">
      <c r="B672" s="961">
        <v>40049</v>
      </c>
      <c r="C672" s="905">
        <v>25.14</v>
      </c>
      <c r="D672" s="915">
        <v>13.69</v>
      </c>
      <c r="E672" s="915">
        <v>11.78</v>
      </c>
      <c r="F672" s="915">
        <v>954.15</v>
      </c>
    </row>
    <row r="673" spans="2:6">
      <c r="B673" s="961">
        <v>40050</v>
      </c>
      <c r="C673" s="905">
        <v>24.92</v>
      </c>
      <c r="D673" s="915">
        <v>13.852499999999999</v>
      </c>
      <c r="E673" s="915">
        <v>11.75</v>
      </c>
      <c r="F673" s="915">
        <v>942.9</v>
      </c>
    </row>
    <row r="674" spans="2:6">
      <c r="B674" s="961">
        <v>40051</v>
      </c>
      <c r="C674" s="905">
        <v>24.95</v>
      </c>
      <c r="D674" s="915">
        <v>13.78</v>
      </c>
      <c r="E674" s="915">
        <v>11.595000000000001</v>
      </c>
      <c r="F674" s="915">
        <v>945.05</v>
      </c>
    </row>
    <row r="675" spans="2:6">
      <c r="B675" s="961">
        <v>40052</v>
      </c>
      <c r="C675" s="905">
        <v>24.68</v>
      </c>
      <c r="D675" s="915">
        <v>14</v>
      </c>
      <c r="E675" s="915">
        <v>11.5525</v>
      </c>
      <c r="F675" s="915">
        <v>945.6</v>
      </c>
    </row>
    <row r="676" spans="2:6">
      <c r="B676" s="961">
        <v>40053</v>
      </c>
      <c r="C676" s="905">
        <v>24.76</v>
      </c>
      <c r="D676" s="915">
        <v>13.93</v>
      </c>
      <c r="E676" s="915">
        <v>11.585000000000001</v>
      </c>
      <c r="F676" s="915">
        <v>948.25</v>
      </c>
    </row>
    <row r="677" spans="2:6">
      <c r="B677" s="961">
        <v>40056</v>
      </c>
      <c r="C677" s="905">
        <v>26.01</v>
      </c>
      <c r="D677" s="915">
        <v>14.3</v>
      </c>
      <c r="E677" s="915">
        <v>11.512499999999999</v>
      </c>
      <c r="F677" s="915">
        <v>948.25</v>
      </c>
    </row>
    <row r="678" spans="2:6">
      <c r="B678" s="961">
        <v>40057</v>
      </c>
      <c r="C678" s="905">
        <v>29.15</v>
      </c>
      <c r="D678" s="915">
        <v>14.18</v>
      </c>
      <c r="E678" s="915">
        <v>11.615</v>
      </c>
      <c r="F678" s="915">
        <v>951.15</v>
      </c>
    </row>
    <row r="679" spans="2:6">
      <c r="B679" s="961">
        <v>40058</v>
      </c>
      <c r="C679" s="905">
        <v>28.9</v>
      </c>
      <c r="D679" s="915">
        <v>14.324999999999999</v>
      </c>
      <c r="E679" s="915">
        <v>11.9175</v>
      </c>
      <c r="F679" s="915">
        <v>958.35</v>
      </c>
    </row>
    <row r="680" spans="2:6">
      <c r="B680" s="961">
        <v>40059</v>
      </c>
      <c r="C680" s="905">
        <v>27.1</v>
      </c>
      <c r="D680" s="915">
        <v>14.324999999999999</v>
      </c>
      <c r="E680" s="915">
        <v>11.835000000000001</v>
      </c>
      <c r="F680" s="915">
        <v>978.1</v>
      </c>
    </row>
    <row r="681" spans="2:6">
      <c r="B681" s="961">
        <v>40060</v>
      </c>
      <c r="C681" s="905">
        <v>25.26</v>
      </c>
      <c r="D681" s="915">
        <v>13.785</v>
      </c>
      <c r="E681" s="915">
        <v>11.625</v>
      </c>
      <c r="F681" s="915">
        <v>991.6</v>
      </c>
    </row>
    <row r="682" spans="2:6">
      <c r="B682" s="961">
        <v>40064</v>
      </c>
      <c r="C682" s="905">
        <v>25.62</v>
      </c>
      <c r="D682" s="915">
        <v>13.525</v>
      </c>
      <c r="E682" s="915">
        <v>11.9</v>
      </c>
      <c r="F682" s="915">
        <v>995.85</v>
      </c>
    </row>
    <row r="683" spans="2:6">
      <c r="B683" s="961">
        <v>40065</v>
      </c>
      <c r="C683" s="905">
        <v>24.32</v>
      </c>
      <c r="D683" s="915">
        <v>13.585000000000001</v>
      </c>
      <c r="E683" s="915">
        <v>12.1325</v>
      </c>
      <c r="F683" s="915">
        <v>999.25</v>
      </c>
    </row>
    <row r="684" spans="2:6">
      <c r="B684" s="961">
        <v>40066</v>
      </c>
      <c r="C684" s="905">
        <v>23.55</v>
      </c>
      <c r="D684" s="915">
        <v>13.664999999999999</v>
      </c>
      <c r="E684" s="915">
        <v>11.9375</v>
      </c>
      <c r="F684" s="915">
        <v>992.65</v>
      </c>
    </row>
    <row r="685" spans="2:6">
      <c r="B685" s="961">
        <v>40067</v>
      </c>
      <c r="C685" s="905">
        <v>24.15</v>
      </c>
      <c r="D685" s="915">
        <v>14.31</v>
      </c>
      <c r="E685" s="915">
        <v>11.885</v>
      </c>
      <c r="F685" s="915">
        <v>996.5</v>
      </c>
    </row>
    <row r="686" spans="2:6">
      <c r="B686" s="961">
        <v>40070</v>
      </c>
      <c r="C686" s="905">
        <v>23.86</v>
      </c>
      <c r="D686" s="915">
        <v>14.17</v>
      </c>
      <c r="E686" s="915">
        <v>12.01</v>
      </c>
      <c r="F686" s="915">
        <v>1005.85</v>
      </c>
    </row>
    <row r="687" spans="2:6">
      <c r="B687" s="961">
        <v>40071</v>
      </c>
      <c r="C687" s="905">
        <v>23.42</v>
      </c>
      <c r="D687" s="915">
        <v>13.99</v>
      </c>
      <c r="E687" s="915">
        <v>11.695</v>
      </c>
      <c r="F687" s="915">
        <v>1001</v>
      </c>
    </row>
    <row r="688" spans="2:6">
      <c r="B688" s="961">
        <v>40072</v>
      </c>
      <c r="C688" s="905">
        <v>23.69</v>
      </c>
      <c r="D688" s="915">
        <v>14.1175</v>
      </c>
      <c r="E688" s="915">
        <v>11.755000000000001</v>
      </c>
      <c r="F688" s="915">
        <v>1006.9</v>
      </c>
    </row>
    <row r="689" spans="2:6">
      <c r="B689" s="961">
        <v>40073</v>
      </c>
      <c r="C689" s="905">
        <v>23.65</v>
      </c>
      <c r="D689" s="915">
        <v>13.99</v>
      </c>
      <c r="E689" s="915">
        <v>11.637499999999999</v>
      </c>
      <c r="F689" s="915">
        <v>1017.7</v>
      </c>
    </row>
    <row r="690" spans="2:6">
      <c r="B690" s="961">
        <v>40074</v>
      </c>
      <c r="C690" s="905">
        <v>23.92</v>
      </c>
      <c r="D690" s="915">
        <v>13.98</v>
      </c>
      <c r="E690" s="915">
        <v>11.4625</v>
      </c>
      <c r="F690" s="915">
        <v>1012</v>
      </c>
    </row>
    <row r="691" spans="2:6">
      <c r="B691" s="961">
        <v>40077</v>
      </c>
      <c r="C691" s="905">
        <v>24.06</v>
      </c>
      <c r="D691" s="915">
        <v>13.84</v>
      </c>
      <c r="E691" s="915">
        <v>11.234999999999999</v>
      </c>
      <c r="F691" s="915">
        <v>1007.15</v>
      </c>
    </row>
    <row r="692" spans="2:6">
      <c r="B692" s="961">
        <v>40078</v>
      </c>
      <c r="C692" s="905">
        <v>23.08</v>
      </c>
      <c r="D692" s="915">
        <v>13.83</v>
      </c>
      <c r="E692" s="915">
        <v>11.35</v>
      </c>
      <c r="F692" s="915">
        <v>1014.75</v>
      </c>
    </row>
    <row r="693" spans="2:6">
      <c r="B693" s="961">
        <v>40079</v>
      </c>
      <c r="C693" s="905">
        <v>23.49</v>
      </c>
      <c r="D693" s="915">
        <v>13.595000000000001</v>
      </c>
      <c r="E693" s="915">
        <v>10.96</v>
      </c>
      <c r="F693" s="915">
        <v>1011</v>
      </c>
    </row>
    <row r="694" spans="2:6">
      <c r="B694" s="961">
        <v>40080</v>
      </c>
      <c r="C694" s="905">
        <v>24.95</v>
      </c>
      <c r="D694" s="915">
        <v>13.5175</v>
      </c>
      <c r="E694" s="915">
        <v>10.8825</v>
      </c>
      <c r="F694" s="915">
        <v>997.25</v>
      </c>
    </row>
    <row r="695" spans="2:6">
      <c r="B695" s="961">
        <v>40081</v>
      </c>
      <c r="C695" s="905">
        <v>25.61</v>
      </c>
      <c r="D695" s="915">
        <v>13.925000000000001</v>
      </c>
      <c r="E695" s="915">
        <v>10.932499999999999</v>
      </c>
      <c r="F695" s="915">
        <v>994.75</v>
      </c>
    </row>
    <row r="696" spans="2:6">
      <c r="B696" s="961">
        <v>40084</v>
      </c>
      <c r="C696" s="905">
        <v>24.88</v>
      </c>
      <c r="D696" s="915">
        <v>14.5375</v>
      </c>
      <c r="E696" s="915">
        <v>11.035</v>
      </c>
      <c r="F696" s="915">
        <v>991.55</v>
      </c>
    </row>
    <row r="697" spans="2:6">
      <c r="B697" s="961">
        <v>40085</v>
      </c>
      <c r="C697" s="905">
        <v>25.19</v>
      </c>
      <c r="D697" s="915">
        <v>13.984999999999999</v>
      </c>
      <c r="E697" s="915">
        <v>11.295</v>
      </c>
      <c r="F697" s="915">
        <v>990.95</v>
      </c>
    </row>
    <row r="698" spans="2:6">
      <c r="B698" s="961">
        <v>40086</v>
      </c>
      <c r="C698" s="905">
        <v>25.61</v>
      </c>
      <c r="D698" s="915">
        <v>14.16</v>
      </c>
      <c r="E698" s="915">
        <v>11.0725</v>
      </c>
      <c r="F698" s="915">
        <v>1002</v>
      </c>
    </row>
    <row r="699" spans="2:6">
      <c r="B699" s="961">
        <v>40087</v>
      </c>
      <c r="C699" s="905">
        <v>28.27</v>
      </c>
      <c r="D699" s="915">
        <v>13.827500000000001</v>
      </c>
      <c r="E699" s="915">
        <v>10.98</v>
      </c>
      <c r="F699" s="915">
        <v>1007.7</v>
      </c>
    </row>
    <row r="700" spans="2:6">
      <c r="B700" s="961">
        <v>40088</v>
      </c>
      <c r="C700" s="905">
        <v>28.68</v>
      </c>
      <c r="D700" s="915">
        <v>13.93</v>
      </c>
      <c r="E700" s="915">
        <v>11.07</v>
      </c>
      <c r="F700" s="915">
        <v>1002</v>
      </c>
    </row>
    <row r="701" spans="2:6">
      <c r="B701" s="961">
        <v>40091</v>
      </c>
      <c r="C701" s="905">
        <v>26.84</v>
      </c>
      <c r="D701" s="915">
        <v>13.6325</v>
      </c>
      <c r="E701" s="915">
        <v>10.94</v>
      </c>
      <c r="F701" s="915">
        <v>1002.3</v>
      </c>
    </row>
    <row r="702" spans="2:6">
      <c r="B702" s="961">
        <v>40092</v>
      </c>
      <c r="C702" s="905">
        <v>25.7</v>
      </c>
      <c r="D702" s="915">
        <v>13.9</v>
      </c>
      <c r="E702" s="915">
        <v>10.92</v>
      </c>
      <c r="F702" s="915">
        <v>1017.65</v>
      </c>
    </row>
    <row r="703" spans="2:6">
      <c r="B703" s="961">
        <v>40093</v>
      </c>
      <c r="C703" s="905">
        <v>24.68</v>
      </c>
      <c r="D703" s="915">
        <v>14.154999999999999</v>
      </c>
      <c r="E703" s="915">
        <v>10.855</v>
      </c>
      <c r="F703" s="915">
        <v>1041.8499999999999</v>
      </c>
    </row>
    <row r="704" spans="2:6">
      <c r="B704" s="961">
        <v>40094</v>
      </c>
      <c r="C704" s="905">
        <v>24.18</v>
      </c>
      <c r="D704" s="915">
        <v>14.2</v>
      </c>
      <c r="E704" s="915">
        <v>10.795</v>
      </c>
      <c r="F704" s="915">
        <v>1055.5</v>
      </c>
    </row>
    <row r="705" spans="2:6">
      <c r="B705" s="961">
        <v>40095</v>
      </c>
      <c r="C705" s="905">
        <v>23.12</v>
      </c>
      <c r="D705" s="915">
        <v>13.765000000000001</v>
      </c>
      <c r="E705" s="915">
        <v>10.91</v>
      </c>
      <c r="F705" s="915">
        <v>1055</v>
      </c>
    </row>
    <row r="706" spans="2:6">
      <c r="B706" s="961">
        <v>40098</v>
      </c>
      <c r="C706" s="905">
        <v>23.01</v>
      </c>
      <c r="D706" s="915">
        <v>13.77</v>
      </c>
      <c r="E706" s="915">
        <v>11.077500000000001</v>
      </c>
      <c r="F706" s="915">
        <v>1049.25</v>
      </c>
    </row>
    <row r="707" spans="2:6">
      <c r="B707" s="961">
        <v>40099</v>
      </c>
      <c r="C707" s="905">
        <v>22.99</v>
      </c>
      <c r="D707" s="915">
        <v>13.73</v>
      </c>
      <c r="E707" s="915">
        <v>11.505000000000001</v>
      </c>
      <c r="F707" s="915">
        <v>1056.25</v>
      </c>
    </row>
    <row r="708" spans="2:6">
      <c r="B708" s="961">
        <v>40100</v>
      </c>
      <c r="C708" s="905">
        <v>22.86</v>
      </c>
      <c r="D708" s="915">
        <v>13.92</v>
      </c>
      <c r="E708" s="915">
        <v>12.387499999999999</v>
      </c>
      <c r="F708" s="915">
        <v>1064.3499999999999</v>
      </c>
    </row>
    <row r="709" spans="2:6">
      <c r="B709" s="961">
        <v>40101</v>
      </c>
      <c r="C709" s="905">
        <v>21.72</v>
      </c>
      <c r="D709" s="915">
        <v>13.9</v>
      </c>
      <c r="E709" s="915">
        <v>11.94</v>
      </c>
      <c r="F709" s="915">
        <v>1057.75</v>
      </c>
    </row>
    <row r="710" spans="2:6">
      <c r="B710" s="961">
        <v>40102</v>
      </c>
      <c r="C710" s="905">
        <v>21.43</v>
      </c>
      <c r="D710" s="915">
        <v>13.875</v>
      </c>
      <c r="E710" s="915">
        <v>11.79</v>
      </c>
      <c r="F710" s="915">
        <v>1055</v>
      </c>
    </row>
    <row r="711" spans="2:6">
      <c r="B711" s="961">
        <v>40105</v>
      </c>
      <c r="C711" s="905">
        <v>21.49</v>
      </c>
      <c r="D711" s="915">
        <v>13.96</v>
      </c>
      <c r="E711" s="915">
        <v>11.86</v>
      </c>
      <c r="F711" s="915">
        <v>1055</v>
      </c>
    </row>
    <row r="712" spans="2:6">
      <c r="B712" s="961">
        <v>40106</v>
      </c>
      <c r="C712" s="905">
        <v>20.9</v>
      </c>
      <c r="D712" s="915">
        <v>14.015000000000001</v>
      </c>
      <c r="E712" s="915">
        <v>11.71</v>
      </c>
      <c r="F712" s="915">
        <v>1063.7</v>
      </c>
    </row>
    <row r="713" spans="2:6">
      <c r="B713" s="961">
        <v>40107</v>
      </c>
      <c r="C713" s="905">
        <v>22.22</v>
      </c>
      <c r="D713" s="915">
        <v>13.81</v>
      </c>
      <c r="E713" s="915">
        <v>11.4625</v>
      </c>
      <c r="F713" s="915">
        <v>1059.25</v>
      </c>
    </row>
    <row r="714" spans="2:6">
      <c r="B714" s="961">
        <v>40108</v>
      </c>
      <c r="C714" s="905">
        <v>20.69</v>
      </c>
      <c r="D714" s="915">
        <v>13.705</v>
      </c>
      <c r="E714" s="915">
        <v>11.43</v>
      </c>
      <c r="F714" s="915">
        <v>1054.75</v>
      </c>
    </row>
    <row r="715" spans="2:6">
      <c r="B715" s="961">
        <v>40109</v>
      </c>
      <c r="C715" s="905">
        <v>22.27</v>
      </c>
      <c r="D715" s="915">
        <v>13.365</v>
      </c>
      <c r="E715" s="915">
        <v>11.24</v>
      </c>
      <c r="F715" s="915">
        <v>1054.25</v>
      </c>
    </row>
    <row r="716" spans="2:6">
      <c r="B716" s="961">
        <v>40112</v>
      </c>
      <c r="C716" s="905">
        <v>24.31</v>
      </c>
      <c r="D716" s="915">
        <v>13.494999999999999</v>
      </c>
      <c r="E716" s="915">
        <v>11.282500000000001</v>
      </c>
      <c r="F716" s="915">
        <v>1054.95</v>
      </c>
    </row>
    <row r="717" spans="2:6">
      <c r="B717" s="961">
        <v>40113</v>
      </c>
      <c r="C717" s="905">
        <v>24.83</v>
      </c>
      <c r="D717" s="915">
        <v>13.515000000000001</v>
      </c>
      <c r="E717" s="915">
        <v>11.63</v>
      </c>
      <c r="F717" s="915">
        <v>1036.25</v>
      </c>
    </row>
    <row r="718" spans="2:6">
      <c r="B718" s="961">
        <v>40114</v>
      </c>
      <c r="C718" s="905">
        <v>27.91</v>
      </c>
      <c r="D718" s="915">
        <v>13.984999999999999</v>
      </c>
      <c r="E718" s="915">
        <v>12.01</v>
      </c>
      <c r="F718" s="915">
        <v>1039.8</v>
      </c>
    </row>
    <row r="719" spans="2:6">
      <c r="B719" s="961">
        <v>40115</v>
      </c>
      <c r="C719" s="905">
        <v>24.76</v>
      </c>
      <c r="D719" s="915">
        <v>13.945</v>
      </c>
      <c r="E719" s="915">
        <v>12.057499999999999</v>
      </c>
      <c r="F719" s="915">
        <v>1045.5</v>
      </c>
    </row>
    <row r="720" spans="2:6">
      <c r="B720" s="961">
        <v>40116</v>
      </c>
      <c r="C720" s="905">
        <v>30.69</v>
      </c>
      <c r="D720" s="915">
        <v>13.7875</v>
      </c>
      <c r="E720" s="915">
        <v>12.2</v>
      </c>
      <c r="F720" s="915">
        <v>1046</v>
      </c>
    </row>
    <row r="721" spans="2:6">
      <c r="B721" s="961">
        <v>40119</v>
      </c>
      <c r="C721" s="905">
        <v>29.78</v>
      </c>
      <c r="D721" s="915">
        <v>14.0375</v>
      </c>
      <c r="E721" s="915">
        <v>12.4725</v>
      </c>
      <c r="F721" s="915">
        <v>1044.9000000000001</v>
      </c>
    </row>
    <row r="722" spans="2:6">
      <c r="B722" s="961">
        <v>40120</v>
      </c>
      <c r="C722" s="905">
        <v>28.81</v>
      </c>
      <c r="D722" s="915">
        <v>14.315</v>
      </c>
      <c r="E722" s="915">
        <v>13.4275</v>
      </c>
      <c r="F722" s="915">
        <v>1059.55</v>
      </c>
    </row>
    <row r="723" spans="2:6">
      <c r="B723" s="961">
        <v>40121</v>
      </c>
      <c r="C723" s="905">
        <v>27.72</v>
      </c>
      <c r="D723" s="915">
        <v>14.125</v>
      </c>
      <c r="E723" s="915">
        <v>12.775</v>
      </c>
      <c r="F723" s="915">
        <v>1093.5</v>
      </c>
    </row>
    <row r="724" spans="2:6">
      <c r="B724" s="961">
        <v>40122</v>
      </c>
      <c r="C724" s="905">
        <v>25.43</v>
      </c>
      <c r="D724" s="915">
        <v>13.8775</v>
      </c>
      <c r="E724" s="915">
        <v>12.205</v>
      </c>
      <c r="F724" s="915">
        <v>1093</v>
      </c>
    </row>
    <row r="725" spans="2:6">
      <c r="B725" s="961">
        <v>40123</v>
      </c>
      <c r="C725" s="905">
        <v>24.19</v>
      </c>
      <c r="D725" s="915">
        <v>13.52</v>
      </c>
      <c r="E725" s="915">
        <v>11.9025</v>
      </c>
      <c r="F725" s="915">
        <v>1089.95</v>
      </c>
    </row>
    <row r="726" spans="2:6">
      <c r="B726" s="961">
        <v>40126</v>
      </c>
      <c r="C726" s="905">
        <v>23.15</v>
      </c>
      <c r="D726" s="915">
        <v>13.31</v>
      </c>
      <c r="E726" s="915">
        <v>12.005000000000001</v>
      </c>
      <c r="F726" s="915">
        <v>1097.8</v>
      </c>
    </row>
    <row r="727" spans="2:6">
      <c r="B727" s="961">
        <v>40127</v>
      </c>
      <c r="C727" s="905">
        <v>22.84</v>
      </c>
      <c r="D727" s="915">
        <v>13.06</v>
      </c>
      <c r="E727" s="915">
        <v>11.977499999999999</v>
      </c>
      <c r="F727" s="915">
        <v>1101.75</v>
      </c>
    </row>
    <row r="728" spans="2:6">
      <c r="B728" s="961">
        <v>40128</v>
      </c>
      <c r="C728" s="905">
        <v>23.04</v>
      </c>
      <c r="D728" s="915">
        <v>13.04</v>
      </c>
      <c r="E728" s="915">
        <v>11.875</v>
      </c>
      <c r="F728" s="915">
        <v>1105.7</v>
      </c>
    </row>
    <row r="729" spans="2:6">
      <c r="B729" s="961">
        <v>40129</v>
      </c>
      <c r="C729" s="905">
        <v>24.24</v>
      </c>
      <c r="D729" s="915">
        <v>12.705</v>
      </c>
      <c r="E729" s="915">
        <v>12.217499999999999</v>
      </c>
      <c r="F729" s="915">
        <v>1117.8499999999999</v>
      </c>
    </row>
    <row r="730" spans="2:6">
      <c r="B730" s="961">
        <v>40130</v>
      </c>
      <c r="C730" s="905">
        <v>23.36</v>
      </c>
      <c r="D730" s="915">
        <v>12.55</v>
      </c>
      <c r="E730" s="915">
        <v>11.865</v>
      </c>
      <c r="F730" s="915">
        <v>1104</v>
      </c>
    </row>
    <row r="731" spans="2:6">
      <c r="B731" s="961">
        <v>40133</v>
      </c>
      <c r="C731" s="905">
        <v>22.89</v>
      </c>
      <c r="D731" s="915">
        <v>12.54</v>
      </c>
      <c r="E731" s="915">
        <v>11.647500000000001</v>
      </c>
      <c r="F731" s="915">
        <v>1118.9000000000001</v>
      </c>
    </row>
    <row r="732" spans="2:6">
      <c r="B732" s="961">
        <v>40134</v>
      </c>
      <c r="C732" s="905">
        <v>22.41</v>
      </c>
      <c r="D732" s="915">
        <v>12.535</v>
      </c>
      <c r="E732" s="915">
        <v>11.805</v>
      </c>
      <c r="F732" s="915">
        <v>1139.5</v>
      </c>
    </row>
    <row r="733" spans="2:6">
      <c r="B733" s="961">
        <v>40135</v>
      </c>
      <c r="C733" s="905">
        <v>21.63</v>
      </c>
      <c r="D733" s="915">
        <v>12.2775</v>
      </c>
      <c r="E733" s="915">
        <v>11.9375</v>
      </c>
      <c r="F733" s="915">
        <v>1141.9000000000001</v>
      </c>
    </row>
    <row r="734" spans="2:6">
      <c r="B734" s="961">
        <v>40136</v>
      </c>
      <c r="C734" s="905">
        <v>22.63</v>
      </c>
      <c r="D734" s="915">
        <v>12.185</v>
      </c>
      <c r="E734" s="915">
        <v>12.4175</v>
      </c>
      <c r="F734" s="915">
        <v>1135.75</v>
      </c>
    </row>
    <row r="735" spans="2:6">
      <c r="B735" s="961">
        <v>40137</v>
      </c>
      <c r="C735" s="905">
        <v>22.19</v>
      </c>
      <c r="D735" s="915">
        <v>12.324999999999999</v>
      </c>
      <c r="E735" s="915">
        <v>12.494999999999999</v>
      </c>
      <c r="F735" s="915">
        <v>1142.25</v>
      </c>
    </row>
    <row r="736" spans="2:6">
      <c r="B736" s="961">
        <v>40140</v>
      </c>
      <c r="C736" s="905">
        <v>21.16</v>
      </c>
      <c r="D736" s="915">
        <v>12.202500000000001</v>
      </c>
      <c r="E736" s="915">
        <v>12.237500000000001</v>
      </c>
      <c r="F736" s="915">
        <v>1170.1500000000001</v>
      </c>
    </row>
    <row r="737" spans="2:6">
      <c r="B737" s="961">
        <v>40141</v>
      </c>
      <c r="C737" s="905">
        <v>20.47</v>
      </c>
      <c r="D737" s="915">
        <v>12.244999999999999</v>
      </c>
      <c r="E737" s="915">
        <v>12.215</v>
      </c>
      <c r="F737" s="915">
        <v>1165.95</v>
      </c>
    </row>
    <row r="738" spans="2:6">
      <c r="B738" s="961">
        <v>40142</v>
      </c>
      <c r="C738" s="905">
        <v>20.48</v>
      </c>
      <c r="D738" s="915">
        <v>12.78</v>
      </c>
      <c r="E738" s="915">
        <v>12.234999999999999</v>
      </c>
      <c r="F738" s="915">
        <v>1169.5</v>
      </c>
    </row>
    <row r="739" spans="2:6">
      <c r="B739" s="961">
        <v>40144</v>
      </c>
      <c r="C739" s="905">
        <v>24.74</v>
      </c>
      <c r="D739" s="915">
        <v>14.512499999999999</v>
      </c>
      <c r="E739" s="915">
        <v>13.1175</v>
      </c>
      <c r="F739" s="915">
        <v>1177.5</v>
      </c>
    </row>
    <row r="740" spans="2:6">
      <c r="B740" s="961">
        <v>40147</v>
      </c>
      <c r="C740" s="905">
        <v>24.51</v>
      </c>
      <c r="D740" s="915">
        <v>14.365</v>
      </c>
      <c r="E740" s="915">
        <v>13.04</v>
      </c>
      <c r="F740" s="915">
        <v>1177.7</v>
      </c>
    </row>
    <row r="741" spans="2:6">
      <c r="B741" s="961">
        <v>40148</v>
      </c>
      <c r="C741" s="905">
        <v>21.92</v>
      </c>
      <c r="D741" s="915">
        <v>13.765000000000001</v>
      </c>
      <c r="E741" s="915">
        <v>12.375</v>
      </c>
      <c r="F741" s="915">
        <v>1179.5</v>
      </c>
    </row>
    <row r="742" spans="2:6">
      <c r="B742" s="961">
        <v>40149</v>
      </c>
      <c r="C742" s="905">
        <v>21.12</v>
      </c>
      <c r="D742" s="915">
        <v>13.41</v>
      </c>
      <c r="E742" s="915">
        <v>12.047499999999999</v>
      </c>
      <c r="F742" s="915">
        <v>1210</v>
      </c>
    </row>
    <row r="743" spans="2:6">
      <c r="B743" s="961">
        <v>40150</v>
      </c>
      <c r="C743" s="905">
        <v>22.46</v>
      </c>
      <c r="D743" s="915">
        <v>13.425000000000001</v>
      </c>
      <c r="E743" s="915">
        <v>11.887499999999999</v>
      </c>
      <c r="F743" s="915">
        <v>1212</v>
      </c>
    </row>
    <row r="744" spans="2:6">
      <c r="B744" s="961">
        <v>40151</v>
      </c>
      <c r="C744" s="905">
        <v>21.25</v>
      </c>
      <c r="D744" s="915">
        <v>13.515000000000001</v>
      </c>
      <c r="E744" s="915">
        <v>11.9025</v>
      </c>
      <c r="F744" s="915">
        <v>1207.5</v>
      </c>
    </row>
    <row r="745" spans="2:6">
      <c r="B745" s="961">
        <v>40154</v>
      </c>
      <c r="C745" s="905">
        <v>22.1</v>
      </c>
      <c r="D745" s="915">
        <v>13.654999999999999</v>
      </c>
      <c r="E745" s="915">
        <v>12.065</v>
      </c>
      <c r="F745" s="915">
        <v>1161.55</v>
      </c>
    </row>
    <row r="746" spans="2:6">
      <c r="B746" s="961">
        <v>40155</v>
      </c>
      <c r="C746" s="905">
        <v>23.69</v>
      </c>
      <c r="D746" s="915">
        <v>14.05</v>
      </c>
      <c r="E746" s="915">
        <v>12.1625</v>
      </c>
      <c r="F746" s="915">
        <v>1157.3</v>
      </c>
    </row>
    <row r="747" spans="2:6">
      <c r="B747" s="961">
        <v>40156</v>
      </c>
      <c r="C747" s="905">
        <v>22.66</v>
      </c>
      <c r="D747" s="915">
        <v>14.54</v>
      </c>
      <c r="E747" s="915">
        <v>12.205</v>
      </c>
      <c r="F747" s="915">
        <v>1142</v>
      </c>
    </row>
    <row r="748" spans="2:6">
      <c r="B748" s="961">
        <v>40157</v>
      </c>
      <c r="C748" s="905">
        <v>22.32</v>
      </c>
      <c r="D748" s="915">
        <v>14.36</v>
      </c>
      <c r="E748" s="915">
        <v>11.57</v>
      </c>
      <c r="F748" s="915">
        <v>1129.2</v>
      </c>
    </row>
    <row r="749" spans="2:6">
      <c r="B749" s="961">
        <v>40158</v>
      </c>
      <c r="C749" s="905">
        <v>21.59</v>
      </c>
      <c r="D749" s="915">
        <v>13.945</v>
      </c>
      <c r="E749" s="915">
        <v>11.775</v>
      </c>
      <c r="F749" s="915">
        <v>1113.5</v>
      </c>
    </row>
    <row r="750" spans="2:6">
      <c r="B750" s="961">
        <v>40161</v>
      </c>
      <c r="C750" s="905">
        <v>21.15</v>
      </c>
      <c r="D750" s="915">
        <v>14.15</v>
      </c>
      <c r="E750" s="915">
        <v>11.8125</v>
      </c>
      <c r="F750" s="915">
        <v>1114.8499999999999</v>
      </c>
    </row>
    <row r="751" spans="2:6">
      <c r="B751" s="961">
        <v>40162</v>
      </c>
      <c r="C751" s="905">
        <v>21.49</v>
      </c>
      <c r="D751" s="915">
        <v>14.2425</v>
      </c>
      <c r="E751" s="915">
        <v>11.994999999999999</v>
      </c>
      <c r="F751" s="915">
        <v>1126.5999999999999</v>
      </c>
    </row>
    <row r="752" spans="2:6">
      <c r="B752" s="961">
        <v>40163</v>
      </c>
      <c r="C752" s="905">
        <v>20.54</v>
      </c>
      <c r="D752" s="915">
        <v>14.26</v>
      </c>
      <c r="E752" s="915">
        <v>11.6975</v>
      </c>
      <c r="F752" s="915">
        <v>1124.8</v>
      </c>
    </row>
    <row r="753" spans="2:6">
      <c r="B753" s="961">
        <v>40164</v>
      </c>
      <c r="C753" s="905">
        <v>22.51</v>
      </c>
      <c r="D753" s="915">
        <v>14.355</v>
      </c>
      <c r="E753" s="915">
        <v>12.154999999999999</v>
      </c>
      <c r="F753" s="915">
        <v>1138.2</v>
      </c>
    </row>
    <row r="754" spans="2:6">
      <c r="B754" s="961">
        <v>40165</v>
      </c>
      <c r="C754" s="905">
        <v>21.68</v>
      </c>
      <c r="D754" s="915">
        <v>14.505000000000001</v>
      </c>
      <c r="E754" s="915">
        <v>11.9725</v>
      </c>
      <c r="F754" s="915">
        <v>1103.75</v>
      </c>
    </row>
    <row r="755" spans="2:6">
      <c r="B755" s="961">
        <v>40168</v>
      </c>
      <c r="C755" s="905">
        <v>20.49</v>
      </c>
      <c r="D755" s="915">
        <v>14.505000000000001</v>
      </c>
      <c r="E755" s="915">
        <v>12.0725</v>
      </c>
      <c r="F755" s="915">
        <v>1112.75</v>
      </c>
    </row>
    <row r="756" spans="2:6">
      <c r="B756" s="961">
        <v>40169</v>
      </c>
      <c r="C756" s="905">
        <v>19.54</v>
      </c>
      <c r="D756" s="915">
        <v>14.645</v>
      </c>
      <c r="E756" s="915">
        <v>12.42</v>
      </c>
      <c r="F756" s="915">
        <v>1079.5</v>
      </c>
    </row>
    <row r="757" spans="2:6">
      <c r="B757" s="961">
        <v>40170</v>
      </c>
      <c r="C757" s="905">
        <v>19.71</v>
      </c>
      <c r="D757" s="915">
        <v>14.845000000000001</v>
      </c>
      <c r="E757" s="915">
        <v>12.49</v>
      </c>
      <c r="F757" s="915">
        <v>1084.04</v>
      </c>
    </row>
    <row r="758" spans="2:6">
      <c r="B758" s="961">
        <v>40171</v>
      </c>
      <c r="C758" s="905">
        <v>19.47</v>
      </c>
      <c r="D758" s="915">
        <v>14.885</v>
      </c>
      <c r="E758" s="915">
        <v>12.44</v>
      </c>
      <c r="F758" s="915">
        <v>1087.5</v>
      </c>
    </row>
    <row r="759" spans="2:6">
      <c r="B759" s="961">
        <v>40175</v>
      </c>
      <c r="C759" s="905">
        <v>19.93</v>
      </c>
      <c r="D759" s="915">
        <v>14.914999999999999</v>
      </c>
      <c r="E759" s="915">
        <v>12.3675</v>
      </c>
      <c r="F759" s="915">
        <v>1087.5</v>
      </c>
    </row>
    <row r="760" spans="2:6">
      <c r="B760" s="961">
        <v>40176</v>
      </c>
      <c r="C760" s="905">
        <v>20.010000000000002</v>
      </c>
      <c r="D760" s="915">
        <v>14.94</v>
      </c>
      <c r="E760" s="915">
        <v>12.42</v>
      </c>
      <c r="F760" s="915">
        <v>1106</v>
      </c>
    </row>
    <row r="761" spans="2:6">
      <c r="B761" s="961">
        <v>40177</v>
      </c>
      <c r="C761" s="905">
        <v>19.96</v>
      </c>
      <c r="D761" s="915">
        <v>14.645</v>
      </c>
      <c r="E761" s="915">
        <v>12.39</v>
      </c>
      <c r="F761" s="915">
        <v>1106</v>
      </c>
    </row>
    <row r="762" spans="2:6">
      <c r="B762" s="961">
        <v>40178</v>
      </c>
      <c r="C762" s="905">
        <v>21.68</v>
      </c>
      <c r="D762" s="915">
        <v>14.58</v>
      </c>
      <c r="E762" s="915">
        <v>12.375</v>
      </c>
      <c r="F762" s="915">
        <v>1096</v>
      </c>
    </row>
    <row r="763" spans="2:6">
      <c r="B763" s="961">
        <v>40182</v>
      </c>
      <c r="C763" s="905">
        <v>20.04</v>
      </c>
      <c r="D763" s="915">
        <v>14.36</v>
      </c>
      <c r="E763" s="915">
        <v>12</v>
      </c>
      <c r="F763" s="915">
        <v>1097</v>
      </c>
    </row>
    <row r="764" spans="2:6">
      <c r="B764" s="961">
        <v>40183</v>
      </c>
      <c r="C764" s="905">
        <v>19.350000000000001</v>
      </c>
      <c r="D764" s="915">
        <v>13.815</v>
      </c>
      <c r="E764" s="915">
        <v>11.442500000000001</v>
      </c>
      <c r="F764" s="915">
        <v>1121.4000000000001</v>
      </c>
    </row>
    <row r="765" spans="2:6">
      <c r="B765" s="961">
        <v>40184</v>
      </c>
      <c r="C765" s="905">
        <v>19.16</v>
      </c>
      <c r="D765" s="915">
        <v>13.307499999999999</v>
      </c>
      <c r="E765" s="915">
        <v>11.38</v>
      </c>
      <c r="F765" s="915">
        <v>1118.5</v>
      </c>
    </row>
    <row r="766" spans="2:6">
      <c r="B766" s="961">
        <v>40185</v>
      </c>
      <c r="C766" s="905">
        <v>19.059999999999999</v>
      </c>
      <c r="D766" s="915">
        <v>13.3375</v>
      </c>
      <c r="E766" s="915">
        <v>11.365</v>
      </c>
      <c r="F766" s="915">
        <v>1138.3</v>
      </c>
    </row>
    <row r="767" spans="2:6">
      <c r="B767" s="961">
        <v>40186</v>
      </c>
      <c r="C767" s="905">
        <v>18.13</v>
      </c>
      <c r="D767" s="915">
        <v>13.195</v>
      </c>
      <c r="E767" s="915">
        <v>11.185</v>
      </c>
      <c r="F767" s="915">
        <v>1131.8</v>
      </c>
    </row>
    <row r="768" spans="2:6">
      <c r="B768" s="961">
        <v>40189</v>
      </c>
      <c r="C768" s="905">
        <v>17.55</v>
      </c>
      <c r="D768" s="915">
        <v>12.965</v>
      </c>
      <c r="E768" s="915">
        <v>10.885</v>
      </c>
      <c r="F768" s="915">
        <v>1138.3</v>
      </c>
    </row>
    <row r="769" spans="2:6">
      <c r="B769" s="961">
        <v>40190</v>
      </c>
      <c r="C769" s="905">
        <v>18.25</v>
      </c>
      <c r="D769" s="915">
        <v>13.175000000000001</v>
      </c>
      <c r="E769" s="915">
        <v>10.68</v>
      </c>
      <c r="F769" s="915">
        <v>1148</v>
      </c>
    </row>
    <row r="770" spans="2:6">
      <c r="B770" s="961">
        <v>40191</v>
      </c>
      <c r="C770" s="905">
        <v>17.850000000000001</v>
      </c>
      <c r="D770" s="915">
        <v>13.125</v>
      </c>
      <c r="E770" s="915">
        <v>10.5375</v>
      </c>
      <c r="F770" s="915">
        <v>1124.5999999999999</v>
      </c>
    </row>
    <row r="771" spans="2:6">
      <c r="B771" s="961">
        <v>40192</v>
      </c>
      <c r="C771" s="905">
        <v>17.63</v>
      </c>
      <c r="D771" s="915">
        <v>12.7475</v>
      </c>
      <c r="E771" s="915">
        <v>10.33</v>
      </c>
      <c r="F771" s="915">
        <v>1132.8</v>
      </c>
    </row>
    <row r="772" spans="2:6">
      <c r="B772" s="961">
        <v>40193</v>
      </c>
      <c r="C772" s="905">
        <v>17.91</v>
      </c>
      <c r="D772" s="915">
        <v>13.045</v>
      </c>
      <c r="E772" s="915">
        <v>10.8</v>
      </c>
      <c r="F772" s="915">
        <v>1133.1500000000001</v>
      </c>
    </row>
    <row r="773" spans="2:6">
      <c r="B773" s="961">
        <v>40197</v>
      </c>
      <c r="C773" s="905">
        <v>17.579999999999998</v>
      </c>
      <c r="D773" s="915">
        <v>12.775</v>
      </c>
      <c r="E773" s="915">
        <v>10.82</v>
      </c>
      <c r="F773" s="915">
        <v>1133.2</v>
      </c>
    </row>
    <row r="774" spans="2:6">
      <c r="B774" s="961">
        <v>40198</v>
      </c>
      <c r="C774" s="905">
        <v>18.68</v>
      </c>
      <c r="D774" s="915">
        <v>12.67</v>
      </c>
      <c r="E774" s="915">
        <v>11.41</v>
      </c>
      <c r="F774" s="915">
        <v>1108.5999999999999</v>
      </c>
    </row>
    <row r="775" spans="2:6">
      <c r="B775" s="961">
        <v>40199</v>
      </c>
      <c r="C775" s="905">
        <v>22.27</v>
      </c>
      <c r="D775" s="915">
        <v>12.84</v>
      </c>
      <c r="E775" s="915">
        <v>11.36</v>
      </c>
      <c r="F775" s="915">
        <v>1090.8499999999999</v>
      </c>
    </row>
    <row r="776" spans="2:6">
      <c r="B776" s="961">
        <v>40200</v>
      </c>
      <c r="C776" s="905">
        <v>27.31</v>
      </c>
      <c r="D776" s="915">
        <v>13.35</v>
      </c>
      <c r="E776" s="915">
        <v>11.16</v>
      </c>
      <c r="F776" s="915">
        <v>1092</v>
      </c>
    </row>
    <row r="777" spans="2:6">
      <c r="B777" s="961">
        <v>40203</v>
      </c>
      <c r="C777" s="905">
        <v>25.41</v>
      </c>
      <c r="D777" s="915">
        <v>13.225</v>
      </c>
      <c r="E777" s="915">
        <v>11.225</v>
      </c>
      <c r="F777" s="915">
        <v>1095.75</v>
      </c>
    </row>
    <row r="778" spans="2:6">
      <c r="B778" s="961">
        <v>40204</v>
      </c>
      <c r="C778" s="905">
        <v>24.55</v>
      </c>
      <c r="D778" s="915">
        <v>13.46</v>
      </c>
      <c r="E778" s="915">
        <v>11.404999999999999</v>
      </c>
      <c r="F778" s="915">
        <v>1098.8</v>
      </c>
    </row>
    <row r="779" spans="2:6">
      <c r="B779" s="961">
        <v>40205</v>
      </c>
      <c r="C779" s="905">
        <v>23.14</v>
      </c>
      <c r="D779" s="915">
        <v>13.5725</v>
      </c>
      <c r="E779" s="915">
        <v>11.335000000000001</v>
      </c>
      <c r="F779" s="915">
        <v>1093.45</v>
      </c>
    </row>
    <row r="780" spans="2:6">
      <c r="B780" s="961">
        <v>40206</v>
      </c>
      <c r="C780" s="905">
        <v>23.73</v>
      </c>
      <c r="D780" s="915">
        <v>13.2775</v>
      </c>
      <c r="E780" s="915">
        <v>11.244999999999999</v>
      </c>
      <c r="F780" s="915">
        <v>1086.7</v>
      </c>
    </row>
    <row r="781" spans="2:6">
      <c r="B781" s="961">
        <v>40207</v>
      </c>
      <c r="C781" s="905">
        <v>24.62</v>
      </c>
      <c r="D781" s="915">
        <v>13.255000000000001</v>
      </c>
      <c r="E781" s="915">
        <v>11.53</v>
      </c>
      <c r="F781" s="915">
        <v>1077.8499999999999</v>
      </c>
    </row>
    <row r="782" spans="2:6">
      <c r="B782" s="961">
        <v>40210</v>
      </c>
      <c r="C782" s="905">
        <v>22.59</v>
      </c>
      <c r="D782" s="915">
        <v>13.2</v>
      </c>
      <c r="E782" s="915">
        <v>11.335000000000001</v>
      </c>
      <c r="F782" s="915">
        <v>1094.7</v>
      </c>
    </row>
    <row r="783" spans="2:6">
      <c r="B783" s="961">
        <v>40211</v>
      </c>
      <c r="C783" s="905">
        <v>21.48</v>
      </c>
      <c r="D783" s="915">
        <v>12.8675</v>
      </c>
      <c r="E783" s="915">
        <v>11.06</v>
      </c>
      <c r="F783" s="915">
        <v>1112.05</v>
      </c>
    </row>
    <row r="784" spans="2:6">
      <c r="B784" s="961">
        <v>40212</v>
      </c>
      <c r="C784" s="905">
        <v>21.6</v>
      </c>
      <c r="D784" s="915">
        <v>12.595000000000001</v>
      </c>
      <c r="E784" s="915">
        <v>11.105</v>
      </c>
      <c r="F784" s="915">
        <v>1114.8499999999999</v>
      </c>
    </row>
    <row r="785" spans="2:6">
      <c r="B785" s="961">
        <v>40213</v>
      </c>
      <c r="C785" s="905">
        <v>26.08</v>
      </c>
      <c r="D785" s="915">
        <v>13.145</v>
      </c>
      <c r="E785" s="915">
        <v>12.205</v>
      </c>
      <c r="F785" s="915">
        <v>1070.3499999999999</v>
      </c>
    </row>
    <row r="786" spans="2:6">
      <c r="B786" s="961">
        <v>40214</v>
      </c>
      <c r="C786" s="905">
        <v>26.11</v>
      </c>
      <c r="D786" s="915">
        <v>13.62</v>
      </c>
      <c r="E786" s="915">
        <v>12.78</v>
      </c>
      <c r="F786" s="915">
        <v>1056.8</v>
      </c>
    </row>
    <row r="787" spans="2:6">
      <c r="B787" s="961">
        <v>40217</v>
      </c>
      <c r="C787" s="905">
        <v>26.51</v>
      </c>
      <c r="D787" s="915">
        <v>13.45</v>
      </c>
      <c r="E787" s="915">
        <v>12.44</v>
      </c>
      <c r="F787" s="915">
        <v>1071.4000000000001</v>
      </c>
    </row>
    <row r="788" spans="2:6">
      <c r="B788" s="961">
        <v>40218</v>
      </c>
      <c r="C788" s="905">
        <v>26</v>
      </c>
      <c r="D788" s="915">
        <v>13.0175</v>
      </c>
      <c r="E788" s="915">
        <v>12.09</v>
      </c>
      <c r="F788" s="915">
        <v>1074.8499999999999</v>
      </c>
    </row>
    <row r="789" spans="2:6">
      <c r="B789" s="961">
        <v>40219</v>
      </c>
      <c r="C789" s="905">
        <v>25.4</v>
      </c>
      <c r="D789" s="915">
        <v>12.92</v>
      </c>
      <c r="E789" s="915">
        <v>11.955</v>
      </c>
      <c r="F789" s="915">
        <v>1066.1500000000001</v>
      </c>
    </row>
    <row r="790" spans="2:6">
      <c r="B790" s="961">
        <v>40220</v>
      </c>
      <c r="C790" s="905">
        <v>23.96</v>
      </c>
      <c r="D790" s="915">
        <v>12.775</v>
      </c>
      <c r="E790" s="915">
        <v>11.865</v>
      </c>
      <c r="F790" s="915">
        <v>1084.1500000000001</v>
      </c>
    </row>
    <row r="791" spans="2:6">
      <c r="B791" s="961">
        <v>40221</v>
      </c>
      <c r="C791" s="905">
        <v>22.73</v>
      </c>
      <c r="D791" s="915">
        <v>12.715</v>
      </c>
      <c r="E791" s="915">
        <v>11.965</v>
      </c>
      <c r="F791" s="915">
        <v>1086.75</v>
      </c>
    </row>
    <row r="792" spans="2:6">
      <c r="B792" s="961">
        <v>40225</v>
      </c>
      <c r="C792" s="905">
        <v>22.25</v>
      </c>
      <c r="D792" s="915">
        <v>12.445</v>
      </c>
      <c r="E792" s="915">
        <v>11.6225</v>
      </c>
      <c r="F792" s="915">
        <v>1116.9000000000001</v>
      </c>
    </row>
    <row r="793" spans="2:6">
      <c r="B793" s="961">
        <v>40226</v>
      </c>
      <c r="C793" s="905">
        <v>21.72</v>
      </c>
      <c r="D793" s="915">
        <v>12.244999999999999</v>
      </c>
      <c r="E793" s="915">
        <v>11.645</v>
      </c>
      <c r="F793" s="915">
        <v>1115.95</v>
      </c>
    </row>
    <row r="794" spans="2:6">
      <c r="B794" s="961">
        <v>40227</v>
      </c>
      <c r="C794" s="905">
        <v>20.63</v>
      </c>
      <c r="D794" s="915">
        <v>12.215</v>
      </c>
      <c r="E794" s="915">
        <v>11.81</v>
      </c>
      <c r="F794" s="915">
        <v>1120.45</v>
      </c>
    </row>
    <row r="795" spans="2:6">
      <c r="B795" s="961">
        <v>40228</v>
      </c>
      <c r="C795" s="905">
        <v>20.02</v>
      </c>
      <c r="D795" s="915">
        <v>12.25</v>
      </c>
      <c r="E795" s="915">
        <v>11.77</v>
      </c>
      <c r="F795" s="915">
        <v>1119.2</v>
      </c>
    </row>
    <row r="796" spans="2:6">
      <c r="B796" s="961">
        <v>40231</v>
      </c>
      <c r="C796" s="905">
        <v>19.940000000000001</v>
      </c>
      <c r="D796" s="915">
        <v>12.295</v>
      </c>
      <c r="E796" s="915">
        <v>11.61</v>
      </c>
      <c r="F796" s="915">
        <v>1111.75</v>
      </c>
    </row>
    <row r="797" spans="2:6">
      <c r="B797" s="961">
        <v>40232</v>
      </c>
      <c r="C797" s="905">
        <v>21.37</v>
      </c>
      <c r="D797" s="915">
        <v>12.345000000000001</v>
      </c>
      <c r="E797" s="915">
        <v>11.88</v>
      </c>
      <c r="F797" s="915">
        <v>1103.8</v>
      </c>
    </row>
    <row r="798" spans="2:6">
      <c r="B798" s="961">
        <v>40233</v>
      </c>
      <c r="C798" s="905">
        <v>20.27</v>
      </c>
      <c r="D798" s="915">
        <v>12.215</v>
      </c>
      <c r="E798" s="915">
        <v>11.77</v>
      </c>
      <c r="F798" s="915">
        <v>1098.95</v>
      </c>
    </row>
    <row r="799" spans="2:6">
      <c r="B799" s="961">
        <v>40234</v>
      </c>
      <c r="C799" s="905">
        <v>20.100000000000001</v>
      </c>
      <c r="D799" s="915">
        <v>12.585000000000001</v>
      </c>
      <c r="E799" s="915">
        <v>11.92</v>
      </c>
      <c r="F799" s="915">
        <v>1101.7</v>
      </c>
    </row>
    <row r="800" spans="2:6">
      <c r="B800" s="961">
        <v>40235</v>
      </c>
      <c r="C800" s="905">
        <v>19.5</v>
      </c>
      <c r="D800" s="915">
        <v>12.23</v>
      </c>
      <c r="E800" s="915">
        <v>11.465</v>
      </c>
      <c r="F800" s="915">
        <v>1105.5</v>
      </c>
    </row>
    <row r="801" spans="2:6">
      <c r="B801" s="961">
        <v>40238</v>
      </c>
      <c r="C801" s="905">
        <v>19.260000000000002</v>
      </c>
      <c r="D801" s="915">
        <v>12.175000000000001</v>
      </c>
      <c r="E801" s="915">
        <v>11.565</v>
      </c>
      <c r="F801" s="915">
        <v>1118.7</v>
      </c>
    </row>
    <row r="802" spans="2:6">
      <c r="B802" s="961">
        <v>40239</v>
      </c>
      <c r="C802" s="905">
        <v>19.059999999999999</v>
      </c>
      <c r="D802" s="915">
        <v>12.035</v>
      </c>
      <c r="E802" s="915">
        <v>11.535</v>
      </c>
      <c r="F802" s="915">
        <v>1131.3499999999999</v>
      </c>
    </row>
    <row r="803" spans="2:6">
      <c r="B803" s="961">
        <v>40240</v>
      </c>
      <c r="C803" s="905">
        <v>18.829999999999998</v>
      </c>
      <c r="D803" s="915">
        <v>12.09</v>
      </c>
      <c r="E803" s="915">
        <v>11.29</v>
      </c>
      <c r="F803" s="915">
        <v>1142.6500000000001</v>
      </c>
    </row>
    <row r="804" spans="2:6">
      <c r="B804" s="961">
        <v>40241</v>
      </c>
      <c r="C804" s="905">
        <v>18.72</v>
      </c>
      <c r="D804" s="915">
        <v>12.205</v>
      </c>
      <c r="E804" s="915">
        <v>11.52</v>
      </c>
      <c r="F804" s="915">
        <v>1130.75</v>
      </c>
    </row>
    <row r="805" spans="2:6">
      <c r="B805" s="961">
        <v>40242</v>
      </c>
      <c r="C805" s="905">
        <v>17.420000000000002</v>
      </c>
      <c r="D805" s="915">
        <v>12.025</v>
      </c>
      <c r="E805" s="915">
        <v>11.335000000000001</v>
      </c>
      <c r="F805" s="915">
        <v>1140.0999999999999</v>
      </c>
    </row>
    <row r="806" spans="2:6">
      <c r="B806" s="961">
        <v>40245</v>
      </c>
      <c r="C806" s="905">
        <v>17.79</v>
      </c>
      <c r="D806" s="915">
        <v>12.125</v>
      </c>
      <c r="E806" s="915">
        <v>11.19</v>
      </c>
      <c r="F806" s="915">
        <v>1124.95</v>
      </c>
    </row>
    <row r="807" spans="2:6">
      <c r="B807" s="961">
        <v>40246</v>
      </c>
      <c r="C807" s="905">
        <v>17.920000000000002</v>
      </c>
      <c r="D807" s="915">
        <v>12.1</v>
      </c>
      <c r="E807" s="915">
        <v>11.115</v>
      </c>
      <c r="F807" s="915">
        <v>1116.55</v>
      </c>
    </row>
    <row r="808" spans="2:6">
      <c r="B808" s="961">
        <v>40247</v>
      </c>
      <c r="C808" s="905">
        <v>18.57</v>
      </c>
      <c r="D808" s="915">
        <v>11.895</v>
      </c>
      <c r="E808" s="915">
        <v>10.885</v>
      </c>
      <c r="F808" s="915">
        <v>1124.45</v>
      </c>
    </row>
    <row r="809" spans="2:6">
      <c r="B809" s="961">
        <v>40248</v>
      </c>
      <c r="C809" s="905">
        <v>18.059999999999999</v>
      </c>
      <c r="D809" s="915">
        <v>11.682499999999999</v>
      </c>
      <c r="E809" s="915">
        <v>10.565</v>
      </c>
      <c r="F809" s="915">
        <v>1104.8</v>
      </c>
    </row>
    <row r="810" spans="2:6">
      <c r="B810" s="961">
        <v>40249</v>
      </c>
      <c r="C810" s="905">
        <v>17.579999999999998</v>
      </c>
      <c r="D810" s="915">
        <v>11.6075</v>
      </c>
      <c r="E810" s="915">
        <v>10.445</v>
      </c>
      <c r="F810" s="915">
        <v>1109.0999999999999</v>
      </c>
    </row>
    <row r="811" spans="2:6">
      <c r="B811" s="961">
        <v>40252</v>
      </c>
      <c r="C811" s="905">
        <v>18</v>
      </c>
      <c r="D811" s="915">
        <v>11.545</v>
      </c>
      <c r="E811" s="915">
        <v>10.46</v>
      </c>
      <c r="F811" s="915">
        <v>1102.8</v>
      </c>
    </row>
    <row r="812" spans="2:6">
      <c r="B812" s="961">
        <v>40253</v>
      </c>
      <c r="C812" s="905">
        <v>17.690000000000001</v>
      </c>
      <c r="D812" s="915">
        <v>11.404999999999999</v>
      </c>
      <c r="E812" s="915">
        <v>10.34</v>
      </c>
      <c r="F812" s="915">
        <v>1126.25</v>
      </c>
    </row>
    <row r="813" spans="2:6">
      <c r="B813" s="961">
        <v>40254</v>
      </c>
      <c r="C813" s="905">
        <v>16.91</v>
      </c>
      <c r="D813" s="915">
        <v>11.157500000000001</v>
      </c>
      <c r="E813" s="915">
        <v>10.06</v>
      </c>
      <c r="F813" s="915">
        <v>1124.25</v>
      </c>
    </row>
    <row r="814" spans="2:6">
      <c r="B814" s="961">
        <v>40255</v>
      </c>
      <c r="C814" s="905">
        <v>16.62</v>
      </c>
      <c r="D814" s="915">
        <v>10.85</v>
      </c>
      <c r="E814" s="915">
        <v>10.375</v>
      </c>
      <c r="F814" s="915">
        <v>1126.3499999999999</v>
      </c>
    </row>
    <row r="815" spans="2:6">
      <c r="B815" s="961">
        <v>40256</v>
      </c>
      <c r="C815" s="905">
        <v>16.97</v>
      </c>
      <c r="D815" s="915">
        <v>10.7</v>
      </c>
      <c r="E815" s="915">
        <v>10.6</v>
      </c>
      <c r="F815" s="915">
        <v>1103.25</v>
      </c>
    </row>
    <row r="816" spans="2:6">
      <c r="B816" s="961">
        <v>40259</v>
      </c>
      <c r="C816" s="905">
        <v>16.87</v>
      </c>
      <c r="D816" s="915">
        <v>11.27</v>
      </c>
      <c r="E816" s="915">
        <v>10.9</v>
      </c>
      <c r="F816" s="915">
        <v>1099.75</v>
      </c>
    </row>
    <row r="817" spans="2:6">
      <c r="B817" s="961">
        <v>40260</v>
      </c>
      <c r="C817" s="905">
        <v>16.350000000000001</v>
      </c>
      <c r="D817" s="915">
        <v>11.185</v>
      </c>
      <c r="E817" s="915">
        <v>10.805</v>
      </c>
      <c r="F817" s="915">
        <v>1107.75</v>
      </c>
    </row>
    <row r="818" spans="2:6">
      <c r="B818" s="961">
        <v>40261</v>
      </c>
      <c r="C818" s="905">
        <v>17.55</v>
      </c>
      <c r="D818" s="915">
        <v>11.455</v>
      </c>
      <c r="E818" s="915">
        <v>11.56</v>
      </c>
      <c r="F818" s="915">
        <v>1091.5999999999999</v>
      </c>
    </row>
    <row r="819" spans="2:6">
      <c r="B819" s="961">
        <v>40262</v>
      </c>
      <c r="C819" s="905">
        <v>18.399999999999999</v>
      </c>
      <c r="D819" s="915">
        <v>11.65</v>
      </c>
      <c r="E819" s="915">
        <v>11.58</v>
      </c>
      <c r="F819" s="915">
        <v>1092.55</v>
      </c>
    </row>
    <row r="820" spans="2:6">
      <c r="B820" s="961">
        <v>40263</v>
      </c>
      <c r="C820" s="905">
        <v>17.77</v>
      </c>
      <c r="D820" s="915">
        <v>11.37</v>
      </c>
      <c r="E820" s="915">
        <v>11.43</v>
      </c>
      <c r="F820" s="915">
        <v>1104.3499999999999</v>
      </c>
    </row>
    <row r="821" spans="2:6">
      <c r="B821" s="961">
        <v>40266</v>
      </c>
      <c r="C821" s="905">
        <v>17.59</v>
      </c>
      <c r="D821" s="915">
        <v>11.46</v>
      </c>
      <c r="E821" s="915">
        <v>11.154999999999999</v>
      </c>
      <c r="F821" s="915">
        <v>1113.9000000000001</v>
      </c>
    </row>
    <row r="822" spans="2:6">
      <c r="B822" s="961">
        <v>40267</v>
      </c>
      <c r="C822" s="905">
        <v>17.13</v>
      </c>
      <c r="D822" s="915">
        <v>11.827500000000001</v>
      </c>
      <c r="E822" s="915">
        <v>11.08</v>
      </c>
      <c r="F822" s="915">
        <v>1103.6500000000001</v>
      </c>
    </row>
    <row r="823" spans="2:6">
      <c r="B823" s="961">
        <v>40268</v>
      </c>
      <c r="C823" s="905">
        <v>17.59</v>
      </c>
      <c r="D823" s="915">
        <v>11.65</v>
      </c>
      <c r="E823" s="915">
        <v>11.164999999999999</v>
      </c>
      <c r="F823" s="915">
        <v>1113.1500000000001</v>
      </c>
    </row>
    <row r="824" spans="2:6">
      <c r="B824" s="961">
        <v>40269</v>
      </c>
      <c r="C824" s="905">
        <v>17.47</v>
      </c>
      <c r="D824" s="915">
        <v>11.75</v>
      </c>
      <c r="E824" s="915">
        <v>10.955</v>
      </c>
      <c r="F824" s="915">
        <v>1125.25</v>
      </c>
    </row>
    <row r="825" spans="2:6">
      <c r="B825" s="961">
        <v>40273</v>
      </c>
      <c r="C825" s="905">
        <v>17.02</v>
      </c>
      <c r="D825" s="915">
        <v>11.47</v>
      </c>
      <c r="E825" s="915">
        <v>10.8025</v>
      </c>
      <c r="F825" s="915">
        <v>1125.25</v>
      </c>
    </row>
    <row r="826" spans="2:6">
      <c r="B826" s="961">
        <v>40274</v>
      </c>
      <c r="C826" s="905">
        <v>16.23</v>
      </c>
      <c r="D826" s="915">
        <v>11.86</v>
      </c>
      <c r="E826" s="915">
        <v>10.81</v>
      </c>
      <c r="F826" s="915">
        <v>1137.8</v>
      </c>
    </row>
    <row r="827" spans="2:6">
      <c r="B827" s="961">
        <v>40275</v>
      </c>
      <c r="C827" s="905">
        <v>16.62</v>
      </c>
      <c r="D827" s="915">
        <v>11.657500000000001</v>
      </c>
      <c r="E827" s="915">
        <v>10.895</v>
      </c>
      <c r="F827" s="915">
        <v>1144</v>
      </c>
    </row>
    <row r="828" spans="2:6">
      <c r="B828" s="961">
        <v>40276</v>
      </c>
      <c r="C828" s="905">
        <v>16.48</v>
      </c>
      <c r="D828" s="915">
        <v>11.744999999999999</v>
      </c>
      <c r="E828" s="915">
        <v>10.975</v>
      </c>
      <c r="F828" s="915">
        <v>1151.2</v>
      </c>
    </row>
    <row r="829" spans="2:6">
      <c r="B829" s="961">
        <v>40277</v>
      </c>
      <c r="C829" s="905">
        <v>16.14</v>
      </c>
      <c r="D829" s="915">
        <v>11.59</v>
      </c>
      <c r="E829" s="915">
        <v>10.8</v>
      </c>
      <c r="F829" s="915">
        <v>1158.95</v>
      </c>
    </row>
    <row r="830" spans="2:6">
      <c r="B830" s="961">
        <v>40280</v>
      </c>
      <c r="C830" s="905">
        <v>15.58</v>
      </c>
      <c r="D830" s="915">
        <v>11.255000000000001</v>
      </c>
      <c r="E830" s="915">
        <v>10.525</v>
      </c>
      <c r="F830" s="915">
        <v>1164.1500000000001</v>
      </c>
    </row>
    <row r="831" spans="2:6">
      <c r="B831" s="961">
        <v>40281</v>
      </c>
      <c r="C831" s="905">
        <v>16.2</v>
      </c>
      <c r="D831" s="915">
        <v>11.345000000000001</v>
      </c>
      <c r="E831" s="915">
        <v>10.234999999999999</v>
      </c>
      <c r="F831" s="915">
        <v>1146.3499999999999</v>
      </c>
    </row>
    <row r="832" spans="2:6">
      <c r="B832" s="961">
        <v>40282</v>
      </c>
      <c r="C832" s="905">
        <v>15.59</v>
      </c>
      <c r="D832" s="915">
        <v>11.092499999999999</v>
      </c>
      <c r="E832" s="915">
        <v>10.275</v>
      </c>
      <c r="F832" s="915">
        <v>1157.7</v>
      </c>
    </row>
    <row r="833" spans="2:6">
      <c r="B833" s="961">
        <v>40283</v>
      </c>
      <c r="C833" s="905">
        <v>15.89</v>
      </c>
      <c r="D833" s="915">
        <v>11.022500000000001</v>
      </c>
      <c r="E833" s="915">
        <v>10.385</v>
      </c>
      <c r="F833" s="915">
        <v>1159.7</v>
      </c>
    </row>
    <row r="834" spans="2:6">
      <c r="B834" s="961">
        <v>40284</v>
      </c>
      <c r="C834" s="905">
        <v>18.36</v>
      </c>
      <c r="D834" s="915">
        <v>11.16</v>
      </c>
      <c r="E834" s="915">
        <v>10.795</v>
      </c>
      <c r="F834" s="915">
        <v>1136.05</v>
      </c>
    </row>
    <row r="835" spans="2:6">
      <c r="B835" s="961">
        <v>40287</v>
      </c>
      <c r="C835" s="905">
        <v>17.34</v>
      </c>
      <c r="D835" s="915">
        <v>11.3225</v>
      </c>
      <c r="E835" s="915">
        <v>10.775</v>
      </c>
      <c r="F835" s="915">
        <v>1132.45</v>
      </c>
    </row>
    <row r="836" spans="2:6">
      <c r="B836" s="961">
        <v>40288</v>
      </c>
      <c r="C836" s="905">
        <v>15.73</v>
      </c>
      <c r="D836" s="915">
        <v>11.0025</v>
      </c>
      <c r="E836" s="915">
        <v>10.58</v>
      </c>
      <c r="F836" s="915">
        <v>1141.95</v>
      </c>
    </row>
    <row r="837" spans="2:6">
      <c r="B837" s="961">
        <v>40289</v>
      </c>
      <c r="C837" s="905">
        <v>16.32</v>
      </c>
      <c r="D837" s="915">
        <v>10.904999999999999</v>
      </c>
      <c r="E837" s="915">
        <v>10.67</v>
      </c>
      <c r="F837" s="915">
        <v>1141.25</v>
      </c>
    </row>
    <row r="838" spans="2:6">
      <c r="B838" s="961">
        <v>40290</v>
      </c>
      <c r="C838" s="905">
        <v>16.47</v>
      </c>
      <c r="D838" s="915">
        <v>10.925000000000001</v>
      </c>
      <c r="E838" s="915">
        <v>11.425000000000001</v>
      </c>
      <c r="F838" s="915">
        <v>1136.05</v>
      </c>
    </row>
    <row r="839" spans="2:6">
      <c r="B839" s="961">
        <v>40291</v>
      </c>
      <c r="C839" s="905">
        <v>16.62</v>
      </c>
      <c r="D839" s="915">
        <v>10.96</v>
      </c>
      <c r="E839" s="915">
        <v>11.4575</v>
      </c>
      <c r="F839" s="915">
        <v>1156.3499999999999</v>
      </c>
    </row>
    <row r="840" spans="2:6">
      <c r="B840" s="961">
        <v>40294</v>
      </c>
      <c r="C840" s="905">
        <v>17.47</v>
      </c>
      <c r="D840" s="915">
        <v>10.91</v>
      </c>
      <c r="E840" s="915">
        <v>11.355</v>
      </c>
      <c r="F840" s="915">
        <v>1155.3499999999999</v>
      </c>
    </row>
    <row r="841" spans="2:6">
      <c r="B841" s="961">
        <v>40295</v>
      </c>
      <c r="C841" s="905">
        <v>22.81</v>
      </c>
      <c r="D841" s="915">
        <v>11.15</v>
      </c>
      <c r="E841" s="915">
        <v>12.305</v>
      </c>
      <c r="F841" s="915">
        <v>1161.1500000000001</v>
      </c>
    </row>
    <row r="842" spans="2:6">
      <c r="B842" s="961">
        <v>40296</v>
      </c>
      <c r="C842" s="905">
        <v>21.08</v>
      </c>
      <c r="D842" s="915">
        <v>11.315</v>
      </c>
      <c r="E842" s="915">
        <v>12.4</v>
      </c>
      <c r="F842" s="915">
        <v>1167.75</v>
      </c>
    </row>
    <row r="843" spans="2:6">
      <c r="B843" s="961">
        <v>40297</v>
      </c>
      <c r="C843" s="905">
        <v>18.440000000000001</v>
      </c>
      <c r="D843" s="915">
        <v>10.96</v>
      </c>
      <c r="E843" s="915">
        <v>11.86</v>
      </c>
      <c r="F843" s="915">
        <v>1150.05</v>
      </c>
    </row>
    <row r="844" spans="2:6">
      <c r="B844" s="961">
        <v>40298</v>
      </c>
      <c r="C844" s="905">
        <v>22.05</v>
      </c>
      <c r="D844" s="915">
        <v>10.887499999999999</v>
      </c>
      <c r="E844" s="915">
        <v>11.664999999999999</v>
      </c>
      <c r="F844" s="915">
        <v>1179.8499999999999</v>
      </c>
    </row>
    <row r="845" spans="2:6">
      <c r="B845" s="961">
        <v>40301</v>
      </c>
      <c r="C845" s="905">
        <v>20.190000000000001</v>
      </c>
      <c r="D845" s="915">
        <v>10.984999999999999</v>
      </c>
      <c r="E845" s="915">
        <v>11.75</v>
      </c>
      <c r="F845" s="915">
        <v>1179.8499999999999</v>
      </c>
    </row>
    <row r="846" spans="2:6">
      <c r="B846" s="961">
        <v>40302</v>
      </c>
      <c r="C846" s="905">
        <v>23.84</v>
      </c>
      <c r="D846" s="915">
        <v>11.27</v>
      </c>
      <c r="E846" s="915">
        <v>12.6175</v>
      </c>
      <c r="F846" s="915">
        <v>1172.4000000000001</v>
      </c>
    </row>
    <row r="847" spans="2:6">
      <c r="B847" s="961">
        <v>40303</v>
      </c>
      <c r="C847" s="905">
        <v>24.91</v>
      </c>
      <c r="D847" s="915">
        <v>11.895</v>
      </c>
      <c r="E847" s="915">
        <v>13.445</v>
      </c>
      <c r="F847" s="915">
        <v>1172.45</v>
      </c>
    </row>
    <row r="848" spans="2:6">
      <c r="B848" s="961">
        <v>40304</v>
      </c>
      <c r="C848" s="905">
        <v>32.799999999999997</v>
      </c>
      <c r="D848" s="915">
        <v>14.02</v>
      </c>
      <c r="E848" s="915">
        <v>15.567500000000001</v>
      </c>
      <c r="F848" s="915">
        <v>1185.3499999999999</v>
      </c>
    </row>
    <row r="849" spans="2:6">
      <c r="B849" s="961">
        <v>40305</v>
      </c>
      <c r="C849" s="905">
        <v>40.950000000000003</v>
      </c>
      <c r="D849" s="915">
        <v>14.305</v>
      </c>
      <c r="E849" s="915">
        <v>14.97</v>
      </c>
      <c r="F849" s="915">
        <v>1195.05</v>
      </c>
    </row>
    <row r="850" spans="2:6">
      <c r="B850" s="961">
        <v>40308</v>
      </c>
      <c r="C850" s="905">
        <v>28.84</v>
      </c>
      <c r="D850" s="915">
        <v>13.41</v>
      </c>
      <c r="E850" s="915">
        <v>14.02</v>
      </c>
      <c r="F850" s="915">
        <v>1199.5</v>
      </c>
    </row>
    <row r="851" spans="2:6">
      <c r="B851" s="961">
        <v>40309</v>
      </c>
      <c r="C851" s="905">
        <v>28.32</v>
      </c>
      <c r="D851" s="915">
        <v>13.532500000000001</v>
      </c>
      <c r="E851" s="915">
        <v>14.31</v>
      </c>
      <c r="F851" s="915">
        <v>1219.95</v>
      </c>
    </row>
    <row r="852" spans="2:6">
      <c r="B852" s="961">
        <v>40310</v>
      </c>
      <c r="C852" s="905">
        <v>25.52</v>
      </c>
      <c r="D852" s="915">
        <v>12.885</v>
      </c>
      <c r="E852" s="915">
        <v>13.53</v>
      </c>
      <c r="F852" s="915">
        <v>1236.55</v>
      </c>
    </row>
    <row r="853" spans="2:6">
      <c r="B853" s="961">
        <v>40311</v>
      </c>
      <c r="C853" s="905">
        <v>26.68</v>
      </c>
      <c r="D853" s="915">
        <v>12.315</v>
      </c>
      <c r="E853" s="915">
        <v>13.1175</v>
      </c>
      <c r="F853" s="915">
        <v>1238.95</v>
      </c>
    </row>
    <row r="854" spans="2:6">
      <c r="B854" s="961">
        <v>40312</v>
      </c>
      <c r="C854" s="905">
        <v>31.24</v>
      </c>
      <c r="D854" s="915">
        <v>12.47</v>
      </c>
      <c r="E854" s="915">
        <v>14.3725</v>
      </c>
      <c r="F854" s="915">
        <v>1222.1500000000001</v>
      </c>
    </row>
    <row r="855" spans="2:6">
      <c r="B855" s="961">
        <v>40315</v>
      </c>
      <c r="C855" s="905">
        <v>30.84</v>
      </c>
      <c r="D855" s="915">
        <v>13.0375</v>
      </c>
      <c r="E855" s="915">
        <v>14.45</v>
      </c>
      <c r="F855" s="915">
        <v>1230.3499999999999</v>
      </c>
    </row>
    <row r="856" spans="2:6">
      <c r="B856" s="961">
        <v>40316</v>
      </c>
      <c r="C856" s="905">
        <v>33.549999999999997</v>
      </c>
      <c r="D856" s="915">
        <v>12.795</v>
      </c>
      <c r="E856" s="915">
        <v>14.852499999999999</v>
      </c>
      <c r="F856" s="915">
        <v>1217.55</v>
      </c>
    </row>
    <row r="857" spans="2:6">
      <c r="B857" s="961">
        <v>40317</v>
      </c>
      <c r="C857" s="905">
        <v>35.32</v>
      </c>
      <c r="D857" s="915">
        <v>13.57</v>
      </c>
      <c r="E857" s="915">
        <v>15.414999999999999</v>
      </c>
      <c r="F857" s="915">
        <v>1195.05</v>
      </c>
    </row>
    <row r="858" spans="2:6">
      <c r="B858" s="961">
        <v>40318</v>
      </c>
      <c r="C858" s="905">
        <v>45.79</v>
      </c>
      <c r="D858" s="915">
        <v>15.975</v>
      </c>
      <c r="E858" s="915">
        <v>16.515000000000001</v>
      </c>
      <c r="F858" s="915">
        <v>1189.3499999999999</v>
      </c>
    </row>
    <row r="859" spans="2:6">
      <c r="B859" s="961">
        <v>40319</v>
      </c>
      <c r="C859" s="905">
        <v>40.1</v>
      </c>
      <c r="D859" s="915">
        <v>15.975</v>
      </c>
      <c r="E859" s="915">
        <v>15.375</v>
      </c>
      <c r="F859" s="915">
        <v>1182.1500000000001</v>
      </c>
    </row>
    <row r="860" spans="2:6">
      <c r="B860" s="961">
        <v>40322</v>
      </c>
      <c r="C860" s="905">
        <v>38.32</v>
      </c>
      <c r="D860" s="915">
        <v>14.487500000000001</v>
      </c>
      <c r="E860" s="915">
        <v>14.91</v>
      </c>
      <c r="F860" s="915">
        <v>1192.9000000000001</v>
      </c>
    </row>
    <row r="861" spans="2:6">
      <c r="B861" s="961">
        <v>40323</v>
      </c>
      <c r="C861" s="905">
        <v>34.61</v>
      </c>
      <c r="D861" s="915">
        <v>15.31</v>
      </c>
      <c r="E861" s="915">
        <v>15.45</v>
      </c>
      <c r="F861" s="915">
        <v>1199.02</v>
      </c>
    </row>
    <row r="862" spans="2:6">
      <c r="B862" s="961">
        <v>40324</v>
      </c>
      <c r="C862" s="905">
        <v>35.020000000000003</v>
      </c>
      <c r="D862" s="915">
        <v>14.285</v>
      </c>
      <c r="E862" s="915">
        <v>15.72</v>
      </c>
      <c r="F862" s="915">
        <v>1213.77</v>
      </c>
    </row>
    <row r="863" spans="2:6">
      <c r="B863" s="961">
        <v>40325</v>
      </c>
      <c r="C863" s="905">
        <v>29.68</v>
      </c>
      <c r="D863" s="915">
        <v>13.6175</v>
      </c>
      <c r="E863" s="915">
        <v>15.387499999999999</v>
      </c>
      <c r="F863" s="915">
        <v>1215.1300000000001</v>
      </c>
    </row>
    <row r="864" spans="2:6">
      <c r="B864" s="961">
        <v>40326</v>
      </c>
      <c r="C864" s="905">
        <v>32.07</v>
      </c>
      <c r="D864" s="915">
        <v>13.362500000000001</v>
      </c>
      <c r="E864" s="915">
        <v>15.244999999999999</v>
      </c>
      <c r="F864" s="915">
        <v>1203</v>
      </c>
    </row>
    <row r="865" spans="2:6">
      <c r="B865" s="961">
        <v>40330</v>
      </c>
      <c r="C865" s="905">
        <v>35.54</v>
      </c>
      <c r="D865" s="915">
        <v>13.5975</v>
      </c>
      <c r="E865" s="915">
        <v>15.45</v>
      </c>
      <c r="F865" s="915">
        <v>1226.7</v>
      </c>
    </row>
    <row r="866" spans="2:6">
      <c r="B866" s="961">
        <v>40331</v>
      </c>
      <c r="C866" s="905">
        <v>30.17</v>
      </c>
      <c r="D866" s="915">
        <v>13.385</v>
      </c>
      <c r="E866" s="915">
        <v>15.535</v>
      </c>
      <c r="F866" s="915">
        <v>1218.3499999999999</v>
      </c>
    </row>
    <row r="867" spans="2:6">
      <c r="B867" s="961">
        <v>40332</v>
      </c>
      <c r="C867" s="905">
        <v>29.46</v>
      </c>
      <c r="D867" s="915">
        <v>13.25</v>
      </c>
      <c r="E867" s="915">
        <v>15.5275</v>
      </c>
      <c r="F867" s="915">
        <v>1217.25</v>
      </c>
    </row>
    <row r="868" spans="2:6">
      <c r="B868" s="961">
        <v>40333</v>
      </c>
      <c r="C868" s="905">
        <v>35.479999999999997</v>
      </c>
      <c r="D868" s="915">
        <v>13.4475</v>
      </c>
      <c r="E868" s="915">
        <v>15.967499999999999</v>
      </c>
      <c r="F868" s="915">
        <v>1204.75</v>
      </c>
    </row>
    <row r="869" spans="2:6">
      <c r="B869" s="961">
        <v>40336</v>
      </c>
      <c r="C869" s="905">
        <v>36.57</v>
      </c>
      <c r="D869" s="915">
        <v>13.654999999999999</v>
      </c>
      <c r="E869" s="915">
        <v>16.254999999999999</v>
      </c>
      <c r="F869" s="915">
        <v>1232.25</v>
      </c>
    </row>
    <row r="870" spans="2:6">
      <c r="B870" s="961">
        <v>40337</v>
      </c>
      <c r="C870" s="905">
        <v>33.700000000000003</v>
      </c>
      <c r="D870" s="915">
        <v>13.8</v>
      </c>
      <c r="E870" s="915">
        <v>16.100000000000001</v>
      </c>
      <c r="F870" s="915">
        <v>1246.8499999999999</v>
      </c>
    </row>
    <row r="871" spans="2:6">
      <c r="B871" s="961">
        <v>40338</v>
      </c>
      <c r="C871" s="905">
        <v>33.729999999999997</v>
      </c>
      <c r="D871" s="915">
        <v>13.43</v>
      </c>
      <c r="E871" s="915">
        <v>15.435</v>
      </c>
      <c r="F871" s="915">
        <v>1224.8499999999999</v>
      </c>
    </row>
    <row r="872" spans="2:6">
      <c r="B872" s="961">
        <v>40339</v>
      </c>
      <c r="C872" s="905">
        <v>30.57</v>
      </c>
      <c r="D872" s="915">
        <v>13.375</v>
      </c>
      <c r="E872" s="915">
        <v>14.817500000000001</v>
      </c>
      <c r="F872" s="915">
        <v>1224.27</v>
      </c>
    </row>
    <row r="873" spans="2:6">
      <c r="B873" s="961">
        <v>40340</v>
      </c>
      <c r="C873" s="905">
        <v>28.79</v>
      </c>
      <c r="D873" s="915">
        <v>12.67</v>
      </c>
      <c r="E873" s="915">
        <v>14.2875</v>
      </c>
      <c r="F873" s="915">
        <v>1226.1500000000001</v>
      </c>
    </row>
    <row r="874" spans="2:6">
      <c r="B874" s="961">
        <v>40343</v>
      </c>
      <c r="C874" s="905">
        <v>28.58</v>
      </c>
      <c r="D874" s="915">
        <v>12.465</v>
      </c>
      <c r="E874" s="915">
        <v>13.8</v>
      </c>
      <c r="F874" s="915">
        <v>1219.0899999999999</v>
      </c>
    </row>
    <row r="875" spans="2:6">
      <c r="B875" s="961">
        <v>40344</v>
      </c>
      <c r="C875" s="905">
        <v>25.87</v>
      </c>
      <c r="D875" s="915">
        <v>12.48</v>
      </c>
      <c r="E875" s="915">
        <v>13.78</v>
      </c>
      <c r="F875" s="915">
        <v>1225.7</v>
      </c>
    </row>
    <row r="876" spans="2:6">
      <c r="B876" s="961">
        <v>40345</v>
      </c>
      <c r="C876" s="905">
        <v>25.92</v>
      </c>
      <c r="D876" s="915">
        <v>12.39</v>
      </c>
      <c r="E876" s="915">
        <v>13.8375</v>
      </c>
      <c r="F876" s="915">
        <v>1233.0999999999999</v>
      </c>
    </row>
    <row r="877" spans="2:6">
      <c r="B877" s="961">
        <v>40346</v>
      </c>
      <c r="C877" s="905">
        <v>25.05</v>
      </c>
      <c r="D877" s="915">
        <v>12.414999999999999</v>
      </c>
      <c r="E877" s="915">
        <v>13.81</v>
      </c>
      <c r="F877" s="915">
        <v>1246.02</v>
      </c>
    </row>
    <row r="878" spans="2:6">
      <c r="B878" s="961">
        <v>40347</v>
      </c>
      <c r="C878" s="905">
        <v>23.95</v>
      </c>
      <c r="D878" s="915">
        <v>11.99</v>
      </c>
      <c r="E878" s="915">
        <v>13.625</v>
      </c>
      <c r="F878" s="915">
        <v>1259.1500000000001</v>
      </c>
    </row>
    <row r="879" spans="2:6">
      <c r="B879" s="961">
        <v>40350</v>
      </c>
      <c r="C879" s="905">
        <v>24.88</v>
      </c>
      <c r="D879" s="915">
        <v>11.984999999999999</v>
      </c>
      <c r="E879" s="915">
        <v>13.4625</v>
      </c>
      <c r="F879" s="915">
        <v>1254.77</v>
      </c>
    </row>
    <row r="880" spans="2:6">
      <c r="B880" s="961">
        <v>40351</v>
      </c>
      <c r="C880" s="905">
        <v>27.05</v>
      </c>
      <c r="D880" s="915">
        <v>11.88</v>
      </c>
      <c r="E880" s="915">
        <v>13.67</v>
      </c>
      <c r="F880" s="915">
        <v>1239.25</v>
      </c>
    </row>
    <row r="881" spans="2:6">
      <c r="B881" s="961">
        <v>40352</v>
      </c>
      <c r="C881" s="905">
        <v>26.91</v>
      </c>
      <c r="D881" s="915">
        <v>12.035</v>
      </c>
      <c r="E881" s="915">
        <v>13.755000000000001</v>
      </c>
      <c r="F881" s="915">
        <v>1231.1500000000001</v>
      </c>
    </row>
    <row r="882" spans="2:6">
      <c r="B882" s="961">
        <v>40353</v>
      </c>
      <c r="C882" s="905">
        <v>29.74</v>
      </c>
      <c r="D882" s="915">
        <v>12.6</v>
      </c>
      <c r="E882" s="915">
        <v>13.935</v>
      </c>
      <c r="F882" s="915">
        <v>1245.52</v>
      </c>
    </row>
    <row r="883" spans="2:6">
      <c r="B883" s="961">
        <v>40354</v>
      </c>
      <c r="C883" s="905">
        <v>28.53</v>
      </c>
      <c r="D883" s="915">
        <v>12.605</v>
      </c>
      <c r="E883" s="915">
        <v>14.015000000000001</v>
      </c>
      <c r="F883" s="915">
        <v>1254.3499999999999</v>
      </c>
    </row>
    <row r="884" spans="2:6">
      <c r="B884" s="961">
        <v>40357</v>
      </c>
      <c r="C884" s="905">
        <v>29</v>
      </c>
      <c r="D884" s="915">
        <v>12.315</v>
      </c>
      <c r="E884" s="915">
        <v>13.895</v>
      </c>
      <c r="F884" s="915">
        <v>1247.95</v>
      </c>
    </row>
    <row r="885" spans="2:6">
      <c r="B885" s="961">
        <v>40358</v>
      </c>
      <c r="C885" s="905">
        <v>34.130000000000003</v>
      </c>
      <c r="D885" s="915">
        <v>13.07</v>
      </c>
      <c r="E885" s="915">
        <v>14.64</v>
      </c>
      <c r="F885" s="915">
        <v>1238.0999999999999</v>
      </c>
    </row>
    <row r="886" spans="2:6">
      <c r="B886" s="961">
        <v>40359</v>
      </c>
      <c r="C886" s="905">
        <v>34.54</v>
      </c>
      <c r="D886" s="915">
        <v>12.852499999999999</v>
      </c>
      <c r="E886" s="915">
        <v>14.365</v>
      </c>
      <c r="F886" s="915">
        <v>1243.6500000000001</v>
      </c>
    </row>
    <row r="887" spans="2:6">
      <c r="B887" s="961">
        <v>40360</v>
      </c>
      <c r="C887" s="905">
        <v>32.86</v>
      </c>
      <c r="D887" s="915">
        <v>13.547499999999999</v>
      </c>
      <c r="E887" s="915">
        <v>14.317500000000001</v>
      </c>
      <c r="F887" s="915">
        <v>1217.8</v>
      </c>
    </row>
    <row r="888" spans="2:6">
      <c r="B888" s="961">
        <v>40361</v>
      </c>
      <c r="C888" s="905">
        <v>30.12</v>
      </c>
      <c r="D888" s="915">
        <v>13.04</v>
      </c>
      <c r="E888" s="915">
        <v>13.855</v>
      </c>
      <c r="F888" s="915">
        <v>1206</v>
      </c>
    </row>
    <row r="889" spans="2:6">
      <c r="B889" s="961">
        <v>40365</v>
      </c>
      <c r="C889" s="905">
        <v>29.65</v>
      </c>
      <c r="D889" s="915">
        <v>12.234999999999999</v>
      </c>
      <c r="E889" s="915">
        <v>13.297499999999999</v>
      </c>
      <c r="F889" s="915">
        <v>1193.3800000000001</v>
      </c>
    </row>
    <row r="890" spans="2:6">
      <c r="B890" s="961">
        <v>40366</v>
      </c>
      <c r="C890" s="905">
        <v>26.84</v>
      </c>
      <c r="D890" s="915">
        <v>12.244999999999999</v>
      </c>
      <c r="E890" s="915">
        <v>13.2325</v>
      </c>
      <c r="F890" s="915">
        <v>1193.1500000000001</v>
      </c>
    </row>
    <row r="891" spans="2:6">
      <c r="B891" s="961">
        <v>40367</v>
      </c>
      <c r="C891" s="905">
        <v>25.71</v>
      </c>
      <c r="D891" s="915">
        <v>11.695</v>
      </c>
      <c r="E891" s="915">
        <v>13.01</v>
      </c>
      <c r="F891" s="915">
        <v>1191.25</v>
      </c>
    </row>
    <row r="892" spans="2:6">
      <c r="B892" s="961">
        <v>40368</v>
      </c>
      <c r="C892" s="905">
        <v>24.98</v>
      </c>
      <c r="D892" s="915">
        <v>11.555</v>
      </c>
      <c r="E892" s="915">
        <v>12.702500000000001</v>
      </c>
      <c r="F892" s="915">
        <v>1208.95</v>
      </c>
    </row>
    <row r="893" spans="2:6">
      <c r="B893" s="961">
        <v>40371</v>
      </c>
      <c r="C893" s="905">
        <v>24.43</v>
      </c>
      <c r="D893" s="915">
        <v>11.477499999999999</v>
      </c>
      <c r="E893" s="915">
        <v>12.61</v>
      </c>
      <c r="F893" s="915">
        <v>1198.75</v>
      </c>
    </row>
    <row r="894" spans="2:6">
      <c r="B894" s="961">
        <v>40372</v>
      </c>
      <c r="C894" s="905">
        <v>24.56</v>
      </c>
      <c r="D894" s="915">
        <v>11.442500000000001</v>
      </c>
      <c r="E894" s="915">
        <v>12.4575</v>
      </c>
      <c r="F894" s="915">
        <v>1215.32</v>
      </c>
    </row>
    <row r="895" spans="2:6">
      <c r="B895" s="961">
        <v>40373</v>
      </c>
      <c r="C895" s="905">
        <v>24.89</v>
      </c>
      <c r="D895" s="915">
        <v>11.324999999999999</v>
      </c>
      <c r="E895" s="915">
        <v>12.272500000000001</v>
      </c>
      <c r="F895" s="915">
        <v>1215.77</v>
      </c>
    </row>
    <row r="896" spans="2:6">
      <c r="B896" s="961">
        <v>40374</v>
      </c>
      <c r="C896" s="905">
        <v>25.14</v>
      </c>
      <c r="D896" s="915">
        <v>11.775</v>
      </c>
      <c r="E896" s="915">
        <v>12.0975</v>
      </c>
      <c r="F896" s="915">
        <v>1213.05</v>
      </c>
    </row>
    <row r="897" spans="2:6">
      <c r="B897" s="961">
        <v>40375</v>
      </c>
      <c r="C897" s="905">
        <v>26.25</v>
      </c>
      <c r="D897" s="915">
        <v>12.57</v>
      </c>
      <c r="E897" s="915">
        <v>12.2</v>
      </c>
      <c r="F897" s="915">
        <v>1192.6500000000001</v>
      </c>
    </row>
    <row r="898" spans="2:6">
      <c r="B898" s="961">
        <v>40378</v>
      </c>
      <c r="C898" s="905">
        <v>25.97</v>
      </c>
      <c r="D898" s="915">
        <v>12.467499999999999</v>
      </c>
      <c r="E898" s="915">
        <v>12.755000000000001</v>
      </c>
      <c r="F898" s="915">
        <v>1179.95</v>
      </c>
    </row>
    <row r="899" spans="2:6">
      <c r="B899" s="961">
        <v>40379</v>
      </c>
      <c r="C899" s="905">
        <v>23.93</v>
      </c>
      <c r="D899" s="915">
        <v>12.295</v>
      </c>
      <c r="E899" s="915">
        <v>12.817500000000001</v>
      </c>
      <c r="F899" s="915">
        <v>1192.95</v>
      </c>
    </row>
    <row r="900" spans="2:6">
      <c r="B900" s="961">
        <v>40380</v>
      </c>
      <c r="C900" s="905">
        <v>25.64</v>
      </c>
      <c r="D900" s="915">
        <v>12.147500000000001</v>
      </c>
      <c r="E900" s="915">
        <v>12.922499999999999</v>
      </c>
      <c r="F900" s="915">
        <v>1191.42</v>
      </c>
    </row>
    <row r="901" spans="2:6">
      <c r="B901" s="961">
        <v>40381</v>
      </c>
      <c r="C901" s="905">
        <v>24.63</v>
      </c>
      <c r="D901" s="915">
        <v>12.2125</v>
      </c>
      <c r="E901" s="915">
        <v>13.015000000000001</v>
      </c>
      <c r="F901" s="915">
        <v>1196.05</v>
      </c>
    </row>
    <row r="902" spans="2:6">
      <c r="B902" s="961">
        <v>40382</v>
      </c>
      <c r="C902" s="905">
        <v>23.47</v>
      </c>
      <c r="D902" s="915">
        <v>11.64</v>
      </c>
      <c r="E902" s="915">
        <v>12.5525</v>
      </c>
      <c r="F902" s="915">
        <v>1190.8</v>
      </c>
    </row>
    <row r="903" spans="2:6">
      <c r="B903" s="961">
        <v>40385</v>
      </c>
      <c r="C903" s="905">
        <v>22.73</v>
      </c>
      <c r="D903" s="915">
        <v>11.555</v>
      </c>
      <c r="E903" s="915">
        <v>12.074999999999999</v>
      </c>
      <c r="F903" s="915">
        <v>1181.78</v>
      </c>
    </row>
    <row r="904" spans="2:6">
      <c r="B904" s="961">
        <v>40386</v>
      </c>
      <c r="C904" s="905">
        <v>23.19</v>
      </c>
      <c r="D904" s="915">
        <v>11.365</v>
      </c>
      <c r="E904" s="915">
        <v>11.815</v>
      </c>
      <c r="F904" s="915">
        <v>1163.3499999999999</v>
      </c>
    </row>
    <row r="905" spans="2:6">
      <c r="B905" s="961">
        <v>40387</v>
      </c>
      <c r="C905" s="905">
        <v>24.25</v>
      </c>
      <c r="D905" s="915">
        <v>11.237500000000001</v>
      </c>
      <c r="E905" s="915">
        <v>11.205</v>
      </c>
      <c r="F905" s="915">
        <v>1161.6300000000001</v>
      </c>
    </row>
    <row r="906" spans="2:6">
      <c r="B906" s="961">
        <v>40388</v>
      </c>
      <c r="C906" s="905">
        <v>24.13</v>
      </c>
      <c r="D906" s="915">
        <v>11.407500000000001</v>
      </c>
      <c r="E906" s="915">
        <v>11.22</v>
      </c>
      <c r="F906" s="915">
        <v>1164.25</v>
      </c>
    </row>
    <row r="907" spans="2:6">
      <c r="B907" s="961">
        <v>40389</v>
      </c>
      <c r="C907" s="905">
        <v>23.5</v>
      </c>
      <c r="D907" s="915">
        <v>11.63</v>
      </c>
      <c r="E907" s="915">
        <v>11.227499999999999</v>
      </c>
      <c r="F907" s="915">
        <v>1175.47</v>
      </c>
    </row>
    <row r="908" spans="2:6">
      <c r="B908" s="961">
        <v>40392</v>
      </c>
      <c r="C908" s="905">
        <v>22.01</v>
      </c>
      <c r="D908" s="915">
        <v>11.315</v>
      </c>
      <c r="E908" s="915">
        <v>11.055</v>
      </c>
      <c r="F908" s="915">
        <v>1184.6500000000001</v>
      </c>
    </row>
    <row r="909" spans="2:6">
      <c r="B909" s="961">
        <v>40393</v>
      </c>
      <c r="C909" s="905">
        <v>22.63</v>
      </c>
      <c r="D909" s="915">
        <v>11.44</v>
      </c>
      <c r="E909" s="915">
        <v>11.13</v>
      </c>
      <c r="F909" s="915">
        <v>1187.9000000000001</v>
      </c>
    </row>
    <row r="910" spans="2:6">
      <c r="B910" s="961">
        <v>40394</v>
      </c>
      <c r="C910" s="905">
        <v>22.21</v>
      </c>
      <c r="D910" s="915">
        <v>11.71</v>
      </c>
      <c r="E910" s="915">
        <v>11.52</v>
      </c>
      <c r="F910" s="915">
        <v>1200.22</v>
      </c>
    </row>
    <row r="911" spans="2:6">
      <c r="B911" s="961">
        <v>40395</v>
      </c>
      <c r="C911" s="905">
        <v>22.1</v>
      </c>
      <c r="D911" s="915">
        <v>11.805</v>
      </c>
      <c r="E911" s="915">
        <v>11.7675</v>
      </c>
      <c r="F911" s="915">
        <v>1193.28</v>
      </c>
    </row>
    <row r="912" spans="2:6">
      <c r="B912" s="961">
        <v>40396</v>
      </c>
      <c r="C912" s="905">
        <v>21.74</v>
      </c>
      <c r="D912" s="915">
        <v>11.765000000000001</v>
      </c>
      <c r="E912" s="915">
        <v>11.4</v>
      </c>
      <c r="F912" s="915">
        <v>1208.57</v>
      </c>
    </row>
    <row r="913" spans="2:6">
      <c r="B913" s="961">
        <v>40399</v>
      </c>
      <c r="C913" s="905">
        <v>22.14</v>
      </c>
      <c r="D913" s="915">
        <v>11.695</v>
      </c>
      <c r="E913" s="915">
        <v>11.5625</v>
      </c>
      <c r="F913" s="915">
        <v>1202.1300000000001</v>
      </c>
    </row>
    <row r="914" spans="2:6">
      <c r="B914" s="961">
        <v>40400</v>
      </c>
      <c r="C914" s="905">
        <v>22.37</v>
      </c>
      <c r="D914" s="915">
        <v>11.715</v>
      </c>
      <c r="E914" s="915">
        <v>11.4825</v>
      </c>
      <c r="F914" s="915">
        <v>1194.32</v>
      </c>
    </row>
    <row r="915" spans="2:6">
      <c r="B915" s="961">
        <v>40401</v>
      </c>
      <c r="C915" s="905">
        <v>25.39</v>
      </c>
      <c r="D915" s="915">
        <v>11.99</v>
      </c>
      <c r="E915" s="915">
        <v>12.535</v>
      </c>
      <c r="F915" s="915">
        <v>1198.55</v>
      </c>
    </row>
    <row r="916" spans="2:6">
      <c r="B916" s="961">
        <v>40402</v>
      </c>
      <c r="C916" s="905">
        <v>25.73</v>
      </c>
      <c r="D916" s="915">
        <v>11.8575</v>
      </c>
      <c r="E916" s="915">
        <v>12.775</v>
      </c>
      <c r="F916" s="915">
        <v>1214.07</v>
      </c>
    </row>
    <row r="917" spans="2:6">
      <c r="B917" s="961">
        <v>40403</v>
      </c>
      <c r="C917" s="905">
        <v>26.24</v>
      </c>
      <c r="D917" s="915">
        <v>11.7525</v>
      </c>
      <c r="E917" s="915">
        <v>12.475</v>
      </c>
      <c r="F917" s="915">
        <v>1213.43</v>
      </c>
    </row>
    <row r="918" spans="2:6">
      <c r="B918" s="961">
        <v>40406</v>
      </c>
      <c r="C918" s="905">
        <v>26.1</v>
      </c>
      <c r="D918" s="915">
        <v>11.8825</v>
      </c>
      <c r="E918" s="915">
        <v>12.535</v>
      </c>
      <c r="F918" s="915">
        <v>1224.47</v>
      </c>
    </row>
    <row r="919" spans="2:6">
      <c r="B919" s="961">
        <v>40407</v>
      </c>
      <c r="C919" s="905">
        <v>24.33</v>
      </c>
      <c r="D919" s="915">
        <v>11.74</v>
      </c>
      <c r="E919" s="915">
        <v>12.2425</v>
      </c>
      <c r="F919" s="915">
        <v>1226.22</v>
      </c>
    </row>
    <row r="920" spans="2:6">
      <c r="B920" s="961">
        <v>40408</v>
      </c>
      <c r="C920" s="905">
        <v>24.59</v>
      </c>
      <c r="D920" s="915">
        <v>11.585000000000001</v>
      </c>
      <c r="E920" s="915">
        <v>12.025</v>
      </c>
      <c r="F920" s="915">
        <v>1224.75</v>
      </c>
    </row>
    <row r="921" spans="2:6">
      <c r="B921" s="961">
        <v>40409</v>
      </c>
      <c r="C921" s="905">
        <v>26.44</v>
      </c>
      <c r="D921" s="915">
        <v>11.77</v>
      </c>
      <c r="E921" s="915">
        <v>12.07</v>
      </c>
      <c r="F921" s="915">
        <v>1234.4000000000001</v>
      </c>
    </row>
    <row r="922" spans="2:6">
      <c r="B922" s="961">
        <v>40410</v>
      </c>
      <c r="C922" s="905">
        <v>25.49</v>
      </c>
      <c r="D922" s="915">
        <v>11.695</v>
      </c>
      <c r="E922" s="915">
        <v>12.387499999999999</v>
      </c>
      <c r="F922" s="915">
        <v>1226.7</v>
      </c>
    </row>
    <row r="923" spans="2:6">
      <c r="B923" s="961">
        <v>40413</v>
      </c>
      <c r="C923" s="905">
        <v>25.66</v>
      </c>
      <c r="D923" s="915">
        <v>11.53</v>
      </c>
      <c r="E923" s="915">
        <v>12.59</v>
      </c>
      <c r="F923" s="915">
        <v>1223.93</v>
      </c>
    </row>
    <row r="924" spans="2:6">
      <c r="B924" s="961">
        <v>40414</v>
      </c>
      <c r="C924" s="905">
        <v>27.46</v>
      </c>
      <c r="D924" s="915">
        <v>12.305</v>
      </c>
      <c r="E924" s="915">
        <v>12.8775</v>
      </c>
      <c r="F924" s="915">
        <v>1232.93</v>
      </c>
    </row>
    <row r="925" spans="2:6">
      <c r="B925" s="961">
        <v>40415</v>
      </c>
      <c r="C925" s="905">
        <v>26.7</v>
      </c>
      <c r="D925" s="915">
        <v>12.21</v>
      </c>
      <c r="E925" s="915">
        <v>12.9125</v>
      </c>
      <c r="F925" s="915">
        <v>1238.28</v>
      </c>
    </row>
    <row r="926" spans="2:6">
      <c r="B926" s="961">
        <v>40416</v>
      </c>
      <c r="C926" s="905">
        <v>27.37</v>
      </c>
      <c r="D926" s="915">
        <v>12.01</v>
      </c>
      <c r="E926" s="915">
        <v>12.6325</v>
      </c>
      <c r="F926" s="915">
        <v>1239.3</v>
      </c>
    </row>
    <row r="927" spans="2:6">
      <c r="B927" s="961">
        <v>40417</v>
      </c>
      <c r="C927" s="905">
        <v>24.45</v>
      </c>
      <c r="D927" s="915">
        <v>12.22</v>
      </c>
      <c r="E927" s="915">
        <v>12.5875</v>
      </c>
      <c r="F927" s="915">
        <v>1241.3499999999999</v>
      </c>
    </row>
    <row r="928" spans="2:6">
      <c r="B928" s="961">
        <v>40420</v>
      </c>
      <c r="C928" s="905">
        <v>27.21</v>
      </c>
      <c r="D928" s="915">
        <v>12.23</v>
      </c>
      <c r="E928" s="915">
        <v>12.4575</v>
      </c>
      <c r="F928" s="915">
        <v>1241.3499999999999</v>
      </c>
    </row>
    <row r="929" spans="2:6">
      <c r="B929" s="961">
        <v>40421</v>
      </c>
      <c r="C929" s="905">
        <v>26.05</v>
      </c>
      <c r="D929" s="915">
        <v>12.404999999999999</v>
      </c>
      <c r="E929" s="915">
        <v>12.7225</v>
      </c>
      <c r="F929" s="915">
        <v>1247</v>
      </c>
    </row>
    <row r="930" spans="2:6">
      <c r="B930" s="961">
        <v>40422</v>
      </c>
      <c r="C930" s="905">
        <v>23.89</v>
      </c>
      <c r="D930" s="915">
        <v>12.39</v>
      </c>
      <c r="E930" s="915">
        <v>12.484999999999999</v>
      </c>
      <c r="F930" s="915">
        <v>1244.3499999999999</v>
      </c>
    </row>
    <row r="931" spans="2:6">
      <c r="B931" s="961">
        <v>40423</v>
      </c>
      <c r="C931" s="905">
        <v>23.19</v>
      </c>
      <c r="D931" s="915">
        <v>12.61</v>
      </c>
      <c r="E931" s="915">
        <v>12.295</v>
      </c>
      <c r="F931" s="915">
        <v>1251.5</v>
      </c>
    </row>
    <row r="932" spans="2:6">
      <c r="B932" s="961">
        <v>40424</v>
      </c>
      <c r="C932" s="905">
        <v>21.31</v>
      </c>
      <c r="D932" s="915">
        <v>12.32</v>
      </c>
      <c r="E932" s="915">
        <v>11.7075</v>
      </c>
      <c r="F932" s="915">
        <v>1247</v>
      </c>
    </row>
    <row r="933" spans="2:6">
      <c r="B933" s="961">
        <v>40428</v>
      </c>
      <c r="C933" s="905">
        <v>23.8</v>
      </c>
      <c r="D933" s="915">
        <v>12.824999999999999</v>
      </c>
      <c r="E933" s="915">
        <v>11.994999999999999</v>
      </c>
      <c r="F933" s="915">
        <v>1256.4000000000001</v>
      </c>
    </row>
    <row r="934" spans="2:6">
      <c r="B934" s="961">
        <v>40429</v>
      </c>
      <c r="C934" s="905">
        <v>23.25</v>
      </c>
      <c r="D934" s="915">
        <v>13.035</v>
      </c>
      <c r="E934" s="915">
        <v>11.984999999999999</v>
      </c>
      <c r="F934" s="915">
        <v>1258.3800000000001</v>
      </c>
    </row>
    <row r="935" spans="2:6">
      <c r="B935" s="961">
        <v>40430</v>
      </c>
      <c r="C935" s="905">
        <v>22.81</v>
      </c>
      <c r="D935" s="915">
        <v>12.72</v>
      </c>
      <c r="E935" s="915">
        <v>11.71</v>
      </c>
      <c r="F935" s="915">
        <v>1251</v>
      </c>
    </row>
    <row r="936" spans="2:6">
      <c r="B936" s="961">
        <v>40431</v>
      </c>
      <c r="C936" s="905">
        <v>21.99</v>
      </c>
      <c r="D936" s="915">
        <v>12.455</v>
      </c>
      <c r="E936" s="915">
        <v>11.57</v>
      </c>
      <c r="F936" s="915">
        <v>1248.1300000000001</v>
      </c>
    </row>
    <row r="937" spans="2:6">
      <c r="B937" s="961">
        <v>40434</v>
      </c>
      <c r="C937" s="905">
        <v>21.21</v>
      </c>
      <c r="D937" s="915">
        <v>12.3</v>
      </c>
      <c r="E937" s="915">
        <v>11.535</v>
      </c>
      <c r="F937" s="915">
        <v>1246.05</v>
      </c>
    </row>
    <row r="938" spans="2:6">
      <c r="B938" s="961">
        <v>40435</v>
      </c>
      <c r="C938" s="905">
        <v>21.56</v>
      </c>
      <c r="D938" s="915">
        <v>12.585000000000001</v>
      </c>
      <c r="E938" s="915">
        <v>11.62</v>
      </c>
      <c r="F938" s="915">
        <v>1269.95</v>
      </c>
    </row>
    <row r="939" spans="2:6">
      <c r="B939" s="961">
        <v>40436</v>
      </c>
      <c r="C939" s="905">
        <v>22.1</v>
      </c>
      <c r="D939" s="915">
        <v>12.07</v>
      </c>
      <c r="E939" s="915">
        <v>11.635</v>
      </c>
      <c r="F939" s="915">
        <v>1268.6300000000001</v>
      </c>
    </row>
    <row r="940" spans="2:6">
      <c r="B940" s="961">
        <v>40437</v>
      </c>
      <c r="C940" s="905">
        <v>21.72</v>
      </c>
      <c r="D940" s="915">
        <v>11.525</v>
      </c>
      <c r="E940" s="915">
        <v>11.442500000000001</v>
      </c>
      <c r="F940" s="915">
        <v>1274.47</v>
      </c>
    </row>
    <row r="941" spans="2:6">
      <c r="B941" s="961">
        <v>40438</v>
      </c>
      <c r="C941" s="905">
        <v>22.01</v>
      </c>
      <c r="D941" s="915">
        <v>11.265000000000001</v>
      </c>
      <c r="E941" s="915">
        <v>11.645</v>
      </c>
      <c r="F941" s="915">
        <v>1276.78</v>
      </c>
    </row>
    <row r="942" spans="2:6">
      <c r="B942" s="961">
        <v>40441</v>
      </c>
      <c r="C942" s="905">
        <v>21.5</v>
      </c>
      <c r="D942" s="915">
        <v>11.285</v>
      </c>
      <c r="E942" s="915">
        <v>11.47</v>
      </c>
      <c r="F942" s="915">
        <v>1282.5</v>
      </c>
    </row>
    <row r="943" spans="2:6">
      <c r="B943" s="961">
        <v>40442</v>
      </c>
      <c r="C943" s="905">
        <v>22.35</v>
      </c>
      <c r="D943" s="915">
        <v>11.244999999999999</v>
      </c>
      <c r="E943" s="915">
        <v>11.585000000000001</v>
      </c>
      <c r="F943" s="915">
        <v>1275.68</v>
      </c>
    </row>
    <row r="944" spans="2:6">
      <c r="B944" s="961">
        <v>40443</v>
      </c>
      <c r="C944" s="905">
        <v>22.51</v>
      </c>
      <c r="D944" s="915">
        <v>11.414999999999999</v>
      </c>
      <c r="E944" s="915">
        <v>11.87</v>
      </c>
      <c r="F944" s="915">
        <v>1293.1500000000001</v>
      </c>
    </row>
    <row r="945" spans="2:6">
      <c r="B945" s="961">
        <v>40444</v>
      </c>
      <c r="C945" s="905">
        <v>23.87</v>
      </c>
      <c r="D945" s="915">
        <v>11.43</v>
      </c>
      <c r="E945" s="915">
        <v>12.205</v>
      </c>
      <c r="F945" s="915">
        <v>1293.3800000000001</v>
      </c>
    </row>
    <row r="946" spans="2:6">
      <c r="B946" s="961">
        <v>40445</v>
      </c>
      <c r="C946" s="905">
        <v>21.71</v>
      </c>
      <c r="D946" s="915">
        <v>11.414999999999999</v>
      </c>
      <c r="E946" s="915">
        <v>12.25</v>
      </c>
      <c r="F946" s="915">
        <v>1295.5999999999999</v>
      </c>
    </row>
    <row r="947" spans="2:6">
      <c r="B947" s="961">
        <v>40448</v>
      </c>
      <c r="C947" s="905">
        <v>22.54</v>
      </c>
      <c r="D947" s="915">
        <v>11.23</v>
      </c>
      <c r="E947" s="915">
        <v>12.135</v>
      </c>
      <c r="F947" s="915">
        <v>1297.25</v>
      </c>
    </row>
    <row r="948" spans="2:6">
      <c r="B948" s="961">
        <v>40449</v>
      </c>
      <c r="C948" s="905">
        <v>22.6</v>
      </c>
      <c r="D948" s="915">
        <v>11.295</v>
      </c>
      <c r="E948" s="915">
        <v>12.484999999999999</v>
      </c>
      <c r="F948" s="915">
        <v>1305.72</v>
      </c>
    </row>
    <row r="949" spans="2:6">
      <c r="B949" s="961">
        <v>40450</v>
      </c>
      <c r="C949" s="905">
        <v>23.25</v>
      </c>
      <c r="D949" s="915">
        <v>11.445</v>
      </c>
      <c r="E949" s="915">
        <v>12.565</v>
      </c>
      <c r="F949" s="915">
        <v>1310.43</v>
      </c>
    </row>
    <row r="950" spans="2:6">
      <c r="B950" s="961">
        <v>40451</v>
      </c>
      <c r="C950" s="905">
        <v>23.7</v>
      </c>
      <c r="D950" s="915">
        <v>11.47</v>
      </c>
      <c r="E950" s="915">
        <v>12.51</v>
      </c>
      <c r="F950" s="915">
        <v>1301.47</v>
      </c>
    </row>
    <row r="951" spans="2:6">
      <c r="B951" s="929"/>
    </row>
    <row r="952" spans="2:6">
      <c r="B952" s="929"/>
    </row>
    <row r="953" spans="2:6">
      <c r="B953" s="929"/>
    </row>
    <row r="954" spans="2:6">
      <c r="B954" s="929"/>
    </row>
    <row r="955" spans="2:6">
      <c r="B955" s="929"/>
    </row>
    <row r="956" spans="2:6">
      <c r="B956" s="929"/>
    </row>
    <row r="957" spans="2:6">
      <c r="B957" s="929"/>
    </row>
    <row r="958" spans="2:6">
      <c r="B958" s="929"/>
    </row>
    <row r="959" spans="2:6">
      <c r="B959" s="929"/>
    </row>
    <row r="960" spans="2:6">
      <c r="B960" s="929"/>
    </row>
    <row r="961" spans="2:2">
      <c r="B961" s="929"/>
    </row>
    <row r="962" spans="2:2">
      <c r="B962" s="929"/>
    </row>
    <row r="963" spans="2:2">
      <c r="B963" s="929"/>
    </row>
    <row r="964" spans="2:2">
      <c r="B964" s="929"/>
    </row>
    <row r="965" spans="2:2">
      <c r="B965" s="929"/>
    </row>
    <row r="966" spans="2:2">
      <c r="B966" s="929"/>
    </row>
    <row r="967" spans="2:2">
      <c r="B967" s="929"/>
    </row>
    <row r="968" spans="2:2">
      <c r="B968" s="929"/>
    </row>
    <row r="969" spans="2:2">
      <c r="B969" s="929"/>
    </row>
    <row r="970" spans="2:2">
      <c r="B970" s="929"/>
    </row>
    <row r="971" spans="2:2">
      <c r="B971" s="929"/>
    </row>
    <row r="972" spans="2:2">
      <c r="B972" s="929"/>
    </row>
    <row r="973" spans="2:2">
      <c r="B973" s="929"/>
    </row>
    <row r="974" spans="2:2">
      <c r="B974" s="929"/>
    </row>
    <row r="975" spans="2:2">
      <c r="B975" s="929"/>
    </row>
    <row r="976" spans="2:2">
      <c r="B976" s="929"/>
    </row>
    <row r="977" spans="2:2">
      <c r="B977" s="929"/>
    </row>
    <row r="978" spans="2:2">
      <c r="B978" s="929"/>
    </row>
    <row r="979" spans="2:2">
      <c r="B979" s="929"/>
    </row>
    <row r="980" spans="2:2">
      <c r="B980" s="929"/>
    </row>
    <row r="981" spans="2:2">
      <c r="B981" s="929"/>
    </row>
    <row r="982" spans="2:2">
      <c r="B982" s="929"/>
    </row>
    <row r="983" spans="2:2">
      <c r="B983" s="929"/>
    </row>
    <row r="984" spans="2:2">
      <c r="B984" s="929"/>
    </row>
    <row r="985" spans="2:2">
      <c r="B985" s="929"/>
    </row>
    <row r="986" spans="2:2">
      <c r="B986" s="929"/>
    </row>
    <row r="987" spans="2:2">
      <c r="B987" s="929"/>
    </row>
    <row r="988" spans="2:2">
      <c r="B988" s="929"/>
    </row>
    <row r="989" spans="2:2">
      <c r="B989" s="929"/>
    </row>
    <row r="990" spans="2:2">
      <c r="B990" s="929"/>
    </row>
  </sheetData>
  <phoneticPr fontId="39" type="noConversion"/>
  <hyperlinks>
    <hyperlink ref="H22" location="Мазмұны!B12" display="мазмұнға"/>
  </hyperlinks>
  <pageMargins left="0.75" right="0.75" top="1" bottom="1" header="0.5" footer="0.5"/>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4"/>
  <dimension ref="A2:M29"/>
  <sheetViews>
    <sheetView workbookViewId="0">
      <selection activeCell="E32" sqref="E32"/>
    </sheetView>
  </sheetViews>
  <sheetFormatPr defaultColWidth="8" defaultRowHeight="12.75"/>
  <cols>
    <col min="1" max="1" width="6.5703125" style="364" customWidth="1"/>
    <col min="2" max="2" width="21.85546875" style="364" customWidth="1"/>
    <col min="3" max="6" width="11" style="364" bestFit="1" customWidth="1"/>
    <col min="7" max="7" width="11.140625" style="364" bestFit="1" customWidth="1"/>
    <col min="8" max="8" width="9.7109375" style="364" bestFit="1" customWidth="1"/>
    <col min="9" max="9" width="9.140625" style="364" bestFit="1" customWidth="1"/>
    <col min="10" max="13" width="10" style="364" bestFit="1" customWidth="1"/>
    <col min="14" max="16384" width="8" style="364"/>
  </cols>
  <sheetData>
    <row r="2" spans="1:13">
      <c r="A2" s="364" t="s">
        <v>1630</v>
      </c>
      <c r="B2" s="320" t="s">
        <v>296</v>
      </c>
    </row>
    <row r="4" spans="1:13">
      <c r="B4" s="408" t="s">
        <v>158</v>
      </c>
      <c r="C4" s="409" t="s">
        <v>1092</v>
      </c>
      <c r="D4" s="409" t="s">
        <v>1093</v>
      </c>
      <c r="E4" s="409" t="s">
        <v>1094</v>
      </c>
      <c r="F4" s="409" t="s">
        <v>566</v>
      </c>
      <c r="G4" s="409" t="s">
        <v>1096</v>
      </c>
      <c r="H4" s="409" t="s">
        <v>1097</v>
      </c>
      <c r="I4" s="409" t="s">
        <v>1098</v>
      </c>
      <c r="J4" s="409" t="s">
        <v>1099</v>
      </c>
      <c r="K4" s="409" t="s">
        <v>1100</v>
      </c>
      <c r="L4" s="409" t="s">
        <v>1101</v>
      </c>
      <c r="M4" s="409" t="s">
        <v>1102</v>
      </c>
    </row>
    <row r="5" spans="1:13">
      <c r="B5" s="366" t="s">
        <v>564</v>
      </c>
      <c r="C5" s="368">
        <v>14.563183565368348</v>
      </c>
      <c r="D5" s="368">
        <v>-7.5262651119154924</v>
      </c>
      <c r="E5" s="368">
        <v>-10.676478886043782</v>
      </c>
      <c r="F5" s="368">
        <v>-13.661153221367314</v>
      </c>
      <c r="G5" s="368">
        <v>-2.1415521986310182</v>
      </c>
      <c r="H5" s="368">
        <v>5.417313408913401</v>
      </c>
      <c r="I5" s="368">
        <v>0.90359978040947908</v>
      </c>
      <c r="J5" s="368">
        <v>0.67856734222075943</v>
      </c>
      <c r="K5" s="368">
        <v>-4.0897259495559268</v>
      </c>
      <c r="L5" s="368">
        <v>0.83942494153535563</v>
      </c>
      <c r="M5" s="368">
        <v>-1.7904483429892224</v>
      </c>
    </row>
    <row r="6" spans="1:13">
      <c r="B6" s="366" t="s">
        <v>565</v>
      </c>
      <c r="C6" s="368">
        <v>25.909789272359788</v>
      </c>
      <c r="D6" s="368">
        <v>7.7803911769216683</v>
      </c>
      <c r="E6" s="368">
        <v>9.9778823165655552</v>
      </c>
      <c r="F6" s="368">
        <v>3.6023340420205727</v>
      </c>
      <c r="G6" s="368">
        <v>8.3008048750488683</v>
      </c>
      <c r="H6" s="368">
        <v>10.800453032551331</v>
      </c>
      <c r="I6" s="368">
        <v>18.827246345117629</v>
      </c>
      <c r="J6" s="368">
        <v>27.856735554653838</v>
      </c>
      <c r="K6" s="368">
        <v>22.462769623364636</v>
      </c>
      <c r="L6" s="368">
        <v>24.764105691669272</v>
      </c>
      <c r="M6" s="368">
        <v>16.262369474739685</v>
      </c>
    </row>
    <row r="9" spans="1:13">
      <c r="B9" s="320" t="s">
        <v>296</v>
      </c>
    </row>
    <row r="27" spans="2:2">
      <c r="B27" s="370" t="s">
        <v>576</v>
      </c>
    </row>
    <row r="29" spans="2:2">
      <c r="B29" s="15" t="s">
        <v>1636</v>
      </c>
    </row>
  </sheetData>
  <phoneticPr fontId="67" type="noConversion"/>
  <hyperlinks>
    <hyperlink ref="B29" location="Мазмұны!B117" display="мазмұнға"/>
  </hyperlinks>
  <pageMargins left="0.75" right="0.75" top="1" bottom="1" header="0.5" footer="0.5"/>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5"/>
  <dimension ref="A2:K40"/>
  <sheetViews>
    <sheetView workbookViewId="0">
      <selection activeCell="J21" sqref="J21"/>
    </sheetView>
  </sheetViews>
  <sheetFormatPr defaultColWidth="8" defaultRowHeight="12.75"/>
  <cols>
    <col min="1" max="1" width="6.5703125" style="331" customWidth="1"/>
    <col min="2" max="2" width="23.7109375" style="331" customWidth="1"/>
    <col min="3" max="6" width="12" style="331" bestFit="1" customWidth="1"/>
    <col min="7" max="7" width="4.140625" style="331" customWidth="1"/>
    <col min="8" max="11" width="13.140625" style="331" customWidth="1"/>
    <col min="12" max="16384" width="8" style="331"/>
  </cols>
  <sheetData>
    <row r="2" spans="1:11">
      <c r="A2" s="331" t="s">
        <v>1630</v>
      </c>
      <c r="B2" s="342" t="s">
        <v>567</v>
      </c>
    </row>
    <row r="3" spans="1:11" ht="13.5" customHeight="1">
      <c r="B3" s="342"/>
    </row>
    <row r="4" spans="1:11" s="342" customFormat="1">
      <c r="B4" s="333"/>
      <c r="C4" s="1440" t="s">
        <v>1076</v>
      </c>
      <c r="D4" s="1440"/>
      <c r="E4" s="1440"/>
      <c r="F4" s="1440"/>
      <c r="H4" s="1440" t="s">
        <v>1077</v>
      </c>
      <c r="I4" s="1440"/>
      <c r="J4" s="1440"/>
      <c r="K4" s="1440"/>
    </row>
    <row r="5" spans="1:11" ht="25.5">
      <c r="B5" s="333" t="s">
        <v>568</v>
      </c>
      <c r="C5" s="389" t="s">
        <v>1510</v>
      </c>
      <c r="D5" s="389" t="s">
        <v>1511</v>
      </c>
      <c r="E5" s="389" t="s">
        <v>1512</v>
      </c>
      <c r="F5" s="389" t="s">
        <v>1513</v>
      </c>
      <c r="H5" s="389" t="s">
        <v>1510</v>
      </c>
      <c r="I5" s="389" t="s">
        <v>1511</v>
      </c>
      <c r="J5" s="389" t="s">
        <v>1512</v>
      </c>
      <c r="K5" s="389" t="s">
        <v>1513</v>
      </c>
    </row>
    <row r="6" spans="1:11" ht="51">
      <c r="B6" s="389" t="s">
        <v>1229</v>
      </c>
      <c r="C6" s="390">
        <v>76.119388083000004</v>
      </c>
      <c r="D6" s="390">
        <v>72.776021810000003</v>
      </c>
      <c r="E6" s="390">
        <v>70.23330050249001</v>
      </c>
      <c r="F6" s="390">
        <v>66.240334638109999</v>
      </c>
      <c r="H6" s="391">
        <v>196.397222167</v>
      </c>
      <c r="I6" s="391">
        <v>189.72386159446</v>
      </c>
      <c r="J6" s="391">
        <v>187.11020902425997</v>
      </c>
      <c r="K6" s="391">
        <v>162.63751567099996</v>
      </c>
    </row>
    <row r="7" spans="1:11" ht="63" customHeight="1">
      <c r="B7" s="389" t="s">
        <v>569</v>
      </c>
      <c r="C7" s="390">
        <v>104.442999687</v>
      </c>
      <c r="D7" s="390">
        <v>104.71710170699998</v>
      </c>
      <c r="E7" s="390">
        <v>104.71710170699998</v>
      </c>
      <c r="F7" s="390">
        <v>88.266986179999989</v>
      </c>
      <c r="H7" s="391">
        <v>262.90999068499997</v>
      </c>
      <c r="I7" s="391">
        <v>262.90999068499997</v>
      </c>
      <c r="J7" s="391">
        <v>202.90999068499997</v>
      </c>
      <c r="K7" s="391">
        <v>226.00797800599997</v>
      </c>
    </row>
    <row r="8" spans="1:11" ht="63.75">
      <c r="B8" s="389" t="s">
        <v>1535</v>
      </c>
      <c r="C8" s="390">
        <v>614.57701581900005</v>
      </c>
      <c r="D8" s="390">
        <v>654.65644499999996</v>
      </c>
      <c r="E8" s="390">
        <v>608.50182900000004</v>
      </c>
      <c r="F8" s="390">
        <v>636.34827800000005</v>
      </c>
      <c r="H8" s="391">
        <v>2933.6451889999998</v>
      </c>
      <c r="I8" s="391">
        <v>3223.318311</v>
      </c>
      <c r="J8" s="391">
        <v>3462.8478829999999</v>
      </c>
      <c r="K8" s="391">
        <v>3366.6021260000002</v>
      </c>
    </row>
    <row r="9" spans="1:11" ht="25.5">
      <c r="B9" s="389" t="s">
        <v>570</v>
      </c>
      <c r="C9" s="390">
        <v>230.94984600000001</v>
      </c>
      <c r="D9" s="390">
        <v>244.889217</v>
      </c>
      <c r="E9" s="390">
        <v>278.75852099999997</v>
      </c>
      <c r="F9" s="390">
        <v>314.19698799999998</v>
      </c>
      <c r="H9" s="391">
        <v>1547.828432</v>
      </c>
      <c r="I9" s="391">
        <v>1597.974577</v>
      </c>
      <c r="J9" s="391">
        <v>1670.0768149999999</v>
      </c>
      <c r="K9" s="391">
        <v>1729.7834720000001</v>
      </c>
    </row>
    <row r="10" spans="1:11">
      <c r="C10" s="392"/>
      <c r="D10" s="392"/>
      <c r="E10" s="392"/>
      <c r="F10" s="392"/>
      <c r="H10" s="392"/>
      <c r="I10" s="392"/>
      <c r="J10" s="392"/>
      <c r="K10" s="392"/>
    </row>
    <row r="11" spans="1:11">
      <c r="C11" s="393"/>
      <c r="D11" s="393"/>
      <c r="E11" s="393"/>
      <c r="F11" s="393"/>
      <c r="H11" s="393"/>
      <c r="I11" s="393"/>
      <c r="J11" s="393"/>
      <c r="K11" s="393"/>
    </row>
    <row r="12" spans="1:11">
      <c r="B12" s="342" t="s">
        <v>567</v>
      </c>
      <c r="C12" s="393"/>
      <c r="D12" s="393"/>
      <c r="E12" s="393"/>
      <c r="F12" s="393"/>
      <c r="G12" s="393"/>
      <c r="H12" s="393"/>
      <c r="I12" s="393"/>
      <c r="J12" s="393"/>
      <c r="K12" s="393"/>
    </row>
    <row r="13" spans="1:11">
      <c r="H13" s="393"/>
      <c r="I13" s="393"/>
      <c r="J13" s="393"/>
      <c r="K13" s="393"/>
    </row>
    <row r="14" spans="1:11">
      <c r="H14" s="393"/>
      <c r="I14" s="393"/>
      <c r="J14" s="393"/>
      <c r="K14" s="393"/>
    </row>
    <row r="15" spans="1:11">
      <c r="H15" s="393"/>
      <c r="I15" s="393"/>
      <c r="J15" s="393"/>
      <c r="K15" s="393"/>
    </row>
    <row r="16" spans="1:11">
      <c r="H16" s="393"/>
      <c r="I16" s="393"/>
      <c r="J16" s="393"/>
      <c r="K16" s="393"/>
    </row>
    <row r="17" spans="8:8">
      <c r="H17" s="393"/>
    </row>
    <row r="34" spans="2:5" ht="12.75" customHeight="1">
      <c r="B34" s="1412" t="s">
        <v>575</v>
      </c>
      <c r="C34" s="1412"/>
      <c r="D34" s="1412"/>
      <c r="E34" s="1412"/>
    </row>
    <row r="35" spans="2:5">
      <c r="B35" s="1412"/>
      <c r="C35" s="1412"/>
      <c r="D35" s="1412"/>
      <c r="E35" s="1412"/>
    </row>
    <row r="36" spans="2:5" ht="23.25" customHeight="1">
      <c r="B36" s="1412"/>
      <c r="C36" s="1412"/>
      <c r="D36" s="1412"/>
      <c r="E36" s="1412"/>
    </row>
    <row r="38" spans="2:5">
      <c r="B38" s="394" t="s">
        <v>179</v>
      </c>
    </row>
    <row r="40" spans="2:5">
      <c r="B40" s="15" t="s">
        <v>1636</v>
      </c>
    </row>
  </sheetData>
  <mergeCells count="3">
    <mergeCell ref="C4:F4"/>
    <mergeCell ref="H4:K4"/>
    <mergeCell ref="B34:E36"/>
  </mergeCells>
  <phoneticPr fontId="67" type="noConversion"/>
  <hyperlinks>
    <hyperlink ref="B40" location="Мазмұны!B118" display="мазмұнға"/>
  </hyperlinks>
  <pageMargins left="0.75" right="0.75" top="1" bottom="1" header="0.5" footer="0.5"/>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6"/>
  <dimension ref="A1:Y169"/>
  <sheetViews>
    <sheetView zoomScaleNormal="100" workbookViewId="0">
      <selection activeCell="H10" sqref="H10"/>
    </sheetView>
  </sheetViews>
  <sheetFormatPr defaultColWidth="8" defaultRowHeight="12.75"/>
  <cols>
    <col min="1" max="1" width="8" style="400" customWidth="1"/>
    <col min="2" max="2" width="26.85546875" style="400" customWidth="1"/>
    <col min="3" max="3" width="8.7109375" style="400" customWidth="1"/>
    <col min="4" max="4" width="9.7109375" style="400" customWidth="1"/>
    <col min="5" max="5" width="8.85546875" style="400" customWidth="1"/>
    <col min="6" max="6" width="9.140625" style="400" customWidth="1"/>
    <col min="7" max="7" width="9" style="400" customWidth="1"/>
    <col min="8" max="8" width="9.140625" style="400" customWidth="1"/>
    <col min="9" max="9" width="9" style="400" customWidth="1"/>
    <col min="10" max="10" width="8" style="400"/>
    <col min="11" max="12" width="9.28515625" style="400" customWidth="1"/>
    <col min="13" max="13" width="9.42578125" style="400" customWidth="1"/>
    <col min="14" max="14" width="9.140625" style="400" customWidth="1"/>
    <col min="15" max="15" width="8.85546875" style="400" customWidth="1"/>
    <col min="16" max="16" width="9.140625" style="400" customWidth="1"/>
    <col min="17" max="17" width="9.28515625" style="400" customWidth="1"/>
    <col min="18" max="18" width="8" style="400"/>
    <col min="19" max="19" width="8.85546875" style="400" customWidth="1"/>
    <col min="20" max="20" width="9.42578125" style="400" customWidth="1"/>
    <col min="21" max="21" width="9" style="400" customWidth="1"/>
    <col min="22" max="22" width="9.7109375" style="400" customWidth="1"/>
    <col min="23" max="23" width="9.28515625" style="400" customWidth="1"/>
    <col min="24" max="24" width="9.85546875" style="400" customWidth="1"/>
    <col min="25" max="25" width="9.140625" style="400" customWidth="1"/>
    <col min="26" max="16384" width="8" style="400"/>
  </cols>
  <sheetData>
    <row r="1" spans="1:25" s="395" customFormat="1"/>
    <row r="2" spans="1:25" s="395" customFormat="1">
      <c r="A2" s="395" t="s">
        <v>1630</v>
      </c>
      <c r="B2" s="220" t="s">
        <v>298</v>
      </c>
    </row>
    <row r="3" spans="1:25" s="395" customFormat="1">
      <c r="B3" s="220"/>
    </row>
    <row r="4" spans="1:25" s="396" customFormat="1">
      <c r="C4" s="1441" t="s">
        <v>1076</v>
      </c>
      <c r="D4" s="1441"/>
      <c r="E4" s="1441"/>
      <c r="F4" s="1441"/>
      <c r="G4" s="1441"/>
      <c r="H4" s="1441"/>
      <c r="I4" s="1441"/>
      <c r="K4" s="1441" t="s">
        <v>1077</v>
      </c>
      <c r="L4" s="1441"/>
      <c r="M4" s="1441"/>
      <c r="N4" s="1441"/>
      <c r="O4" s="1441"/>
      <c r="P4" s="1441"/>
      <c r="Q4" s="1441"/>
      <c r="S4" s="1441" t="s">
        <v>1078</v>
      </c>
      <c r="T4" s="1441"/>
      <c r="U4" s="1441"/>
      <c r="V4" s="1441"/>
      <c r="W4" s="1441"/>
      <c r="X4" s="1441"/>
      <c r="Y4" s="1441"/>
    </row>
    <row r="5" spans="1:25" s="396" customFormat="1">
      <c r="B5" s="397"/>
      <c r="C5" s="398" t="s">
        <v>1096</v>
      </c>
      <c r="D5" s="398" t="s">
        <v>1097</v>
      </c>
      <c r="E5" s="398" t="s">
        <v>1098</v>
      </c>
      <c r="F5" s="398" t="s">
        <v>1099</v>
      </c>
      <c r="G5" s="398" t="s">
        <v>1100</v>
      </c>
      <c r="H5" s="398" t="s">
        <v>1101</v>
      </c>
      <c r="I5" s="398" t="s">
        <v>1102</v>
      </c>
      <c r="K5" s="397" t="s">
        <v>1096</v>
      </c>
      <c r="L5" s="397" t="s">
        <v>1097</v>
      </c>
      <c r="M5" s="397" t="s">
        <v>1098</v>
      </c>
      <c r="N5" s="397" t="s">
        <v>1099</v>
      </c>
      <c r="O5" s="397" t="s">
        <v>1100</v>
      </c>
      <c r="P5" s="397" t="s">
        <v>1101</v>
      </c>
      <c r="Q5" s="397" t="s">
        <v>1102</v>
      </c>
      <c r="S5" s="397" t="s">
        <v>1096</v>
      </c>
      <c r="T5" s="397" t="s">
        <v>1097</v>
      </c>
      <c r="U5" s="397" t="s">
        <v>1098</v>
      </c>
      <c r="V5" s="397" t="s">
        <v>1099</v>
      </c>
      <c r="W5" s="397" t="s">
        <v>1100</v>
      </c>
      <c r="X5" s="397" t="s">
        <v>1101</v>
      </c>
      <c r="Y5" s="397" t="s">
        <v>1102</v>
      </c>
    </row>
    <row r="6" spans="1:25" s="395" customFormat="1">
      <c r="B6" s="397" t="s">
        <v>577</v>
      </c>
      <c r="C6" s="399">
        <v>0</v>
      </c>
      <c r="D6" s="399">
        <v>0</v>
      </c>
      <c r="E6" s="399">
        <v>9.5691882518803972E-6</v>
      </c>
      <c r="F6" s="399">
        <v>9.9555115228884008E-4</v>
      </c>
      <c r="G6" s="399">
        <v>7.2682063533266788E-3</v>
      </c>
      <c r="H6" s="399">
        <v>1.7134933039070831E-2</v>
      </c>
      <c r="I6" s="399">
        <v>1.3712083565311905E-2</v>
      </c>
      <c r="J6" s="396"/>
      <c r="K6" s="399">
        <v>0.11674268602041925</v>
      </c>
      <c r="L6" s="399">
        <v>5.1768672260542797E-2</v>
      </c>
      <c r="M6" s="399">
        <v>0.11026674088434321</v>
      </c>
      <c r="N6" s="399">
        <v>6.2464606684605926E-2</v>
      </c>
      <c r="O6" s="399">
        <v>3.8985036714438148E-2</v>
      </c>
      <c r="P6" s="399">
        <v>3.5623444188248414E-2</v>
      </c>
      <c r="Q6" s="399">
        <v>3.7582411047441533E-2</v>
      </c>
      <c r="R6" s="396"/>
      <c r="S6" s="399">
        <v>9.5351170937149881E-3</v>
      </c>
      <c r="T6" s="399">
        <v>2.8323103707271254E-3</v>
      </c>
      <c r="U6" s="399">
        <v>2.7099028729729694E-2</v>
      </c>
      <c r="V6" s="399">
        <v>6.3797026742225668E-3</v>
      </c>
      <c r="W6" s="399">
        <v>1.1668268386155032E-2</v>
      </c>
      <c r="X6" s="399">
        <v>3.8203156048762935E-3</v>
      </c>
      <c r="Y6" s="399">
        <v>5.8548480637477971E-3</v>
      </c>
    </row>
    <row r="7" spans="1:25" s="395" customFormat="1">
      <c r="B7" s="397" t="s">
        <v>578</v>
      </c>
      <c r="C7" s="399">
        <v>5.2155629695377279E-2</v>
      </c>
      <c r="D7" s="399">
        <v>3.7256910045142477E-2</v>
      </c>
      <c r="E7" s="399">
        <v>1.3346948201030337E-2</v>
      </c>
      <c r="F7" s="399">
        <v>2.5734646312542296E-3</v>
      </c>
      <c r="G7" s="399">
        <v>0</v>
      </c>
      <c r="H7" s="399">
        <v>0</v>
      </c>
      <c r="I7" s="399">
        <v>0</v>
      </c>
      <c r="J7" s="396"/>
      <c r="K7" s="399">
        <v>1.5203096321859136E-4</v>
      </c>
      <c r="L7" s="399">
        <v>0</v>
      </c>
      <c r="M7" s="399">
        <v>0</v>
      </c>
      <c r="N7" s="399">
        <v>1.9313268692686361E-2</v>
      </c>
      <c r="O7" s="399">
        <v>2.4279386181084703E-2</v>
      </c>
      <c r="P7" s="399">
        <v>1.2420511647008585E-3</v>
      </c>
      <c r="Q7" s="399">
        <v>1.1547150347268633E-2</v>
      </c>
      <c r="R7" s="396"/>
      <c r="S7" s="399">
        <v>4.410739262189824E-3</v>
      </c>
      <c r="T7" s="399">
        <v>2.6423292518891594E-3</v>
      </c>
      <c r="U7" s="399">
        <v>5.2844447837445191E-4</v>
      </c>
      <c r="V7" s="399">
        <v>5.2592132243617761E-3</v>
      </c>
      <c r="W7" s="399">
        <v>1.0207140650275962E-3</v>
      </c>
      <c r="X7" s="399">
        <v>2.3130087633110332E-2</v>
      </c>
      <c r="Y7" s="399">
        <v>4.9363689051681019E-3</v>
      </c>
    </row>
    <row r="8" spans="1:25" s="395" customFormat="1">
      <c r="J8" s="396"/>
      <c r="R8" s="396"/>
    </row>
    <row r="9" spans="1:25" s="395" customFormat="1">
      <c r="J9" s="396"/>
      <c r="R9" s="396"/>
    </row>
    <row r="10" spans="1:25" s="395" customFormat="1">
      <c r="B10" s="220" t="s">
        <v>298</v>
      </c>
    </row>
    <row r="11" spans="1:25" s="395" customFormat="1"/>
    <row r="12" spans="1:25" s="395" customFormat="1" ht="9" customHeight="1"/>
    <row r="13" spans="1:25" s="395" customFormat="1"/>
    <row r="14" spans="1:25" s="395" customFormat="1"/>
    <row r="15" spans="1:25" s="395" customFormat="1"/>
    <row r="16" spans="1:25" s="395" customFormat="1"/>
    <row r="17" spans="2:6" s="395" customFormat="1"/>
    <row r="18" spans="2:6" s="395" customFormat="1"/>
    <row r="19" spans="2:6" s="395" customFormat="1"/>
    <row r="20" spans="2:6" s="395" customFormat="1"/>
    <row r="21" spans="2:6" s="395" customFormat="1"/>
    <row r="22" spans="2:6" s="395" customFormat="1"/>
    <row r="23" spans="2:6" s="395" customFormat="1"/>
    <row r="24" spans="2:6" s="395" customFormat="1"/>
    <row r="25" spans="2:6" s="395" customFormat="1"/>
    <row r="26" spans="2:6" s="395" customFormat="1"/>
    <row r="27" spans="2:6" s="395" customFormat="1"/>
    <row r="28" spans="2:6" s="395" customFormat="1">
      <c r="B28" s="1412" t="s">
        <v>575</v>
      </c>
      <c r="C28" s="1412"/>
      <c r="D28" s="1412"/>
      <c r="E28" s="1412"/>
      <c r="F28" s="1412"/>
    </row>
    <row r="29" spans="2:6" s="395" customFormat="1">
      <c r="B29" s="1412"/>
      <c r="C29" s="1412"/>
      <c r="D29" s="1412"/>
      <c r="E29" s="1412"/>
      <c r="F29" s="1412"/>
    </row>
    <row r="30" spans="2:6" s="395" customFormat="1" ht="24" customHeight="1">
      <c r="B30" s="1412"/>
      <c r="C30" s="1412"/>
      <c r="D30" s="1412"/>
      <c r="E30" s="1412"/>
      <c r="F30" s="1412"/>
    </row>
    <row r="31" spans="2:6" s="395" customFormat="1">
      <c r="B31" s="1278"/>
      <c r="C31" s="1278"/>
      <c r="D31" s="1278"/>
      <c r="E31" s="1278"/>
      <c r="F31" s="1278"/>
    </row>
    <row r="32" spans="2:6" s="395" customFormat="1">
      <c r="B32" s="1164" t="s">
        <v>576</v>
      </c>
    </row>
    <row r="33" spans="2:2" s="395" customFormat="1">
      <c r="B33" s="1164"/>
    </row>
    <row r="34" spans="2:2" s="395" customFormat="1">
      <c r="B34" s="15" t="s">
        <v>1636</v>
      </c>
    </row>
    <row r="35" spans="2:2" s="395" customFormat="1"/>
    <row r="36" spans="2:2" s="395" customFormat="1"/>
    <row r="37" spans="2:2" s="395" customFormat="1"/>
    <row r="38" spans="2:2" s="395" customFormat="1"/>
    <row r="39" spans="2:2" s="395" customFormat="1"/>
    <row r="40" spans="2:2" s="395" customFormat="1"/>
    <row r="41" spans="2:2" s="395" customFormat="1"/>
    <row r="42" spans="2:2" s="395" customFormat="1"/>
    <row r="43" spans="2:2" s="395" customFormat="1"/>
    <row r="44" spans="2:2" s="395" customFormat="1"/>
    <row r="45" spans="2:2" s="395" customFormat="1"/>
    <row r="46" spans="2:2" s="395" customFormat="1"/>
    <row r="47" spans="2:2" s="395" customFormat="1"/>
    <row r="48" spans="2:2" s="395" customFormat="1"/>
    <row r="49" s="395" customFormat="1"/>
    <row r="50" s="395" customFormat="1"/>
    <row r="51" s="395" customFormat="1"/>
    <row r="52" s="395" customFormat="1"/>
    <row r="53" s="395" customFormat="1"/>
    <row r="54" s="395" customFormat="1"/>
    <row r="55" s="395" customFormat="1"/>
    <row r="56" s="395" customFormat="1"/>
    <row r="57" s="395" customFormat="1"/>
    <row r="58" s="395" customFormat="1"/>
    <row r="59" s="395" customFormat="1"/>
    <row r="60" s="395" customFormat="1"/>
    <row r="61" s="395" customFormat="1"/>
    <row r="62" s="395" customFormat="1"/>
    <row r="63" s="395" customFormat="1"/>
    <row r="64" s="395" customFormat="1"/>
    <row r="65" s="395" customFormat="1"/>
    <row r="66" s="395" customFormat="1"/>
    <row r="67" s="395" customFormat="1"/>
    <row r="68" s="395" customFormat="1"/>
    <row r="69" s="395" customFormat="1"/>
    <row r="70" s="395" customFormat="1"/>
    <row r="71" s="395" customFormat="1"/>
    <row r="72" s="395" customFormat="1"/>
    <row r="73" s="395" customFormat="1"/>
    <row r="74" s="395" customFormat="1"/>
    <row r="75" s="395" customFormat="1"/>
    <row r="76" s="395" customFormat="1"/>
    <row r="77" s="395" customFormat="1"/>
    <row r="78" s="395" customFormat="1"/>
    <row r="79" s="395" customFormat="1"/>
    <row r="80" s="395" customFormat="1"/>
    <row r="81" s="395" customFormat="1"/>
    <row r="82" s="395" customFormat="1"/>
    <row r="83" s="395" customFormat="1"/>
    <row r="84" s="395" customFormat="1"/>
    <row r="85" s="395" customFormat="1"/>
    <row r="86" s="395" customFormat="1"/>
    <row r="87" s="395" customFormat="1"/>
    <row r="88" s="395" customFormat="1"/>
    <row r="89" s="395" customFormat="1"/>
    <row r="90" s="395" customFormat="1"/>
    <row r="91" s="395" customFormat="1"/>
    <row r="92" s="395" customFormat="1"/>
    <row r="93" s="395" customFormat="1"/>
    <row r="94" s="395" customFormat="1"/>
    <row r="95" s="395" customFormat="1"/>
    <row r="96" s="395" customFormat="1"/>
    <row r="97" s="395" customFormat="1"/>
    <row r="98" s="395" customFormat="1"/>
    <row r="99" s="395" customFormat="1"/>
    <row r="100" s="395" customFormat="1"/>
    <row r="101" s="395" customFormat="1"/>
    <row r="102" s="395" customFormat="1"/>
    <row r="103" s="395" customFormat="1"/>
    <row r="104" s="395" customFormat="1"/>
    <row r="105" s="395" customFormat="1"/>
    <row r="106" s="395" customFormat="1"/>
    <row r="107" s="395" customFormat="1"/>
    <row r="108" s="395" customFormat="1"/>
    <row r="109" s="395" customFormat="1"/>
    <row r="110" s="395" customFormat="1"/>
    <row r="111" s="395" customFormat="1"/>
    <row r="112" s="395" customFormat="1"/>
    <row r="113" s="395" customFormat="1"/>
    <row r="114" s="395" customFormat="1"/>
    <row r="115" s="395" customFormat="1"/>
    <row r="116" s="395" customFormat="1"/>
    <row r="117" s="395" customFormat="1"/>
    <row r="118" s="395" customFormat="1"/>
    <row r="119" s="395" customFormat="1"/>
    <row r="120" s="395" customFormat="1"/>
    <row r="121" s="395" customFormat="1"/>
    <row r="122" s="395" customFormat="1"/>
    <row r="123" s="395" customFormat="1"/>
    <row r="124" s="395" customFormat="1"/>
    <row r="125" s="395" customFormat="1"/>
    <row r="126" s="395" customFormat="1"/>
    <row r="127" s="395" customFormat="1"/>
    <row r="128" s="395" customFormat="1"/>
    <row r="129" spans="1:20" s="395" customFormat="1"/>
    <row r="130" spans="1:20" s="395" customFormat="1"/>
    <row r="131" spans="1:20" s="395" customFormat="1"/>
    <row r="132" spans="1:20" s="395" customFormat="1"/>
    <row r="133" spans="1:20" s="395" customFormat="1"/>
    <row r="134" spans="1:20" s="395" customFormat="1"/>
    <row r="135" spans="1:20" s="395" customFormat="1"/>
    <row r="136" spans="1:20" s="395" customFormat="1"/>
    <row r="137" spans="1:20" s="395" customFormat="1"/>
    <row r="138" spans="1:20" s="395" customFormat="1"/>
    <row r="139" spans="1:20" s="395" customFormat="1"/>
    <row r="140" spans="1:20" s="395" customFormat="1"/>
    <row r="141" spans="1:20">
      <c r="A141" s="395"/>
      <c r="B141" s="395"/>
      <c r="C141" s="395"/>
      <c r="D141" s="395"/>
      <c r="E141" s="395"/>
      <c r="F141" s="395"/>
      <c r="G141" s="395"/>
      <c r="H141" s="395"/>
      <c r="I141" s="395"/>
      <c r="J141" s="395"/>
      <c r="K141" s="395"/>
      <c r="L141" s="395"/>
      <c r="M141" s="395"/>
      <c r="N141" s="395"/>
      <c r="O141" s="395"/>
      <c r="P141" s="395"/>
      <c r="Q141" s="395"/>
      <c r="R141" s="395"/>
      <c r="S141" s="395"/>
      <c r="T141" s="395"/>
    </row>
    <row r="142" spans="1:20">
      <c r="A142" s="395"/>
      <c r="B142" s="395"/>
      <c r="C142" s="395"/>
      <c r="D142" s="395"/>
      <c r="E142" s="395"/>
      <c r="F142" s="395"/>
      <c r="G142" s="395"/>
      <c r="H142" s="395"/>
      <c r="I142" s="395"/>
      <c r="J142" s="395"/>
      <c r="K142" s="395"/>
      <c r="L142" s="395"/>
      <c r="M142" s="395"/>
      <c r="N142" s="395"/>
      <c r="O142" s="395"/>
      <c r="P142" s="395"/>
      <c r="Q142" s="395"/>
      <c r="R142" s="395"/>
      <c r="S142" s="395"/>
      <c r="T142" s="395"/>
    </row>
    <row r="143" spans="1:20">
      <c r="A143" s="395"/>
      <c r="B143" s="395"/>
      <c r="C143" s="395"/>
      <c r="D143" s="395"/>
      <c r="E143" s="395"/>
      <c r="F143" s="395"/>
      <c r="G143" s="395"/>
      <c r="H143" s="395"/>
      <c r="I143" s="395"/>
      <c r="J143" s="395"/>
      <c r="K143" s="395"/>
      <c r="L143" s="395"/>
      <c r="M143" s="395"/>
      <c r="N143" s="395"/>
      <c r="O143" s="395"/>
      <c r="P143" s="395"/>
      <c r="Q143" s="395"/>
      <c r="R143" s="395"/>
      <c r="S143" s="395"/>
      <c r="T143" s="395"/>
    </row>
    <row r="144" spans="1:20">
      <c r="A144" s="395"/>
      <c r="B144" s="395"/>
      <c r="C144" s="395"/>
      <c r="D144" s="395"/>
      <c r="E144" s="395"/>
      <c r="F144" s="395"/>
      <c r="G144" s="395"/>
      <c r="H144" s="395"/>
      <c r="I144" s="395"/>
      <c r="J144" s="395"/>
      <c r="K144" s="395"/>
      <c r="L144" s="395"/>
      <c r="M144" s="395"/>
      <c r="N144" s="395"/>
      <c r="O144" s="395"/>
      <c r="P144" s="395"/>
      <c r="Q144" s="395"/>
      <c r="R144" s="395"/>
      <c r="S144" s="395"/>
      <c r="T144" s="395"/>
    </row>
    <row r="145" spans="1:20">
      <c r="A145" s="395"/>
      <c r="B145" s="395"/>
      <c r="C145" s="395"/>
      <c r="D145" s="395"/>
      <c r="E145" s="395"/>
      <c r="F145" s="395"/>
      <c r="G145" s="395"/>
      <c r="H145" s="395"/>
      <c r="I145" s="395"/>
      <c r="J145" s="395"/>
      <c r="K145" s="395"/>
      <c r="L145" s="395"/>
      <c r="M145" s="395"/>
      <c r="N145" s="395"/>
      <c r="O145" s="395"/>
      <c r="P145" s="395"/>
      <c r="Q145" s="395"/>
      <c r="R145" s="395"/>
      <c r="S145" s="395"/>
      <c r="T145" s="395"/>
    </row>
    <row r="146" spans="1:20">
      <c r="A146" s="395"/>
      <c r="B146" s="395"/>
      <c r="C146" s="395"/>
      <c r="D146" s="395"/>
      <c r="E146" s="395"/>
      <c r="F146" s="395"/>
      <c r="G146" s="395"/>
      <c r="H146" s="395"/>
      <c r="I146" s="395"/>
      <c r="J146" s="395"/>
      <c r="K146" s="395"/>
      <c r="L146" s="395"/>
      <c r="M146" s="395"/>
      <c r="N146" s="395"/>
      <c r="O146" s="395"/>
      <c r="P146" s="395"/>
      <c r="Q146" s="395"/>
      <c r="R146" s="395"/>
      <c r="S146" s="395"/>
      <c r="T146" s="395"/>
    </row>
    <row r="147" spans="1:20">
      <c r="A147" s="395"/>
      <c r="B147" s="395"/>
      <c r="C147" s="395"/>
      <c r="D147" s="395"/>
      <c r="E147" s="395"/>
      <c r="F147" s="395"/>
      <c r="G147" s="395"/>
      <c r="H147" s="395"/>
      <c r="I147" s="395"/>
      <c r="J147" s="395"/>
      <c r="K147" s="395"/>
      <c r="L147" s="395"/>
      <c r="M147" s="395"/>
      <c r="N147" s="395"/>
      <c r="O147" s="395"/>
      <c r="P147" s="395"/>
      <c r="Q147" s="395"/>
      <c r="R147" s="395"/>
      <c r="S147" s="395"/>
      <c r="T147" s="395"/>
    </row>
    <row r="148" spans="1:20">
      <c r="A148" s="395"/>
      <c r="B148" s="395"/>
      <c r="C148" s="395"/>
      <c r="D148" s="395"/>
      <c r="E148" s="395"/>
      <c r="F148" s="395"/>
      <c r="G148" s="395"/>
      <c r="H148" s="395"/>
      <c r="I148" s="395"/>
      <c r="J148" s="395"/>
      <c r="K148" s="395"/>
      <c r="L148" s="395"/>
      <c r="M148" s="395"/>
      <c r="N148" s="395"/>
      <c r="O148" s="395"/>
      <c r="P148" s="395"/>
      <c r="Q148" s="395"/>
      <c r="R148" s="395"/>
      <c r="S148" s="395"/>
      <c r="T148" s="395"/>
    </row>
    <row r="149" spans="1:20">
      <c r="A149" s="395"/>
      <c r="B149" s="395"/>
      <c r="C149" s="395"/>
      <c r="D149" s="395"/>
      <c r="E149" s="395"/>
      <c r="F149" s="395"/>
      <c r="G149" s="395"/>
      <c r="H149" s="395"/>
      <c r="I149" s="395"/>
      <c r="J149" s="395"/>
      <c r="K149" s="395"/>
      <c r="L149" s="395"/>
      <c r="M149" s="395"/>
      <c r="N149" s="395"/>
      <c r="O149" s="395"/>
      <c r="P149" s="395"/>
      <c r="Q149" s="395"/>
      <c r="R149" s="395"/>
      <c r="S149" s="395"/>
      <c r="T149" s="395"/>
    </row>
    <row r="150" spans="1:20">
      <c r="A150" s="395"/>
      <c r="B150" s="395"/>
      <c r="C150" s="395"/>
      <c r="D150" s="395"/>
      <c r="E150" s="395"/>
      <c r="F150" s="395"/>
      <c r="G150" s="395"/>
      <c r="H150" s="395"/>
      <c r="I150" s="395"/>
      <c r="J150" s="395"/>
      <c r="K150" s="395"/>
      <c r="L150" s="395"/>
      <c r="M150" s="395"/>
      <c r="N150" s="395"/>
      <c r="O150" s="395"/>
      <c r="P150" s="395"/>
      <c r="Q150" s="395"/>
      <c r="R150" s="395"/>
      <c r="S150" s="395"/>
      <c r="T150" s="395"/>
    </row>
    <row r="151" spans="1:20">
      <c r="A151" s="395"/>
      <c r="B151" s="395"/>
      <c r="C151" s="395"/>
      <c r="D151" s="395"/>
      <c r="E151" s="395"/>
      <c r="F151" s="395"/>
      <c r="G151" s="395"/>
      <c r="H151" s="395"/>
      <c r="I151" s="395"/>
      <c r="J151" s="395"/>
      <c r="K151" s="395"/>
      <c r="L151" s="395"/>
      <c r="M151" s="395"/>
      <c r="N151" s="395"/>
      <c r="O151" s="395"/>
      <c r="P151" s="395"/>
      <c r="Q151" s="395"/>
      <c r="R151" s="395"/>
      <c r="S151" s="395"/>
      <c r="T151" s="395"/>
    </row>
    <row r="152" spans="1:20">
      <c r="A152" s="395"/>
      <c r="B152" s="395"/>
      <c r="C152" s="395"/>
      <c r="D152" s="395"/>
      <c r="E152" s="395"/>
      <c r="F152" s="395"/>
      <c r="G152" s="395"/>
      <c r="H152" s="395"/>
      <c r="I152" s="395"/>
      <c r="J152" s="395"/>
      <c r="K152" s="395"/>
      <c r="L152" s="395"/>
      <c r="M152" s="395"/>
      <c r="N152" s="395"/>
      <c r="O152" s="395"/>
      <c r="P152" s="395"/>
      <c r="Q152" s="395"/>
      <c r="R152" s="395"/>
      <c r="S152" s="395"/>
      <c r="T152" s="395"/>
    </row>
    <row r="169" ht="30" customHeight="1"/>
  </sheetData>
  <mergeCells count="4">
    <mergeCell ref="C4:I4"/>
    <mergeCell ref="K4:Q4"/>
    <mergeCell ref="S4:Y4"/>
    <mergeCell ref="B28:F30"/>
  </mergeCells>
  <phoneticPr fontId="67" type="noConversion"/>
  <hyperlinks>
    <hyperlink ref="B34" location="Мазмұны!B119" display="мазмұнға"/>
  </hyperlinks>
  <pageMargins left="0.75" right="0.75" top="1" bottom="1" header="0.5" footer="0.5"/>
  <pageSetup paperSize="9" orientation="portrait" horizontalDpi="300" verticalDpi="300" r:id="rId1"/>
  <headerFooter alignWithMargins="0"/>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7"/>
  <dimension ref="A2:AU33"/>
  <sheetViews>
    <sheetView workbookViewId="0">
      <selection activeCell="B33" sqref="B33"/>
    </sheetView>
  </sheetViews>
  <sheetFormatPr defaultColWidth="31.7109375" defaultRowHeight="12.75"/>
  <cols>
    <col min="1" max="1" width="5.85546875" style="331" customWidth="1"/>
    <col min="2" max="2" width="29.28515625" style="331" bestFit="1" customWidth="1"/>
    <col min="3" max="9" width="13.5703125" style="331" bestFit="1" customWidth="1"/>
    <col min="10" max="11" width="8.7109375" style="331" bestFit="1" customWidth="1"/>
    <col min="12" max="16" width="13.5703125" style="331" bestFit="1" customWidth="1"/>
    <col min="17" max="18" width="12.28515625" style="331" bestFit="1" customWidth="1"/>
    <col min="19" max="19" width="8.7109375" style="331" bestFit="1" customWidth="1"/>
    <col min="20" max="26" width="12.28515625" style="331" bestFit="1" customWidth="1"/>
    <col min="27" max="27" width="8.7109375" style="331" bestFit="1" customWidth="1"/>
    <col min="28" max="28" width="5.85546875" style="331" bestFit="1" customWidth="1"/>
    <col min="29" max="40" width="8.7109375" style="331" bestFit="1" customWidth="1"/>
    <col min="41" max="16384" width="31.7109375" style="331"/>
  </cols>
  <sheetData>
    <row r="2" spans="1:47">
      <c r="A2" s="331" t="s">
        <v>1630</v>
      </c>
      <c r="B2" s="320" t="s">
        <v>299</v>
      </c>
    </row>
    <row r="3" spans="1:47">
      <c r="B3" s="354"/>
    </row>
    <row r="4" spans="1:47">
      <c r="B4" s="334"/>
      <c r="C4" s="1434" t="s">
        <v>1076</v>
      </c>
      <c r="D4" s="1434"/>
      <c r="E4" s="1434"/>
      <c r="F4" s="1434"/>
      <c r="G4" s="1434"/>
      <c r="H4" s="1434"/>
      <c r="I4" s="1434"/>
      <c r="J4" s="1434"/>
      <c r="K4" s="1434"/>
      <c r="L4" s="1434"/>
      <c r="M4" s="1434"/>
      <c r="N4" s="1434"/>
      <c r="O4" s="334"/>
      <c r="P4" s="1434" t="s">
        <v>1077</v>
      </c>
      <c r="Q4" s="1434"/>
      <c r="R4" s="1434"/>
      <c r="S4" s="1434"/>
      <c r="T4" s="1434"/>
      <c r="U4" s="1434"/>
      <c r="V4" s="1434"/>
      <c r="W4" s="1434"/>
      <c r="X4" s="1434"/>
      <c r="Y4" s="1434"/>
      <c r="Z4" s="1434"/>
      <c r="AA4" s="1434"/>
      <c r="AB4" s="410"/>
      <c r="AC4" s="1434" t="s">
        <v>1078</v>
      </c>
      <c r="AD4" s="1434"/>
      <c r="AE4" s="1434"/>
      <c r="AF4" s="1434"/>
      <c r="AG4" s="1434"/>
      <c r="AH4" s="1434"/>
      <c r="AI4" s="1434"/>
      <c r="AJ4" s="1434"/>
      <c r="AK4" s="1434"/>
      <c r="AL4" s="1434"/>
      <c r="AM4" s="1434"/>
      <c r="AN4" s="1434"/>
    </row>
    <row r="5" spans="1:47">
      <c r="B5" s="333" t="s">
        <v>158</v>
      </c>
      <c r="C5" s="336">
        <v>39448</v>
      </c>
      <c r="D5" s="336">
        <v>39539</v>
      </c>
      <c r="E5" s="336">
        <v>39630</v>
      </c>
      <c r="F5" s="336">
        <v>39722</v>
      </c>
      <c r="G5" s="336">
        <v>39814</v>
      </c>
      <c r="H5" s="336">
        <v>39904</v>
      </c>
      <c r="I5" s="336">
        <v>39995</v>
      </c>
      <c r="J5" s="336">
        <v>40087</v>
      </c>
      <c r="K5" s="336">
        <v>40179</v>
      </c>
      <c r="L5" s="336">
        <v>40269</v>
      </c>
      <c r="M5" s="336">
        <v>40360</v>
      </c>
      <c r="N5" s="336">
        <v>40452</v>
      </c>
      <c r="O5" s="337"/>
      <c r="P5" s="336">
        <v>39448</v>
      </c>
      <c r="Q5" s="336">
        <v>39539</v>
      </c>
      <c r="R5" s="336">
        <v>39630</v>
      </c>
      <c r="S5" s="336">
        <v>39722</v>
      </c>
      <c r="T5" s="336">
        <v>39814</v>
      </c>
      <c r="U5" s="336">
        <v>39904</v>
      </c>
      <c r="V5" s="336">
        <v>39995</v>
      </c>
      <c r="W5" s="336">
        <v>40087</v>
      </c>
      <c r="X5" s="336">
        <v>40179</v>
      </c>
      <c r="Y5" s="336">
        <v>40269</v>
      </c>
      <c r="Z5" s="336">
        <v>40360</v>
      </c>
      <c r="AA5" s="336">
        <v>40452</v>
      </c>
      <c r="AB5" s="337"/>
      <c r="AC5" s="336">
        <v>39448</v>
      </c>
      <c r="AD5" s="336">
        <v>39539</v>
      </c>
      <c r="AE5" s="336">
        <v>39630</v>
      </c>
      <c r="AF5" s="336">
        <v>39722</v>
      </c>
      <c r="AG5" s="336">
        <v>39814</v>
      </c>
      <c r="AH5" s="336">
        <v>39904</v>
      </c>
      <c r="AI5" s="336">
        <v>39995</v>
      </c>
      <c r="AJ5" s="336">
        <v>40087</v>
      </c>
      <c r="AK5" s="336">
        <v>40179</v>
      </c>
      <c r="AL5" s="336">
        <v>40269</v>
      </c>
      <c r="AM5" s="336">
        <v>40360</v>
      </c>
      <c r="AN5" s="336">
        <v>40452</v>
      </c>
      <c r="AO5" s="411"/>
      <c r="AP5" s="411"/>
      <c r="AQ5" s="411"/>
      <c r="AR5" s="411"/>
      <c r="AS5" s="411"/>
      <c r="AT5" s="411"/>
      <c r="AU5" s="411"/>
    </row>
    <row r="6" spans="1:47">
      <c r="B6" s="341" t="s">
        <v>579</v>
      </c>
      <c r="C6" s="412">
        <v>3.6269746769954847</v>
      </c>
      <c r="D6" s="412">
        <v>3.6121784879970784</v>
      </c>
      <c r="E6" s="412">
        <v>3.3772074839651034</v>
      </c>
      <c r="F6" s="412">
        <v>2.8915474201328157</v>
      </c>
      <c r="G6" s="412">
        <v>2.9460818789295873</v>
      </c>
      <c r="H6" s="412">
        <v>3.3277778973259244</v>
      </c>
      <c r="I6" s="412">
        <v>3.8677423870050665</v>
      </c>
      <c r="J6" s="412">
        <v>3.6071712524004655</v>
      </c>
      <c r="K6" s="412">
        <v>3.581880328685799</v>
      </c>
      <c r="L6" s="412">
        <v>3.3856920906367507</v>
      </c>
      <c r="M6" s="412">
        <v>3.0198576517027949</v>
      </c>
      <c r="N6" s="412">
        <v>2.7682396926481565</v>
      </c>
      <c r="O6" s="413"/>
      <c r="P6" s="412">
        <v>1.9126185675865044</v>
      </c>
      <c r="Q6" s="412">
        <v>1.8086561112474271</v>
      </c>
      <c r="R6" s="412">
        <v>1.7351143617782565</v>
      </c>
      <c r="S6" s="412">
        <v>1.5131644457106035</v>
      </c>
      <c r="T6" s="412">
        <v>1.7584467147795673</v>
      </c>
      <c r="U6" s="412">
        <v>1.5931590648875786</v>
      </c>
      <c r="V6" s="412">
        <v>1.5636360935452172</v>
      </c>
      <c r="W6" s="412">
        <v>1.351775287385691</v>
      </c>
      <c r="X6" s="412">
        <v>1.2836252728747672</v>
      </c>
      <c r="Y6" s="412">
        <v>1.1876686372275946</v>
      </c>
      <c r="Z6" s="412">
        <v>1.1263718597799739</v>
      </c>
      <c r="AA6" s="412">
        <v>1.1437050402135609</v>
      </c>
      <c r="AB6" s="413"/>
      <c r="AC6" s="414">
        <v>0.877883521092654</v>
      </c>
      <c r="AD6" s="414">
        <v>0.77695074982298062</v>
      </c>
      <c r="AE6" s="414">
        <v>0.76710262977963106</v>
      </c>
      <c r="AF6" s="414">
        <v>0.86267310384485196</v>
      </c>
      <c r="AG6" s="414">
        <v>0.84298846344932843</v>
      </c>
      <c r="AH6" s="414">
        <v>0.78548826762053292</v>
      </c>
      <c r="AI6" s="414">
        <v>0.73197128568800685</v>
      </c>
      <c r="AJ6" s="414">
        <v>0.70525372877967074</v>
      </c>
      <c r="AK6" s="414">
        <v>0.68658837575572462</v>
      </c>
      <c r="AL6" s="414">
        <v>0.61180758233607035</v>
      </c>
      <c r="AM6" s="414">
        <v>0.70800949980169081</v>
      </c>
      <c r="AN6" s="414">
        <v>0.77153629386740219</v>
      </c>
      <c r="AO6" s="411"/>
      <c r="AP6" s="411"/>
      <c r="AQ6" s="411"/>
      <c r="AR6" s="411"/>
      <c r="AS6" s="411"/>
      <c r="AT6" s="411"/>
      <c r="AU6" s="411"/>
    </row>
    <row r="7" spans="1:47">
      <c r="B7" s="415" t="s">
        <v>580</v>
      </c>
      <c r="C7" s="391">
        <v>1375.6370139999999</v>
      </c>
      <c r="D7" s="391">
        <v>2036.7645070000001</v>
      </c>
      <c r="E7" s="391">
        <v>2119.0595119999998</v>
      </c>
      <c r="F7" s="391">
        <v>2028.8360110000001</v>
      </c>
      <c r="G7" s="391">
        <v>2039.4906550000001</v>
      </c>
      <c r="H7" s="391">
        <v>2037.5988400000001</v>
      </c>
      <c r="I7" s="391">
        <v>2293.2680209999999</v>
      </c>
      <c r="J7" s="391">
        <v>2206.2583760000002</v>
      </c>
      <c r="K7" s="391">
        <v>2613.482884</v>
      </c>
      <c r="L7" s="391">
        <v>2608.048636</v>
      </c>
      <c r="M7" s="391">
        <v>2563.5942479999999</v>
      </c>
      <c r="N7" s="391">
        <v>2266.2203180000001</v>
      </c>
      <c r="O7" s="391">
        <v>0</v>
      </c>
      <c r="P7" s="391">
        <v>1142.013645</v>
      </c>
      <c r="Q7" s="391">
        <v>1889.0186200000001</v>
      </c>
      <c r="R7" s="391">
        <v>2090.9025409999999</v>
      </c>
      <c r="S7" s="391">
        <v>1716.8174039999999</v>
      </c>
      <c r="T7" s="391">
        <v>2120.9215939999999</v>
      </c>
      <c r="U7" s="391">
        <v>1431.7377509999999</v>
      </c>
      <c r="V7" s="391">
        <v>1317.6060419999999</v>
      </c>
      <c r="W7" s="391">
        <v>902.23258699999997</v>
      </c>
      <c r="X7" s="391">
        <v>1567.947183</v>
      </c>
      <c r="Y7" s="391">
        <v>1234.064635</v>
      </c>
      <c r="Z7" s="391">
        <v>860.78024800000003</v>
      </c>
      <c r="AA7" s="391">
        <v>619.75698699999998</v>
      </c>
      <c r="AB7" s="391">
        <v>0</v>
      </c>
      <c r="AC7" s="391">
        <v>-117.931923</v>
      </c>
      <c r="AD7" s="391">
        <v>-154.886258</v>
      </c>
      <c r="AE7" s="391">
        <v>-156.100358</v>
      </c>
      <c r="AF7" s="391">
        <v>-117.42842400000001</v>
      </c>
      <c r="AG7" s="391">
        <v>-146.39036300000001</v>
      </c>
      <c r="AH7" s="391">
        <v>-206.20331200000001</v>
      </c>
      <c r="AI7" s="391">
        <v>-211.14285000000001</v>
      </c>
      <c r="AJ7" s="391">
        <v>-214.61366699999999</v>
      </c>
      <c r="AK7" s="391">
        <v>-192.65574899999999</v>
      </c>
      <c r="AL7" s="391">
        <v>-291.75371100000001</v>
      </c>
      <c r="AM7" s="391">
        <v>-203.97874999999999</v>
      </c>
      <c r="AN7" s="391">
        <v>-210.39693</v>
      </c>
      <c r="AO7" s="411"/>
      <c r="AP7" s="411"/>
      <c r="AQ7" s="411"/>
      <c r="AR7" s="411"/>
      <c r="AS7" s="411"/>
      <c r="AT7" s="411"/>
      <c r="AU7" s="411"/>
    </row>
    <row r="8" spans="1:47">
      <c r="B8" s="416"/>
      <c r="C8" s="411"/>
      <c r="D8" s="411"/>
      <c r="E8" s="411"/>
      <c r="F8" s="411"/>
      <c r="G8" s="411"/>
      <c r="H8" s="411"/>
      <c r="I8" s="411"/>
      <c r="J8" s="411"/>
      <c r="K8" s="411"/>
      <c r="L8" s="411"/>
      <c r="M8" s="411"/>
      <c r="N8" s="411"/>
      <c r="O8" s="417"/>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row>
    <row r="9" spans="1:47">
      <c r="B9" s="416"/>
      <c r="C9" s="411"/>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1"/>
      <c r="AQ9" s="411"/>
      <c r="AR9" s="411"/>
      <c r="AS9" s="411"/>
      <c r="AT9" s="411"/>
      <c r="AU9" s="411"/>
    </row>
    <row r="10" spans="1:47">
      <c r="B10" s="320" t="s">
        <v>299</v>
      </c>
      <c r="C10" s="411"/>
      <c r="D10" s="411"/>
      <c r="E10" s="411"/>
      <c r="F10" s="411"/>
      <c r="G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row>
    <row r="31" spans="2:2">
      <c r="B31" s="224" t="s">
        <v>179</v>
      </c>
    </row>
    <row r="33" spans="2:2">
      <c r="B33" s="15" t="s">
        <v>1636</v>
      </c>
    </row>
  </sheetData>
  <mergeCells count="3">
    <mergeCell ref="C4:N4"/>
    <mergeCell ref="P4:AA4"/>
    <mergeCell ref="AC4:AN4"/>
  </mergeCells>
  <phoneticPr fontId="45" type="noConversion"/>
  <hyperlinks>
    <hyperlink ref="B33" location="Мазмұны!B120" display="мазмұнға"/>
  </hyperlinks>
  <pageMargins left="0.75" right="0.75" top="1" bottom="1" header="0.5" footer="0.5"/>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25"/>
  <dimension ref="A2:H52"/>
  <sheetViews>
    <sheetView workbookViewId="0">
      <selection activeCell="E7" sqref="E7"/>
    </sheetView>
  </sheetViews>
  <sheetFormatPr defaultColWidth="8" defaultRowHeight="12.75"/>
  <cols>
    <col min="1" max="1" width="8" style="418" customWidth="1"/>
    <col min="2" max="2" width="10.140625" style="320" customWidth="1"/>
    <col min="3" max="3" width="8" style="418" customWidth="1"/>
    <col min="4" max="4" width="15.140625" style="418" customWidth="1"/>
    <col min="5" max="5" width="17.28515625" style="418" customWidth="1"/>
    <col min="6" max="16384" width="8" style="418"/>
  </cols>
  <sheetData>
    <row r="2" spans="1:8">
      <c r="A2" s="418" t="s">
        <v>1630</v>
      </c>
      <c r="B2" s="320" t="s">
        <v>300</v>
      </c>
    </row>
    <row r="4" spans="1:8" ht="66.75" customHeight="1">
      <c r="B4" s="356" t="s">
        <v>1494</v>
      </c>
      <c r="C4" s="356" t="s">
        <v>1440</v>
      </c>
      <c r="D4" s="419" t="s">
        <v>1231</v>
      </c>
      <c r="E4" s="419" t="s">
        <v>1232</v>
      </c>
      <c r="H4" s="320" t="s">
        <v>300</v>
      </c>
    </row>
    <row r="5" spans="1:8">
      <c r="B5" s="944" t="s">
        <v>713</v>
      </c>
      <c r="C5" s="420">
        <v>5.36</v>
      </c>
      <c r="D5" s="420">
        <v>5.0999999999999996</v>
      </c>
      <c r="E5" s="420">
        <v>6.8</v>
      </c>
    </row>
    <row r="6" spans="1:8">
      <c r="B6" s="944" t="s">
        <v>714</v>
      </c>
      <c r="C6" s="420">
        <v>5.36</v>
      </c>
      <c r="D6" s="420">
        <v>4.5999999999999996</v>
      </c>
      <c r="E6" s="420">
        <v>5.7</v>
      </c>
    </row>
    <row r="7" spans="1:8">
      <c r="B7" s="944" t="s">
        <v>715</v>
      </c>
      <c r="C7" s="420">
        <v>5.3475000000000001</v>
      </c>
      <c r="D7" s="420">
        <v>4</v>
      </c>
      <c r="E7" s="420">
        <v>6.2</v>
      </c>
    </row>
    <row r="8" spans="1:8">
      <c r="B8" s="944" t="s">
        <v>716</v>
      </c>
      <c r="C8" s="420">
        <v>5.35</v>
      </c>
      <c r="D8" s="420">
        <v>3.9</v>
      </c>
      <c r="E8" s="420">
        <v>5.5</v>
      </c>
    </row>
    <row r="9" spans="1:8">
      <c r="B9" s="944" t="s">
        <v>717</v>
      </c>
      <c r="C9" s="420">
        <v>5.3550000000000004</v>
      </c>
      <c r="D9" s="420">
        <v>4.0999999999999996</v>
      </c>
      <c r="E9" s="420">
        <v>5.3</v>
      </c>
    </row>
    <row r="10" spans="1:8">
      <c r="B10" s="944" t="s">
        <v>718</v>
      </c>
      <c r="C10" s="420">
        <v>5.36</v>
      </c>
      <c r="D10" s="420">
        <v>4.4000000000000004</v>
      </c>
      <c r="E10" s="420">
        <v>6</v>
      </c>
    </row>
    <row r="11" spans="1:8">
      <c r="B11" s="944" t="s">
        <v>719</v>
      </c>
      <c r="C11" s="420">
        <v>5.36</v>
      </c>
      <c r="D11" s="420">
        <v>4</v>
      </c>
      <c r="E11" s="420">
        <v>6.1</v>
      </c>
    </row>
    <row r="12" spans="1:8">
      <c r="B12" s="944" t="s">
        <v>720</v>
      </c>
      <c r="C12" s="420">
        <v>5.3595300000000003</v>
      </c>
      <c r="D12" s="420">
        <v>6.5</v>
      </c>
      <c r="E12" s="420">
        <v>6</v>
      </c>
    </row>
    <row r="13" spans="1:8">
      <c r="B13" s="944" t="s">
        <v>721</v>
      </c>
      <c r="C13" s="420">
        <v>5.6687500000000002</v>
      </c>
      <c r="D13" s="420">
        <v>6.1</v>
      </c>
      <c r="E13" s="420">
        <v>7.3</v>
      </c>
    </row>
    <row r="14" spans="1:8">
      <c r="B14" s="944" t="s">
        <v>722</v>
      </c>
      <c r="C14" s="420">
        <v>5.23</v>
      </c>
      <c r="D14" s="420">
        <v>5.9</v>
      </c>
      <c r="E14" s="420">
        <v>8.6</v>
      </c>
    </row>
    <row r="15" spans="1:8">
      <c r="B15" s="944" t="s">
        <v>723</v>
      </c>
      <c r="C15" s="420">
        <v>4.8775000000000004</v>
      </c>
      <c r="D15" s="420">
        <v>5.9</v>
      </c>
      <c r="E15" s="420">
        <v>8</v>
      </c>
    </row>
    <row r="16" spans="1:8">
      <c r="B16" s="944" t="s">
        <v>724</v>
      </c>
      <c r="C16" s="420">
        <v>5.1406300000000007</v>
      </c>
      <c r="D16" s="420">
        <v>6.1</v>
      </c>
      <c r="E16" s="420">
        <v>7.7</v>
      </c>
    </row>
    <row r="17" spans="2:8">
      <c r="B17" s="944" t="s">
        <v>725</v>
      </c>
      <c r="C17" s="420">
        <v>4.7024999999999997</v>
      </c>
      <c r="D17" s="420">
        <v>6.1</v>
      </c>
      <c r="E17" s="420">
        <v>7.8</v>
      </c>
    </row>
    <row r="18" spans="2:8">
      <c r="B18" s="944" t="s">
        <v>726</v>
      </c>
      <c r="C18" s="420">
        <v>3.0950000000000002</v>
      </c>
      <c r="D18" s="420">
        <v>5.5</v>
      </c>
      <c r="E18" s="420">
        <v>7.8</v>
      </c>
    </row>
    <row r="19" spans="2:8">
      <c r="B19" s="944" t="s">
        <v>727</v>
      </c>
      <c r="C19" s="420">
        <v>3.0143800000000001</v>
      </c>
      <c r="D19" s="420">
        <v>6.6</v>
      </c>
      <c r="E19" s="420">
        <v>8.9</v>
      </c>
    </row>
    <row r="20" spans="2:8">
      <c r="B20" s="944" t="s">
        <v>728</v>
      </c>
      <c r="C20" s="420">
        <v>2.6837499999999999</v>
      </c>
      <c r="D20" s="420">
        <v>5.9</v>
      </c>
      <c r="E20" s="420">
        <v>8.1</v>
      </c>
      <c r="H20" s="362" t="s">
        <v>581</v>
      </c>
    </row>
    <row r="21" spans="2:8">
      <c r="B21" s="944" t="s">
        <v>729</v>
      </c>
      <c r="C21" s="420">
        <v>2.7843800000000001</v>
      </c>
      <c r="D21" s="420">
        <v>6.2</v>
      </c>
      <c r="E21" s="420">
        <v>8</v>
      </c>
    </row>
    <row r="22" spans="2:8">
      <c r="B22" s="944" t="s">
        <v>730</v>
      </c>
      <c r="C22" s="420">
        <v>2.67625</v>
      </c>
      <c r="D22" s="420">
        <v>5.0999999999999996</v>
      </c>
      <c r="E22" s="420">
        <v>8.1999999999999993</v>
      </c>
      <c r="H22" s="15" t="s">
        <v>1636</v>
      </c>
    </row>
    <row r="23" spans="2:8">
      <c r="B23" s="944" t="s">
        <v>731</v>
      </c>
      <c r="C23" s="420">
        <v>2.7875000000000001</v>
      </c>
      <c r="D23" s="420">
        <v>5</v>
      </c>
      <c r="E23" s="420">
        <v>7.2</v>
      </c>
    </row>
    <row r="24" spans="2:8">
      <c r="B24" s="944" t="s">
        <v>732</v>
      </c>
      <c r="C24" s="420">
        <v>2.7943800000000003</v>
      </c>
      <c r="D24" s="420">
        <v>4.4000000000000004</v>
      </c>
      <c r="E24" s="420">
        <v>8.1</v>
      </c>
    </row>
    <row r="25" spans="2:8">
      <c r="B25" s="944" t="s">
        <v>733</v>
      </c>
      <c r="C25" s="420">
        <v>2.81</v>
      </c>
      <c r="D25" s="420">
        <v>4.4000000000000004</v>
      </c>
      <c r="E25" s="420">
        <v>7.6</v>
      </c>
    </row>
    <row r="26" spans="2:8">
      <c r="B26" s="944" t="s">
        <v>734</v>
      </c>
      <c r="C26" s="420">
        <v>4.1500000000000004</v>
      </c>
      <c r="D26" s="420">
        <v>4.4000000000000004</v>
      </c>
      <c r="E26" s="420">
        <v>8</v>
      </c>
    </row>
    <row r="27" spans="2:8">
      <c r="B27" s="944" t="s">
        <v>735</v>
      </c>
      <c r="C27" s="420">
        <v>2.8587500000000001</v>
      </c>
      <c r="D27" s="420">
        <v>4.9000000000000004</v>
      </c>
      <c r="E27" s="420">
        <v>7.4</v>
      </c>
    </row>
    <row r="28" spans="2:8">
      <c r="B28" s="944" t="s">
        <v>736</v>
      </c>
      <c r="C28" s="420">
        <v>2.2200000000000002</v>
      </c>
      <c r="D28" s="420">
        <v>5.6</v>
      </c>
      <c r="E28" s="420">
        <v>6.5</v>
      </c>
    </row>
    <row r="29" spans="2:8">
      <c r="B29" s="944" t="s">
        <v>737</v>
      </c>
      <c r="C29" s="420">
        <v>1.425</v>
      </c>
      <c r="D29" s="420">
        <v>6.1</v>
      </c>
      <c r="E29" s="420">
        <v>6.9</v>
      </c>
    </row>
    <row r="30" spans="2:8">
      <c r="B30" s="944" t="s">
        <v>738</v>
      </c>
      <c r="C30" s="420">
        <v>1.2250000000000001</v>
      </c>
      <c r="D30" s="420">
        <v>6.2</v>
      </c>
      <c r="E30" s="420">
        <v>8.4</v>
      </c>
    </row>
    <row r="31" spans="2:8">
      <c r="B31" s="944" t="s">
        <v>739</v>
      </c>
      <c r="C31" s="420">
        <v>1.2662500000000001</v>
      </c>
      <c r="D31" s="420">
        <v>5.4</v>
      </c>
      <c r="E31" s="420">
        <v>7.2</v>
      </c>
    </row>
    <row r="32" spans="2:8">
      <c r="B32" s="944" t="s">
        <v>740</v>
      </c>
      <c r="C32" s="420">
        <v>1.1768800000000001</v>
      </c>
      <c r="D32" s="420">
        <v>5</v>
      </c>
      <c r="E32" s="420">
        <v>8.1999999999999993</v>
      </c>
    </row>
    <row r="33" spans="2:5">
      <c r="B33" s="944" t="s">
        <v>741</v>
      </c>
      <c r="C33" s="420">
        <v>1.00688</v>
      </c>
      <c r="D33" s="420">
        <v>4.8</v>
      </c>
      <c r="E33" s="420">
        <v>8.5</v>
      </c>
    </row>
    <row r="34" spans="2:5">
      <c r="B34" s="944" t="s">
        <v>742</v>
      </c>
      <c r="C34" s="420">
        <v>0.65</v>
      </c>
      <c r="D34" s="420">
        <v>4</v>
      </c>
      <c r="E34" s="420">
        <v>7.8</v>
      </c>
    </row>
    <row r="35" spans="2:5">
      <c r="B35" s="944" t="s">
        <v>743</v>
      </c>
      <c r="C35" s="420">
        <v>0.58750000000000002</v>
      </c>
      <c r="D35" s="420">
        <v>4.3</v>
      </c>
      <c r="E35" s="420">
        <v>6.8</v>
      </c>
    </row>
    <row r="36" spans="2:5">
      <c r="B36" s="944" t="s">
        <v>744</v>
      </c>
      <c r="C36" s="420">
        <v>0.47188000000000002</v>
      </c>
      <c r="D36" s="420">
        <v>3.9</v>
      </c>
      <c r="E36" s="420">
        <v>5.5</v>
      </c>
    </row>
    <row r="37" spans="2:5">
      <c r="B37" s="944" t="s">
        <v>745</v>
      </c>
      <c r="C37" s="420">
        <v>0.33438000000000001</v>
      </c>
      <c r="D37" s="420">
        <v>4.2</v>
      </c>
      <c r="E37" s="420">
        <v>4.2</v>
      </c>
    </row>
    <row r="38" spans="2:5">
      <c r="B38" s="944" t="s">
        <v>746</v>
      </c>
      <c r="C38" s="420">
        <v>0.28438000000000002</v>
      </c>
      <c r="D38" s="420">
        <v>4.0999999999999996</v>
      </c>
      <c r="E38" s="420">
        <v>3.9</v>
      </c>
    </row>
    <row r="39" spans="2:5">
      <c r="B39" s="944" t="s">
        <v>747</v>
      </c>
      <c r="C39" s="420">
        <v>0.27938000000000002</v>
      </c>
      <c r="D39" s="420">
        <v>4.3</v>
      </c>
      <c r="E39" s="420">
        <v>8.5</v>
      </c>
    </row>
    <row r="40" spans="2:5">
      <c r="B40" s="944" t="s">
        <v>748</v>
      </c>
      <c r="C40" s="420">
        <v>0.25531000000000004</v>
      </c>
      <c r="D40" s="420">
        <v>4.2</v>
      </c>
      <c r="E40" s="420">
        <v>7.2</v>
      </c>
    </row>
    <row r="41" spans="2:5">
      <c r="B41" s="944" t="s">
        <v>749</v>
      </c>
      <c r="C41" s="420">
        <v>0.25063000000000002</v>
      </c>
      <c r="D41" s="420">
        <v>3.5</v>
      </c>
      <c r="E41" s="420">
        <v>7.9</v>
      </c>
    </row>
    <row r="42" spans="2:5">
      <c r="B42" s="944" t="s">
        <v>750</v>
      </c>
      <c r="C42" s="420">
        <v>0.24906000000000003</v>
      </c>
      <c r="D42" s="420">
        <v>3.6</v>
      </c>
      <c r="E42" s="420">
        <v>8.1999999999999993</v>
      </c>
    </row>
    <row r="43" spans="2:5">
      <c r="B43" s="944" t="s">
        <v>751</v>
      </c>
      <c r="C43" s="420">
        <v>0.25169000000000002</v>
      </c>
      <c r="D43" s="420">
        <v>3.8</v>
      </c>
      <c r="E43" s="420">
        <v>7.9</v>
      </c>
    </row>
    <row r="44" spans="2:5">
      <c r="B44" s="944" t="s">
        <v>752</v>
      </c>
      <c r="C44" s="420">
        <v>0.29150000000000004</v>
      </c>
      <c r="D44" s="420">
        <v>3.4</v>
      </c>
      <c r="E44" s="420">
        <v>7</v>
      </c>
    </row>
    <row r="45" spans="2:5">
      <c r="B45" s="944" t="s">
        <v>753</v>
      </c>
      <c r="C45" s="420">
        <v>0.34656000000000003</v>
      </c>
      <c r="D45" s="420">
        <v>4.2</v>
      </c>
      <c r="E45" s="420">
        <v>7.9</v>
      </c>
    </row>
    <row r="46" spans="2:5">
      <c r="B46" s="944" t="s">
        <v>754</v>
      </c>
      <c r="C46" s="420">
        <v>0.53625</v>
      </c>
      <c r="D46" s="420">
        <v>3.2</v>
      </c>
      <c r="E46" s="420">
        <v>6.9</v>
      </c>
    </row>
    <row r="47" spans="2:5">
      <c r="B47" s="944" t="s">
        <v>755</v>
      </c>
      <c r="C47" s="420">
        <v>0.53331000000000006</v>
      </c>
      <c r="D47" s="420">
        <v>2.7</v>
      </c>
      <c r="E47" s="420">
        <v>6.4</v>
      </c>
    </row>
    <row r="48" spans="2:5">
      <c r="B48" s="944" t="s">
        <v>756</v>
      </c>
      <c r="C48" s="420">
        <v>0.44469000000000003</v>
      </c>
      <c r="D48" s="420">
        <v>2.1</v>
      </c>
      <c r="E48" s="420">
        <v>7.2</v>
      </c>
    </row>
    <row r="49" spans="2:5">
      <c r="B49" s="944" t="s">
        <v>757</v>
      </c>
      <c r="C49" s="420">
        <v>0.29563</v>
      </c>
      <c r="D49" s="420">
        <v>2.5</v>
      </c>
      <c r="E49" s="420">
        <v>6.8</v>
      </c>
    </row>
    <row r="50" spans="2:5">
      <c r="B50" s="944" t="s">
        <v>44</v>
      </c>
      <c r="C50" s="420">
        <v>0.29063</v>
      </c>
      <c r="D50" s="420">
        <v>2.2999999999999998</v>
      </c>
      <c r="E50" s="420">
        <v>6.5</v>
      </c>
    </row>
    <row r="51" spans="2:5">
      <c r="B51" s="1165"/>
    </row>
    <row r="52" spans="2:5">
      <c r="B52" s="1165"/>
    </row>
  </sheetData>
  <phoneticPr fontId="45" type="noConversion"/>
  <hyperlinks>
    <hyperlink ref="A35" location="Мазмұны!B55" display="мазмұнға"/>
    <hyperlink ref="H22" location="Мазмұны!B121" display="мазмұнға"/>
  </hyperlinks>
  <pageMargins left="0.75" right="0.75" top="1" bottom="1" header="0.5" footer="0.5"/>
  <pageSetup paperSize="9" orientation="portrait" verticalDpi="0" r:id="rId1"/>
  <headerFooter alignWithMargins="0"/>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8"/>
  <dimension ref="A2:H36"/>
  <sheetViews>
    <sheetView workbookViewId="0">
      <selection activeCell="I29" sqref="I29"/>
    </sheetView>
  </sheetViews>
  <sheetFormatPr defaultRowHeight="12.75"/>
  <cols>
    <col min="2" max="2" width="27.28515625" customWidth="1"/>
    <col min="3" max="8" width="11.140625" bestFit="1" customWidth="1"/>
  </cols>
  <sheetData>
    <row r="2" spans="1:8">
      <c r="A2" s="47" t="s">
        <v>1630</v>
      </c>
      <c r="B2" s="220" t="s">
        <v>583</v>
      </c>
    </row>
    <row r="4" spans="1:8" ht="13.5" thickBot="1">
      <c r="B4" s="421"/>
      <c r="C4" s="421"/>
      <c r="D4" s="421"/>
      <c r="E4" s="422"/>
      <c r="F4" s="422"/>
      <c r="G4" s="422"/>
      <c r="H4" s="422" t="s">
        <v>1492</v>
      </c>
    </row>
    <row r="5" spans="1:8" ht="25.5">
      <c r="B5" s="423" t="s">
        <v>584</v>
      </c>
      <c r="C5" s="424">
        <v>38718</v>
      </c>
      <c r="D5" s="424">
        <v>39083</v>
      </c>
      <c r="E5" s="424">
        <v>39448</v>
      </c>
      <c r="F5" s="424">
        <v>39814</v>
      </c>
      <c r="G5" s="424">
        <v>40179</v>
      </c>
      <c r="H5" s="425">
        <v>40452</v>
      </c>
    </row>
    <row r="6" spans="1:8">
      <c r="B6" s="426" t="s">
        <v>585</v>
      </c>
      <c r="C6" s="427">
        <v>11.610754</v>
      </c>
      <c r="D6" s="428">
        <v>17.877556999999999</v>
      </c>
      <c r="E6" s="428">
        <v>19.667848000000003</v>
      </c>
      <c r="F6" s="428">
        <v>29.989252</v>
      </c>
      <c r="G6" s="428">
        <v>30.5091</v>
      </c>
      <c r="H6" s="429">
        <v>28.116499999999998</v>
      </c>
    </row>
    <row r="7" spans="1:8">
      <c r="B7" s="426" t="s">
        <v>586</v>
      </c>
      <c r="C7" s="427">
        <v>7.7743690000000001</v>
      </c>
      <c r="D7" s="430">
        <v>12.873502</v>
      </c>
      <c r="E7" s="428">
        <v>16.193370000000002</v>
      </c>
      <c r="F7" s="428">
        <v>18.883834</v>
      </c>
      <c r="G7" s="428">
        <v>21.9222</v>
      </c>
      <c r="H7" s="429">
        <v>25.49</v>
      </c>
    </row>
    <row r="8" spans="1:8" ht="13.5" thickBot="1">
      <c r="B8" s="431" t="s">
        <v>587</v>
      </c>
      <c r="C8" s="432">
        <v>44.910004999999998</v>
      </c>
      <c r="D8" s="433">
        <v>88.988235000000003</v>
      </c>
      <c r="E8" s="434">
        <v>111.48209200000001</v>
      </c>
      <c r="F8" s="434">
        <v>84.614525</v>
      </c>
      <c r="G8" s="434">
        <v>60.858400000000003</v>
      </c>
      <c r="H8" s="435">
        <v>52.5364</v>
      </c>
    </row>
    <row r="10" spans="1:8">
      <c r="B10" s="47" t="s">
        <v>588</v>
      </c>
    </row>
    <row r="12" spans="1:8">
      <c r="B12" s="47"/>
    </row>
    <row r="13" spans="1:8">
      <c r="B13" s="220" t="s">
        <v>583</v>
      </c>
    </row>
    <row r="33" spans="2:2">
      <c r="B33" s="262" t="s">
        <v>582</v>
      </c>
    </row>
    <row r="34" spans="2:2">
      <c r="B34" s="224" t="s">
        <v>156</v>
      </c>
    </row>
    <row r="36" spans="2:2">
      <c r="B36" s="15" t="s">
        <v>1636</v>
      </c>
    </row>
  </sheetData>
  <phoneticPr fontId="39" type="noConversion"/>
  <hyperlinks>
    <hyperlink ref="B36" location="Мазмұны!B125" display="мазмұнға"/>
  </hyperlinks>
  <pageMargins left="0.75" right="0.75" top="1" bottom="1" header="0.5" footer="0.5"/>
  <pageSetup paperSize="9" orientation="portrait" verticalDpi="0" r:id="rId1"/>
  <headerFooter alignWithMargins="0"/>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9"/>
  <dimension ref="A2:R56"/>
  <sheetViews>
    <sheetView topLeftCell="A31" workbookViewId="0">
      <selection activeCell="E34" sqref="E34"/>
    </sheetView>
  </sheetViews>
  <sheetFormatPr defaultRowHeight="15.75"/>
  <cols>
    <col min="1" max="1" width="6.42578125" style="492" customWidth="1"/>
    <col min="2" max="2" width="28.7109375" style="492" customWidth="1"/>
    <col min="3" max="3" width="13.140625" style="492" bestFit="1" customWidth="1"/>
    <col min="4" max="6" width="14.28515625" style="492" bestFit="1" customWidth="1"/>
    <col min="7" max="7" width="14.28515625" style="492" customWidth="1"/>
    <col min="8" max="12" width="13" style="492" bestFit="1" customWidth="1"/>
    <col min="13" max="13" width="14.7109375" style="492" customWidth="1"/>
    <col min="14" max="14" width="14" style="492" bestFit="1" customWidth="1"/>
    <col min="15" max="15" width="11.42578125" style="492" customWidth="1"/>
    <col min="16" max="16" width="14.7109375" style="492" customWidth="1"/>
    <col min="17" max="17" width="11.42578125" style="492" bestFit="1" customWidth="1"/>
    <col min="18" max="16384" width="9.140625" style="492"/>
  </cols>
  <sheetData>
    <row r="2" spans="1:18" s="437" customFormat="1" ht="12.75">
      <c r="A2" s="470" t="s">
        <v>1630</v>
      </c>
      <c r="B2" s="1302" t="s">
        <v>590</v>
      </c>
      <c r="C2" s="1302"/>
      <c r="D2" s="1302"/>
      <c r="E2" s="1302"/>
      <c r="F2" s="1302"/>
      <c r="G2" s="1302"/>
      <c r="H2" s="1302"/>
      <c r="I2" s="1302"/>
      <c r="J2" s="1302"/>
      <c r="K2" s="1302"/>
      <c r="L2" s="1302"/>
    </row>
    <row r="3" spans="1:18" s="437" customFormat="1" ht="13.5" thickBot="1">
      <c r="H3" s="438" t="s">
        <v>597</v>
      </c>
    </row>
    <row r="4" spans="1:18" s="437" customFormat="1" ht="13.5" thickBot="1">
      <c r="B4" s="439" t="s">
        <v>136</v>
      </c>
      <c r="C4" s="440" t="s">
        <v>1127</v>
      </c>
      <c r="D4" s="440" t="s">
        <v>1128</v>
      </c>
      <c r="E4" s="440" t="s">
        <v>1129</v>
      </c>
      <c r="F4" s="440" t="s">
        <v>1130</v>
      </c>
      <c r="G4" s="441" t="s">
        <v>1131</v>
      </c>
      <c r="H4" s="442" t="s">
        <v>1132</v>
      </c>
      <c r="I4" s="443"/>
      <c r="J4" s="443"/>
      <c r="K4" s="443"/>
      <c r="L4" s="443"/>
      <c r="M4" s="443"/>
      <c r="N4" s="443"/>
      <c r="O4" s="443"/>
      <c r="P4" s="443"/>
      <c r="Q4" s="443"/>
      <c r="R4" s="443"/>
    </row>
    <row r="5" spans="1:18" s="437" customFormat="1" ht="12.75">
      <c r="B5" s="444" t="s">
        <v>592</v>
      </c>
      <c r="C5" s="445">
        <v>64295.1</v>
      </c>
      <c r="D5" s="446">
        <v>119739.3</v>
      </c>
      <c r="E5" s="446">
        <v>147343.29999999999</v>
      </c>
      <c r="F5" s="446">
        <v>133487.6</v>
      </c>
      <c r="G5" s="447">
        <v>113289.7</v>
      </c>
      <c r="H5" s="448">
        <v>106142.8</v>
      </c>
      <c r="I5" s="443"/>
      <c r="J5" s="443"/>
      <c r="K5" s="443"/>
      <c r="L5" s="443"/>
      <c r="M5" s="443"/>
      <c r="N5" s="443"/>
      <c r="O5" s="443"/>
      <c r="P5" s="443"/>
      <c r="Q5" s="443"/>
      <c r="R5" s="443"/>
    </row>
    <row r="6" spans="1:18" s="437" customFormat="1" ht="12.75">
      <c r="B6" s="449" t="s">
        <v>593</v>
      </c>
      <c r="C6" s="450">
        <v>1432.5</v>
      </c>
      <c r="D6" s="450">
        <v>3702.7</v>
      </c>
      <c r="E6" s="450">
        <v>4665.3</v>
      </c>
      <c r="F6" s="450">
        <v>5782.9</v>
      </c>
      <c r="G6" s="451">
        <v>9331.2999999999993</v>
      </c>
      <c r="H6" s="452">
        <v>12657.6</v>
      </c>
      <c r="I6" s="443"/>
      <c r="J6" s="443"/>
      <c r="K6" s="443"/>
      <c r="L6" s="443"/>
      <c r="M6" s="443"/>
      <c r="N6" s="443"/>
      <c r="O6" s="443"/>
      <c r="P6" s="443"/>
      <c r="Q6" s="443"/>
      <c r="R6" s="443"/>
    </row>
    <row r="7" spans="1:18" s="437" customFormat="1" ht="13.5" thickBot="1">
      <c r="B7" s="453" t="s">
        <v>594</v>
      </c>
      <c r="C7" s="454">
        <v>62862.6</v>
      </c>
      <c r="D7" s="455">
        <v>116036.6</v>
      </c>
      <c r="E7" s="454">
        <v>142678</v>
      </c>
      <c r="F7" s="454">
        <v>127704.70000000001</v>
      </c>
      <c r="G7" s="454">
        <v>103958.39999999999</v>
      </c>
      <c r="H7" s="456">
        <v>93485.2</v>
      </c>
      <c r="I7" s="443"/>
      <c r="J7" s="443"/>
      <c r="K7" s="443"/>
      <c r="L7" s="443"/>
      <c r="M7" s="443"/>
      <c r="N7" s="443"/>
      <c r="O7" s="443"/>
      <c r="P7" s="443"/>
      <c r="Q7" s="443"/>
      <c r="R7" s="443"/>
    </row>
    <row r="8" spans="1:18" s="443" customFormat="1" ht="12.75">
      <c r="B8" s="457"/>
      <c r="C8" s="458"/>
      <c r="D8" s="459"/>
      <c r="E8" s="458"/>
    </row>
    <row r="9" spans="1:18" s="437" customFormat="1" ht="12.75">
      <c r="C9" s="460"/>
      <c r="D9" s="460"/>
      <c r="E9" s="460"/>
      <c r="F9" s="460"/>
    </row>
    <row r="10" spans="1:18" s="437" customFormat="1" ht="13.5" thickBot="1">
      <c r="L10" s="438" t="s">
        <v>1126</v>
      </c>
    </row>
    <row r="11" spans="1:18" s="437" customFormat="1" ht="13.5" thickBot="1">
      <c r="B11" s="439" t="s">
        <v>136</v>
      </c>
      <c r="C11" s="440" t="s">
        <v>1131</v>
      </c>
      <c r="D11" s="440" t="s">
        <v>1133</v>
      </c>
      <c r="E11" s="440" t="s">
        <v>1134</v>
      </c>
      <c r="F11" s="440" t="s">
        <v>1135</v>
      </c>
      <c r="G11" s="440" t="s">
        <v>1136</v>
      </c>
      <c r="H11" s="440" t="s">
        <v>1137</v>
      </c>
      <c r="I11" s="440" t="s">
        <v>1138</v>
      </c>
      <c r="J11" s="440" t="s">
        <v>1139</v>
      </c>
      <c r="K11" s="440" t="s">
        <v>1140</v>
      </c>
      <c r="L11" s="461" t="s">
        <v>1132</v>
      </c>
    </row>
    <row r="12" spans="1:18" s="436" customFormat="1" ht="12.75">
      <c r="B12" s="444" t="s">
        <v>592</v>
      </c>
      <c r="C12" s="462">
        <v>113289.7</v>
      </c>
      <c r="D12" s="462">
        <v>12228.3</v>
      </c>
      <c r="E12" s="463">
        <v>30848.3</v>
      </c>
      <c r="F12" s="462">
        <v>41539</v>
      </c>
      <c r="G12" s="462">
        <v>52576.6</v>
      </c>
      <c r="H12" s="464">
        <v>64722.5</v>
      </c>
      <c r="I12" s="465">
        <v>74870.399999999994</v>
      </c>
      <c r="J12" s="462">
        <v>85132.5</v>
      </c>
      <c r="K12" s="462">
        <v>97236.1</v>
      </c>
      <c r="L12" s="466">
        <v>106142.8</v>
      </c>
    </row>
    <row r="13" spans="1:18" s="437" customFormat="1" ht="12.75">
      <c r="B13" s="449" t="s">
        <v>593</v>
      </c>
      <c r="C13" s="451">
        <v>9331.2999999999993</v>
      </c>
      <c r="D13" s="467">
        <v>885.4</v>
      </c>
      <c r="E13" s="450">
        <v>2182.1999999999998</v>
      </c>
      <c r="F13" s="450">
        <v>3666.9</v>
      </c>
      <c r="G13" s="468">
        <v>4815.3999999999996</v>
      </c>
      <c r="H13" s="468">
        <v>6107.5</v>
      </c>
      <c r="I13" s="468">
        <v>7649.4</v>
      </c>
      <c r="J13" s="468">
        <v>8999</v>
      </c>
      <c r="K13" s="468">
        <v>10852</v>
      </c>
      <c r="L13" s="452">
        <v>12657.6</v>
      </c>
    </row>
    <row r="14" spans="1:18" s="437" customFormat="1" ht="13.5" thickBot="1">
      <c r="B14" s="453" t="s">
        <v>594</v>
      </c>
      <c r="C14" s="454">
        <v>103958.39999999999</v>
      </c>
      <c r="D14" s="455">
        <v>11342.9</v>
      </c>
      <c r="E14" s="455">
        <v>28666.1</v>
      </c>
      <c r="F14" s="455">
        <v>37872.1</v>
      </c>
      <c r="G14" s="455">
        <v>47761.2</v>
      </c>
      <c r="H14" s="455">
        <v>58615</v>
      </c>
      <c r="I14" s="455">
        <v>67221</v>
      </c>
      <c r="J14" s="455">
        <v>76133.399999999994</v>
      </c>
      <c r="K14" s="455">
        <v>86384.1</v>
      </c>
      <c r="L14" s="456">
        <v>93485.2</v>
      </c>
    </row>
    <row r="15" spans="1:18" s="437" customFormat="1" ht="12.75">
      <c r="C15" s="469"/>
    </row>
    <row r="16" spans="1:18" s="437" customFormat="1" ht="12.75">
      <c r="C16" s="469"/>
    </row>
    <row r="17" spans="2:10" s="437" customFormat="1" ht="12.75"/>
    <row r="18" spans="2:10" s="470" customFormat="1" ht="12.75">
      <c r="B18" s="471" t="s">
        <v>591</v>
      </c>
      <c r="C18" s="472"/>
      <c r="D18" s="472"/>
      <c r="E18" s="472"/>
      <c r="F18" s="472"/>
      <c r="G18" s="472"/>
      <c r="H18" s="472"/>
      <c r="I18" s="472"/>
    </row>
    <row r="19" spans="2:10" s="470" customFormat="1" ht="13.5" thickBot="1"/>
    <row r="20" spans="2:10" s="470" customFormat="1" ht="13.5" thickBot="1">
      <c r="B20" s="473" t="s">
        <v>136</v>
      </c>
      <c r="C20" s="474">
        <v>38718</v>
      </c>
      <c r="D20" s="475">
        <v>39083</v>
      </c>
      <c r="E20" s="475">
        <v>39448</v>
      </c>
      <c r="F20" s="475">
        <v>39814</v>
      </c>
      <c r="G20" s="476">
        <v>40179</v>
      </c>
      <c r="H20" s="477">
        <v>40452</v>
      </c>
      <c r="I20" s="478"/>
      <c r="J20" s="479"/>
    </row>
    <row r="21" spans="2:10" s="470" customFormat="1" ht="12.75">
      <c r="B21" s="480" t="s">
        <v>595</v>
      </c>
      <c r="C21" s="481">
        <v>0.97799999999999998</v>
      </c>
      <c r="D21" s="481">
        <v>0.96899999999999997</v>
      </c>
      <c r="E21" s="481">
        <v>0.96799999999999997</v>
      </c>
      <c r="F21" s="481">
        <v>0.95699999999999996</v>
      </c>
      <c r="G21" s="482">
        <v>0.91800000000000004</v>
      </c>
      <c r="H21" s="483">
        <v>0.88100000000000001</v>
      </c>
      <c r="I21" s="484"/>
      <c r="J21" s="485"/>
    </row>
    <row r="22" spans="2:10" s="470" customFormat="1" ht="13.5" thickBot="1">
      <c r="B22" s="486" t="s">
        <v>596</v>
      </c>
      <c r="C22" s="487">
        <v>2.1999999999999999E-2</v>
      </c>
      <c r="D22" s="487">
        <v>3.1E-2</v>
      </c>
      <c r="E22" s="487">
        <v>3.2000000000000001E-2</v>
      </c>
      <c r="F22" s="487">
        <v>4.2999999999999997E-2</v>
      </c>
      <c r="G22" s="488">
        <v>8.2000000000000003E-2</v>
      </c>
      <c r="H22" s="489">
        <v>0.11899999999999999</v>
      </c>
      <c r="I22" s="484"/>
      <c r="J22" s="485"/>
    </row>
    <row r="23" spans="2:10" s="470" customFormat="1" ht="12.75">
      <c r="B23" s="490" t="s">
        <v>589</v>
      </c>
      <c r="C23" s="491"/>
      <c r="D23" s="491"/>
      <c r="E23" s="491"/>
      <c r="F23" s="491"/>
      <c r="G23" s="491"/>
      <c r="H23" s="491"/>
    </row>
    <row r="24" spans="2:10" s="470" customFormat="1" ht="12.75">
      <c r="C24" s="491"/>
      <c r="D24" s="491"/>
      <c r="E24" s="491"/>
      <c r="F24" s="491"/>
      <c r="G24" s="491"/>
      <c r="H24" s="491"/>
    </row>
    <row r="25" spans="2:10" s="470" customFormat="1" ht="12.75"/>
    <row r="26" spans="2:10" s="470" customFormat="1" ht="12.75">
      <c r="C26" s="1442"/>
      <c r="D26" s="1443"/>
      <c r="E26" s="1443"/>
      <c r="F26" s="1443"/>
      <c r="G26" s="1443"/>
      <c r="H26" s="1443"/>
      <c r="I26" s="1443"/>
      <c r="J26" s="1443"/>
    </row>
    <row r="27" spans="2:10" s="470" customFormat="1" ht="12.75"/>
    <row r="28" spans="2:10" s="470" customFormat="1" ht="12.75">
      <c r="B28" s="471" t="s">
        <v>591</v>
      </c>
    </row>
    <row r="29" spans="2:10" s="470" customFormat="1" ht="12.75"/>
    <row r="30" spans="2:10" s="470" customFormat="1" ht="12.75"/>
    <row r="31" spans="2:10" s="470" customFormat="1" ht="12.75"/>
    <row r="32" spans="2:10" s="470" customFormat="1" ht="12.75"/>
    <row r="33" spans="2:2" s="470" customFormat="1" ht="12.75"/>
    <row r="34" spans="2:2" s="470" customFormat="1" ht="12.75"/>
    <row r="35" spans="2:2" s="470" customFormat="1" ht="12.75"/>
    <row r="36" spans="2:2" s="470" customFormat="1" ht="12.75"/>
    <row r="37" spans="2:2" s="470" customFormat="1" ht="12.75"/>
    <row r="38" spans="2:2" s="470" customFormat="1" ht="12.75"/>
    <row r="39" spans="2:2" s="470" customFormat="1" ht="12.75"/>
    <row r="40" spans="2:2" s="470" customFormat="1" ht="12.75"/>
    <row r="41" spans="2:2" s="470" customFormat="1" ht="12.75"/>
    <row r="42" spans="2:2" s="470" customFormat="1" ht="12.75"/>
    <row r="43" spans="2:2" s="470" customFormat="1" ht="12.75"/>
    <row r="44" spans="2:2" s="470" customFormat="1" ht="12.75"/>
    <row r="45" spans="2:2" s="470" customFormat="1" ht="12.75">
      <c r="B45" s="490" t="s">
        <v>582</v>
      </c>
    </row>
    <row r="46" spans="2:2" s="470" customFormat="1" ht="12.75">
      <c r="B46" s="490" t="s">
        <v>156</v>
      </c>
    </row>
    <row r="47" spans="2:2" s="470" customFormat="1" ht="12.75"/>
    <row r="48" spans="2:2" s="470" customFormat="1" ht="12.75">
      <c r="B48" s="15" t="s">
        <v>1636</v>
      </c>
    </row>
    <row r="49" s="470" customFormat="1" ht="12.75"/>
    <row r="50" s="470" customFormat="1" ht="12.75"/>
    <row r="51" s="470" customFormat="1" ht="12.75"/>
    <row r="52" s="470" customFormat="1" ht="12.75"/>
    <row r="53" s="470" customFormat="1" ht="12.75"/>
    <row r="54" s="470" customFormat="1" ht="12.75"/>
    <row r="55" s="470" customFormat="1" ht="12.75"/>
    <row r="56" s="470" customFormat="1" ht="12.75"/>
  </sheetData>
  <mergeCells count="1">
    <mergeCell ref="C26:J26"/>
  </mergeCells>
  <phoneticPr fontId="39" type="noConversion"/>
  <hyperlinks>
    <hyperlink ref="B48" location="Мазмұны!B126" display="мазмұнға"/>
  </hyperlinks>
  <pageMargins left="0.23622047244094491" right="0.19685039370078741" top="0.24" bottom="0.16" header="0.51181102362204722" footer="0.16"/>
  <pageSetup paperSize="9" scale="75" orientation="landscape" r:id="rId1"/>
  <headerFooter alignWithMargins="0"/>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0"/>
  <dimension ref="A2:H31"/>
  <sheetViews>
    <sheetView workbookViewId="0">
      <selection activeCell="B29" sqref="B29"/>
    </sheetView>
  </sheetViews>
  <sheetFormatPr defaultRowHeight="12.75"/>
  <cols>
    <col min="1" max="1" width="6" customWidth="1"/>
    <col min="2" max="2" width="31.140625" customWidth="1"/>
    <col min="3" max="8" width="11.140625" bestFit="1" customWidth="1"/>
  </cols>
  <sheetData>
    <row r="2" spans="1:8">
      <c r="A2" s="47" t="s">
        <v>1630</v>
      </c>
      <c r="B2" s="220" t="s">
        <v>598</v>
      </c>
    </row>
    <row r="3" spans="1:8" ht="13.5" thickBot="1">
      <c r="H3" s="493" t="s">
        <v>1141</v>
      </c>
    </row>
    <row r="4" spans="1:8">
      <c r="B4" s="423" t="s">
        <v>584</v>
      </c>
      <c r="C4" s="424">
        <v>38718</v>
      </c>
      <c r="D4" s="424">
        <v>39083</v>
      </c>
      <c r="E4" s="424">
        <v>39448</v>
      </c>
      <c r="F4" s="424">
        <v>39814</v>
      </c>
      <c r="G4" s="494">
        <v>40179</v>
      </c>
      <c r="H4" s="495">
        <v>40452</v>
      </c>
    </row>
    <row r="5" spans="1:8">
      <c r="B5" s="426" t="s">
        <v>585</v>
      </c>
      <c r="C5" s="496">
        <v>3.3127</v>
      </c>
      <c r="D5" s="497">
        <v>4.9737260000000001</v>
      </c>
      <c r="E5" s="497">
        <v>5.4843959999999994</v>
      </c>
      <c r="F5" s="497">
        <v>9.0533859999999997</v>
      </c>
      <c r="G5" s="428">
        <v>7.7922000000000002</v>
      </c>
      <c r="H5" s="429">
        <v>7.1076000000000006</v>
      </c>
    </row>
    <row r="6" spans="1:8">
      <c r="B6" s="426" t="s">
        <v>586</v>
      </c>
      <c r="C6" s="496">
        <v>1.6679000000000002</v>
      </c>
      <c r="D6" s="497">
        <v>2.0128270000000001</v>
      </c>
      <c r="E6" s="497">
        <v>4.1588599999999998</v>
      </c>
      <c r="F6" s="497">
        <v>8.1515110000000011</v>
      </c>
      <c r="G6" s="428">
        <v>8.8125999999999998</v>
      </c>
      <c r="H6" s="429">
        <v>9.2904</v>
      </c>
    </row>
    <row r="7" spans="1:8" ht="13.5" thickBot="1">
      <c r="B7" s="431" t="s">
        <v>587</v>
      </c>
      <c r="C7" s="498">
        <v>5.7178999999999993</v>
      </c>
      <c r="D7" s="499">
        <v>7.105696</v>
      </c>
      <c r="E7" s="499">
        <v>39.536380999999999</v>
      </c>
      <c r="F7" s="499">
        <v>38.688713</v>
      </c>
      <c r="G7" s="434">
        <v>11.151200000000001</v>
      </c>
      <c r="H7" s="435">
        <v>2.3241000000000001</v>
      </c>
    </row>
    <row r="8" spans="1:8">
      <c r="B8" s="224" t="s">
        <v>599</v>
      </c>
    </row>
    <row r="10" spans="1:8">
      <c r="B10" s="220" t="s">
        <v>598</v>
      </c>
    </row>
    <row r="29" spans="2:2">
      <c r="B29" s="224" t="s">
        <v>599</v>
      </c>
    </row>
    <row r="30" spans="2:2">
      <c r="B30" s="224" t="s">
        <v>156</v>
      </c>
    </row>
    <row r="31" spans="2:2">
      <c r="B31" s="15" t="s">
        <v>1636</v>
      </c>
    </row>
  </sheetData>
  <phoneticPr fontId="39" type="noConversion"/>
  <hyperlinks>
    <hyperlink ref="B31" location="Мазмұны!B127" display="мазмұнға"/>
  </hyperlinks>
  <pageMargins left="0.75" right="0.75" top="1" bottom="1" header="0.5" footer="0.5"/>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1"/>
  <dimension ref="A2:J21"/>
  <sheetViews>
    <sheetView workbookViewId="0">
      <selection activeCell="J29" sqref="J29"/>
    </sheetView>
  </sheetViews>
  <sheetFormatPr defaultRowHeight="12.75"/>
  <cols>
    <col min="1" max="1" width="6" style="47" customWidth="1"/>
    <col min="2" max="2" width="23.7109375" style="47" customWidth="1"/>
    <col min="3" max="3" width="16" style="47" customWidth="1"/>
    <col min="4" max="10" width="9.85546875" style="47" customWidth="1"/>
    <col min="11" max="16384" width="9.140625" style="47"/>
  </cols>
  <sheetData>
    <row r="2" spans="1:10">
      <c r="A2" s="132" t="s">
        <v>1630</v>
      </c>
      <c r="B2" s="220" t="s">
        <v>1514</v>
      </c>
    </row>
    <row r="3" spans="1:10" ht="13.5" thickBot="1">
      <c r="J3" s="47" t="s">
        <v>601</v>
      </c>
    </row>
    <row r="4" spans="1:10">
      <c r="B4" s="1365" t="s">
        <v>600</v>
      </c>
      <c r="C4" s="500" t="s">
        <v>607</v>
      </c>
      <c r="D4" s="1449">
        <v>38718</v>
      </c>
      <c r="E4" s="1449">
        <v>39083</v>
      </c>
      <c r="F4" s="1449">
        <v>39448</v>
      </c>
      <c r="G4" s="1449">
        <v>39722</v>
      </c>
      <c r="H4" s="1444">
        <v>39814</v>
      </c>
      <c r="I4" s="1444">
        <v>40179</v>
      </c>
      <c r="J4" s="1446">
        <v>40452</v>
      </c>
    </row>
    <row r="5" spans="1:10">
      <c r="B5" s="1448"/>
      <c r="C5" s="501" t="s">
        <v>608</v>
      </c>
      <c r="D5" s="1450"/>
      <c r="E5" s="1450"/>
      <c r="F5" s="1450"/>
      <c r="G5" s="1450"/>
      <c r="H5" s="1445"/>
      <c r="I5" s="1445"/>
      <c r="J5" s="1447"/>
    </row>
    <row r="6" spans="1:10" ht="25.5">
      <c r="B6" s="504" t="s">
        <v>602</v>
      </c>
      <c r="C6" s="1272" t="s">
        <v>609</v>
      </c>
      <c r="D6" s="1239">
        <v>3227.6</v>
      </c>
      <c r="E6" s="1239">
        <v>4969.8999999999996</v>
      </c>
      <c r="F6" s="1240">
        <v>6589.3</v>
      </c>
      <c r="G6" s="1240">
        <v>4134.2</v>
      </c>
      <c r="H6" s="1239">
        <v>4906</v>
      </c>
      <c r="I6" s="1239">
        <v>3549.2</v>
      </c>
      <c r="J6" s="1241">
        <v>2409.1</v>
      </c>
    </row>
    <row r="7" spans="1:10">
      <c r="B7" s="504"/>
      <c r="C7" s="1272" t="s">
        <v>608</v>
      </c>
      <c r="D7" s="1239">
        <v>1110.3</v>
      </c>
      <c r="E7" s="1239">
        <v>1150.8</v>
      </c>
      <c r="F7" s="1240">
        <v>1818</v>
      </c>
      <c r="G7" s="1240">
        <v>1734.5</v>
      </c>
      <c r="H7" s="1239">
        <v>2251.9</v>
      </c>
      <c r="I7" s="1239">
        <v>1493.1</v>
      </c>
      <c r="J7" s="1241">
        <v>905.8</v>
      </c>
    </row>
    <row r="8" spans="1:10">
      <c r="B8" s="504" t="s">
        <v>603</v>
      </c>
      <c r="C8" s="1272" t="s">
        <v>609</v>
      </c>
      <c r="D8" s="1239">
        <v>14824.2</v>
      </c>
      <c r="E8" s="1239">
        <v>21809.3</v>
      </c>
      <c r="F8" s="1240">
        <v>32925</v>
      </c>
      <c r="G8" s="1240">
        <v>22038.799999999999</v>
      </c>
      <c r="H8" s="1239">
        <v>26759.5</v>
      </c>
      <c r="I8" s="1239">
        <v>32855.699999999997</v>
      </c>
      <c r="J8" s="1241">
        <v>23254.5</v>
      </c>
    </row>
    <row r="9" spans="1:10">
      <c r="B9" s="504"/>
      <c r="C9" s="1272" t="s">
        <v>608</v>
      </c>
      <c r="D9" s="1239">
        <v>2203.5</v>
      </c>
      <c r="E9" s="1239">
        <v>1037.5</v>
      </c>
      <c r="F9" s="1240">
        <v>1143.5</v>
      </c>
      <c r="G9" s="1240">
        <v>734.1</v>
      </c>
      <c r="H9" s="1239">
        <v>1008.4</v>
      </c>
      <c r="I9" s="1239">
        <v>7602.1</v>
      </c>
      <c r="J9" s="1241">
        <v>518.9</v>
      </c>
    </row>
    <row r="10" spans="1:10" ht="38.25">
      <c r="B10" s="504" t="s">
        <v>604</v>
      </c>
      <c r="C10" s="1272" t="s">
        <v>609</v>
      </c>
      <c r="D10" s="1240">
        <v>16628.3</v>
      </c>
      <c r="E10" s="1240">
        <v>22639.8</v>
      </c>
      <c r="F10" s="1240">
        <v>20580.900000000001</v>
      </c>
      <c r="G10" s="1240">
        <v>22084.400000000001</v>
      </c>
      <c r="H10" s="1239">
        <v>25748.7</v>
      </c>
      <c r="I10" s="1239">
        <v>11330.7</v>
      </c>
      <c r="J10" s="1241">
        <v>14063.4</v>
      </c>
    </row>
    <row r="11" spans="1:10">
      <c r="B11" s="504"/>
      <c r="C11" s="1272" t="s">
        <v>608</v>
      </c>
      <c r="D11" s="1240">
        <v>749.8</v>
      </c>
      <c r="E11" s="1240">
        <v>402.3</v>
      </c>
      <c r="F11" s="1240">
        <v>563.6</v>
      </c>
      <c r="G11" s="1240">
        <v>109.9</v>
      </c>
      <c r="H11" s="1239">
        <v>132.4</v>
      </c>
      <c r="I11" s="1239">
        <v>190</v>
      </c>
      <c r="J11" s="1241">
        <v>35.9</v>
      </c>
    </row>
    <row r="12" spans="1:10">
      <c r="B12" s="504" t="s">
        <v>605</v>
      </c>
      <c r="C12" s="1272" t="s">
        <v>609</v>
      </c>
      <c r="D12" s="1240" t="s">
        <v>1142</v>
      </c>
      <c r="E12" s="1240">
        <v>616.4</v>
      </c>
      <c r="F12" s="1240">
        <v>207.6</v>
      </c>
      <c r="G12" s="1240">
        <v>125.6</v>
      </c>
      <c r="H12" s="1239">
        <v>381.7</v>
      </c>
      <c r="I12" s="1239">
        <v>319.89999999999998</v>
      </c>
      <c r="J12" s="1241">
        <v>242.4</v>
      </c>
    </row>
    <row r="13" spans="1:10">
      <c r="B13" s="504"/>
      <c r="C13" s="1272" t="s">
        <v>608</v>
      </c>
      <c r="D13" s="1240" t="s">
        <v>1142</v>
      </c>
      <c r="E13" s="1240">
        <v>0.7</v>
      </c>
      <c r="F13" s="1240">
        <v>0.7</v>
      </c>
      <c r="G13" s="1240">
        <v>182.2</v>
      </c>
      <c r="H13" s="1239">
        <v>344.3</v>
      </c>
      <c r="I13" s="1239">
        <v>59</v>
      </c>
      <c r="J13" s="1241">
        <v>6.8</v>
      </c>
    </row>
    <row r="14" spans="1:10" ht="25.5">
      <c r="B14" s="504" t="s">
        <v>1515</v>
      </c>
      <c r="C14" s="1272" t="s">
        <v>609</v>
      </c>
      <c r="D14" s="1240" t="s">
        <v>1142</v>
      </c>
      <c r="E14" s="1240">
        <v>7.8</v>
      </c>
      <c r="F14" s="1240">
        <v>9.1</v>
      </c>
      <c r="G14" s="1240">
        <v>16</v>
      </c>
      <c r="H14" s="1239">
        <v>16</v>
      </c>
      <c r="I14" s="1239">
        <v>2</v>
      </c>
      <c r="J14" s="1241">
        <v>3.1</v>
      </c>
    </row>
    <row r="15" spans="1:10">
      <c r="B15" s="504"/>
      <c r="C15" s="1272" t="s">
        <v>608</v>
      </c>
      <c r="D15" s="1240" t="s">
        <v>1142</v>
      </c>
      <c r="E15" s="1240">
        <v>0</v>
      </c>
      <c r="F15" s="1240">
        <v>0</v>
      </c>
      <c r="G15" s="1240">
        <v>5.8</v>
      </c>
      <c r="H15" s="1239">
        <v>5.8</v>
      </c>
      <c r="I15" s="1239">
        <v>19.600000000000001</v>
      </c>
      <c r="J15" s="1241">
        <v>0</v>
      </c>
    </row>
    <row r="16" spans="1:10" ht="25.5">
      <c r="B16" s="504" t="s">
        <v>606</v>
      </c>
      <c r="C16" s="1272" t="s">
        <v>609</v>
      </c>
      <c r="D16" s="1239">
        <v>4364.8</v>
      </c>
      <c r="E16" s="1239">
        <v>31414.5</v>
      </c>
      <c r="F16" s="1240">
        <v>42241.8</v>
      </c>
      <c r="G16" s="1240">
        <v>14424.4</v>
      </c>
      <c r="H16" s="1239">
        <v>16458.900000000001</v>
      </c>
      <c r="I16" s="1239">
        <v>4228.8</v>
      </c>
      <c r="J16" s="1241">
        <v>5793.8</v>
      </c>
    </row>
    <row r="17" spans="2:10" ht="13.5" thickBot="1">
      <c r="B17" s="1238"/>
      <c r="C17" s="1273" t="s">
        <v>608</v>
      </c>
      <c r="D17" s="1242">
        <v>1362.8</v>
      </c>
      <c r="E17" s="1242">
        <v>3418.6</v>
      </c>
      <c r="F17" s="1243">
        <v>34947.1</v>
      </c>
      <c r="G17" s="1243">
        <v>32857.9</v>
      </c>
      <c r="H17" s="1242">
        <v>33889</v>
      </c>
      <c r="I17" s="1242">
        <v>1070.0999999999999</v>
      </c>
      <c r="J17" s="1244">
        <v>142.80000000000001</v>
      </c>
    </row>
    <row r="19" spans="2:10">
      <c r="B19" s="224" t="s">
        <v>156</v>
      </c>
    </row>
    <row r="21" spans="2:10">
      <c r="B21" s="15" t="s">
        <v>1636</v>
      </c>
    </row>
  </sheetData>
  <mergeCells count="8">
    <mergeCell ref="I4:I5"/>
    <mergeCell ref="J4:J5"/>
    <mergeCell ref="B4:B5"/>
    <mergeCell ref="D4:D5"/>
    <mergeCell ref="E4:E5"/>
    <mergeCell ref="F4:F5"/>
    <mergeCell ref="G4:G5"/>
    <mergeCell ref="H4:H5"/>
  </mergeCells>
  <phoneticPr fontId="39" type="noConversion"/>
  <hyperlinks>
    <hyperlink ref="B21" location="Мазмұны!B128" display="мазмұнға"/>
  </hyperlinks>
  <pageMargins left="0.75" right="0.75" top="1" bottom="1" header="0.5" footer="0.5"/>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2"/>
  <dimension ref="A2:C34"/>
  <sheetViews>
    <sheetView workbookViewId="0">
      <selection activeCell="I32" sqref="I32"/>
    </sheetView>
  </sheetViews>
  <sheetFormatPr defaultRowHeight="12.75"/>
  <cols>
    <col min="1" max="1" width="6.140625" customWidth="1"/>
    <col min="2" max="2" width="33.28515625" customWidth="1"/>
    <col min="3" max="3" width="10.28515625" bestFit="1" customWidth="1"/>
  </cols>
  <sheetData>
    <row r="2" spans="1:3">
      <c r="A2" s="47" t="s">
        <v>1630</v>
      </c>
      <c r="B2" s="220" t="s">
        <v>1516</v>
      </c>
    </row>
    <row r="3" spans="1:3" ht="13.5" thickBot="1"/>
    <row r="4" spans="1:3">
      <c r="B4" s="506" t="s">
        <v>1069</v>
      </c>
      <c r="C4" s="507">
        <v>7473567</v>
      </c>
    </row>
    <row r="5" spans="1:3">
      <c r="B5" s="508" t="s">
        <v>610</v>
      </c>
      <c r="C5" s="509">
        <v>272101</v>
      </c>
    </row>
    <row r="6" spans="1:3">
      <c r="B6" s="508" t="s">
        <v>611</v>
      </c>
      <c r="C6" s="509">
        <v>2044060</v>
      </c>
    </row>
    <row r="7" spans="1:3">
      <c r="B7" s="508" t="s">
        <v>612</v>
      </c>
      <c r="C7" s="509">
        <v>4296658</v>
      </c>
    </row>
    <row r="8" spans="1:3">
      <c r="B8" s="508" t="s">
        <v>613</v>
      </c>
      <c r="C8" s="509">
        <v>353649</v>
      </c>
    </row>
    <row r="9" spans="1:3">
      <c r="B9" s="508" t="s">
        <v>614</v>
      </c>
      <c r="C9" s="509">
        <v>236647</v>
      </c>
    </row>
    <row r="10" spans="1:3" ht="13.5" thickBot="1">
      <c r="B10" s="510" t="s">
        <v>1517</v>
      </c>
      <c r="C10" s="511">
        <v>270452</v>
      </c>
    </row>
    <row r="12" spans="1:3">
      <c r="B12" s="220" t="s">
        <v>1516</v>
      </c>
    </row>
    <row r="32" spans="2:2">
      <c r="B32" s="224" t="s">
        <v>156</v>
      </c>
    </row>
    <row r="34" spans="2:2">
      <c r="B34" s="15" t="s">
        <v>1636</v>
      </c>
    </row>
  </sheetData>
  <phoneticPr fontId="39" type="noConversion"/>
  <hyperlinks>
    <hyperlink ref="B34" location="Мазмұны!B129" display="мазмұнға"/>
  </hyperlinks>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2:H20"/>
  <sheetViews>
    <sheetView workbookViewId="0">
      <selection activeCell="K23" sqref="K23"/>
    </sheetView>
  </sheetViews>
  <sheetFormatPr defaultRowHeight="12.75"/>
  <cols>
    <col min="1" max="1" width="4.85546875" style="906" bestFit="1" customWidth="1"/>
    <col min="2" max="2" width="9.140625" style="906"/>
    <col min="3" max="3" width="5.5703125" style="906" bestFit="1" customWidth="1"/>
    <col min="4" max="4" width="9.5703125" style="906" bestFit="1" customWidth="1"/>
    <col min="5" max="5" width="8.42578125" style="906" bestFit="1" customWidth="1"/>
    <col min="6" max="6" width="12" style="906" bestFit="1" customWidth="1"/>
    <col min="7" max="16384" width="9.140625" style="906"/>
  </cols>
  <sheetData>
    <row r="2" spans="1:8">
      <c r="A2" s="2" t="s">
        <v>1630</v>
      </c>
      <c r="B2" s="220" t="s">
        <v>254</v>
      </c>
    </row>
    <row r="3" spans="1:8">
      <c r="A3" s="2"/>
    </row>
    <row r="4" spans="1:8">
      <c r="B4" s="918" t="s">
        <v>1631</v>
      </c>
      <c r="C4" s="963" t="s">
        <v>1210</v>
      </c>
      <c r="D4" s="963" t="s">
        <v>1260</v>
      </c>
      <c r="E4" s="963" t="s">
        <v>1261</v>
      </c>
      <c r="F4" s="963" t="s">
        <v>1262</v>
      </c>
      <c r="H4" s="962" t="s">
        <v>254</v>
      </c>
    </row>
    <row r="5" spans="1:8">
      <c r="B5" s="963" t="s">
        <v>1239</v>
      </c>
      <c r="C5" s="1086">
        <v>2.3681969999999999</v>
      </c>
      <c r="D5" s="1086">
        <v>1.1636329999999999</v>
      </c>
      <c r="E5" s="1086">
        <v>3.5490949999999999</v>
      </c>
      <c r="F5" s="1086">
        <v>1.7117960000000001</v>
      </c>
    </row>
    <row r="6" spans="1:8">
      <c r="B6" s="963" t="s">
        <v>1240</v>
      </c>
      <c r="C6" s="1086">
        <v>2.5254880000000002</v>
      </c>
      <c r="D6" s="1086">
        <v>1.307267</v>
      </c>
      <c r="E6" s="1086">
        <v>4.1469449999999997</v>
      </c>
      <c r="F6" s="1086">
        <v>2.2847010000000001</v>
      </c>
    </row>
    <row r="7" spans="1:8">
      <c r="B7" s="963" t="s">
        <v>1241</v>
      </c>
      <c r="C7" s="1086">
        <v>2.0354139999999998</v>
      </c>
      <c r="D7" s="1086">
        <v>0.76908580000000004</v>
      </c>
      <c r="E7" s="1086">
        <v>3.7246540000000001</v>
      </c>
      <c r="F7" s="1086">
        <v>1.764899</v>
      </c>
    </row>
    <row r="8" spans="1:8">
      <c r="B8" s="963" t="s">
        <v>1242</v>
      </c>
      <c r="C8" s="1086">
        <v>1.8034859999999999</v>
      </c>
      <c r="D8" s="1086">
        <v>-0.68786979999999998</v>
      </c>
      <c r="E8" s="1086">
        <v>3.4642719999999998</v>
      </c>
      <c r="F8" s="1086">
        <v>2.1526540000000001</v>
      </c>
    </row>
    <row r="9" spans="1:8">
      <c r="B9" s="963" t="s">
        <v>1243</v>
      </c>
      <c r="C9" s="1086">
        <v>1.207184</v>
      </c>
      <c r="D9" s="1086">
        <v>-1.5536110000000001</v>
      </c>
      <c r="E9" s="1086">
        <v>2.392474</v>
      </c>
      <c r="F9" s="1086">
        <v>1.931079</v>
      </c>
    </row>
    <row r="10" spans="1:8">
      <c r="B10" s="963" t="s">
        <v>1244</v>
      </c>
      <c r="C10" s="1086">
        <v>0.172738</v>
      </c>
      <c r="D10" s="1086">
        <v>-2.312551</v>
      </c>
      <c r="E10" s="1086">
        <v>2.2546430000000002</v>
      </c>
      <c r="F10" s="1086">
        <v>0.86027109999999996</v>
      </c>
    </row>
    <row r="11" spans="1:8">
      <c r="B11" s="963" t="s">
        <v>1245</v>
      </c>
      <c r="C11" s="1086">
        <v>-0.89098429999999995</v>
      </c>
      <c r="D11" s="1086">
        <v>-2.0057450000000001</v>
      </c>
      <c r="E11" s="1086">
        <v>2.196599</v>
      </c>
      <c r="F11" s="1086">
        <v>1.218459</v>
      </c>
    </row>
    <row r="12" spans="1:8">
      <c r="B12" s="963" t="s">
        <v>1246</v>
      </c>
      <c r="C12" s="1086">
        <v>-5.2604889999999997</v>
      </c>
      <c r="D12" s="1086">
        <v>-4.2062460000000002</v>
      </c>
      <c r="E12" s="1086">
        <v>-1.3178749999999999</v>
      </c>
      <c r="F12" s="1086">
        <v>-3.6231249999999999</v>
      </c>
    </row>
    <row r="13" spans="1:8">
      <c r="B13" s="963" t="s">
        <v>1247</v>
      </c>
      <c r="C13" s="1086">
        <v>-4.7402319999999998</v>
      </c>
      <c r="D13" s="1086">
        <v>-4.5424009999999999</v>
      </c>
      <c r="E13" s="1086">
        <v>-4.2050729999999996</v>
      </c>
      <c r="F13" s="1086">
        <v>-1.894091</v>
      </c>
    </row>
    <row r="14" spans="1:8">
      <c r="B14" s="963" t="s">
        <v>1248</v>
      </c>
      <c r="C14" s="1086">
        <v>-2.7740200000000002</v>
      </c>
      <c r="D14" s="1086">
        <v>-3.3004989999999998</v>
      </c>
      <c r="E14" s="1086">
        <v>-3.5280879999999999</v>
      </c>
      <c r="F14" s="1086">
        <v>-1.520049</v>
      </c>
    </row>
    <row r="15" spans="1:8">
      <c r="B15" s="963" t="s">
        <v>1249</v>
      </c>
      <c r="C15" s="1086">
        <v>-0.94184080000000003</v>
      </c>
      <c r="D15" s="1086">
        <v>-1.5588329999999999</v>
      </c>
      <c r="E15" s="1086">
        <v>-2.7598259999999999</v>
      </c>
      <c r="F15" s="1086">
        <v>2.4593829999999999</v>
      </c>
    </row>
    <row r="16" spans="1:8">
      <c r="B16" s="963" t="s">
        <v>1250</v>
      </c>
      <c r="C16" s="1086">
        <v>0.32030530000000002</v>
      </c>
      <c r="D16" s="1086">
        <v>-0.64546720000000002</v>
      </c>
      <c r="E16" s="1086">
        <v>-1.769004</v>
      </c>
      <c r="F16" s="1086">
        <v>2.4531740000000002</v>
      </c>
    </row>
    <row r="17" spans="1:8">
      <c r="B17" s="963" t="s">
        <v>1251</v>
      </c>
      <c r="C17" s="1086">
        <v>1.1811100000000001</v>
      </c>
      <c r="D17" s="1086">
        <v>0.37673630000000002</v>
      </c>
      <c r="E17" s="1086">
        <v>-0.67283800000000005</v>
      </c>
      <c r="F17" s="1086">
        <v>5.6923000000000004</v>
      </c>
    </row>
    <row r="18" spans="1:8">
      <c r="B18" s="963" t="s">
        <v>1252</v>
      </c>
      <c r="C18" s="1086">
        <v>0.75563999999999998</v>
      </c>
      <c r="D18" s="1086">
        <v>0.9805895</v>
      </c>
      <c r="E18" s="1086">
        <v>-0.21458350000000001</v>
      </c>
      <c r="F18" s="1086">
        <v>4.5244410000000004</v>
      </c>
      <c r="H18" s="964" t="s">
        <v>1263</v>
      </c>
    </row>
    <row r="19" spans="1:8">
      <c r="B19" s="963" t="s">
        <v>1253</v>
      </c>
      <c r="C19" s="1086">
        <v>1.129856</v>
      </c>
      <c r="D19" s="1086">
        <v>0.97651940000000004</v>
      </c>
      <c r="E19" s="1086">
        <v>-0.3680775</v>
      </c>
      <c r="F19" s="1086">
        <v>5.3467539999999998</v>
      </c>
    </row>
    <row r="20" spans="1:8">
      <c r="A20" s="906" t="s">
        <v>930</v>
      </c>
      <c r="H20" s="15" t="s">
        <v>1636</v>
      </c>
    </row>
  </sheetData>
  <phoneticPr fontId="39" type="noConversion"/>
  <hyperlinks>
    <hyperlink ref="H20" location="Мазмұны!B13" display="мазмұнға"/>
  </hyperlinks>
  <pageMargins left="0.75" right="0.75" top="1" bottom="1" header="0.5" footer="0.5"/>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3"/>
  <dimension ref="A2:D16"/>
  <sheetViews>
    <sheetView workbookViewId="0">
      <selection activeCell="B2" sqref="B2"/>
    </sheetView>
  </sheetViews>
  <sheetFormatPr defaultRowHeight="12.75"/>
  <cols>
    <col min="1" max="1" width="6.85546875" customWidth="1"/>
    <col min="2" max="2" width="12.5703125" customWidth="1"/>
    <col min="3" max="4" width="24.28515625" customWidth="1"/>
  </cols>
  <sheetData>
    <row r="2" spans="1:4">
      <c r="A2" s="47" t="s">
        <v>1630</v>
      </c>
      <c r="B2" s="220" t="s">
        <v>306</v>
      </c>
    </row>
    <row r="3" spans="1:4" ht="13.5" thickBot="1"/>
    <row r="4" spans="1:4" ht="76.5">
      <c r="B4" s="512"/>
      <c r="C4" s="513" t="s">
        <v>1518</v>
      </c>
      <c r="D4" s="514" t="s">
        <v>1528</v>
      </c>
    </row>
    <row r="5" spans="1:4">
      <c r="B5" s="515">
        <v>38718</v>
      </c>
      <c r="C5" s="516">
        <v>70.3</v>
      </c>
      <c r="D5" s="503">
        <v>64.8</v>
      </c>
    </row>
    <row r="6" spans="1:4">
      <c r="B6" s="515">
        <v>39083</v>
      </c>
      <c r="C6" s="516">
        <v>67.5</v>
      </c>
      <c r="D6" s="503">
        <v>58.3</v>
      </c>
    </row>
    <row r="7" spans="1:4">
      <c r="B7" s="515">
        <v>39448</v>
      </c>
      <c r="C7" s="516">
        <v>62.5</v>
      </c>
      <c r="D7" s="503">
        <v>59.7</v>
      </c>
    </row>
    <row r="8" spans="1:4">
      <c r="B8" s="515">
        <v>39814</v>
      </c>
      <c r="C8" s="516">
        <v>35.700000000000003</v>
      </c>
      <c r="D8" s="503">
        <v>43.9</v>
      </c>
    </row>
    <row r="9" spans="1:4">
      <c r="B9" s="515">
        <v>40179</v>
      </c>
      <c r="C9" s="516">
        <v>47</v>
      </c>
      <c r="D9" s="503">
        <v>31.74</v>
      </c>
    </row>
    <row r="10" spans="1:4">
      <c r="B10" s="515">
        <v>40269</v>
      </c>
      <c r="C10" s="516">
        <v>49.7</v>
      </c>
      <c r="D10" s="503">
        <v>42.48</v>
      </c>
    </row>
    <row r="11" spans="1:4">
      <c r="B11" s="515">
        <v>40360</v>
      </c>
      <c r="C11" s="516">
        <v>51</v>
      </c>
      <c r="D11" s="503">
        <v>39.58</v>
      </c>
    </row>
    <row r="12" spans="1:4" ht="13.5" thickBot="1">
      <c r="B12" s="517">
        <v>40452</v>
      </c>
      <c r="C12" s="518">
        <v>48.4</v>
      </c>
      <c r="D12" s="505">
        <v>37.1</v>
      </c>
    </row>
    <row r="14" spans="1:4">
      <c r="B14" s="224" t="s">
        <v>156</v>
      </c>
    </row>
    <row r="16" spans="1:4">
      <c r="B16" s="15" t="s">
        <v>1636</v>
      </c>
    </row>
  </sheetData>
  <phoneticPr fontId="39" type="noConversion"/>
  <hyperlinks>
    <hyperlink ref="B16" location="Мазмұны!B130" display="мазмұнға"/>
  </hyperlinks>
  <pageMargins left="0.75" right="0.75" top="1" bottom="1" header="0.5" footer="0.5"/>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4"/>
  <dimension ref="A2:H29"/>
  <sheetViews>
    <sheetView workbookViewId="0">
      <selection activeCell="I11" sqref="I11"/>
    </sheetView>
  </sheetViews>
  <sheetFormatPr defaultRowHeight="12.75"/>
  <cols>
    <col min="1" max="1" width="6.5703125" customWidth="1"/>
    <col min="2" max="2" width="30.42578125" customWidth="1"/>
    <col min="3" max="8" width="9.85546875" bestFit="1" customWidth="1"/>
  </cols>
  <sheetData>
    <row r="2" spans="1:8">
      <c r="A2" s="47" t="s">
        <v>1630</v>
      </c>
      <c r="B2" s="220" t="s">
        <v>1529</v>
      </c>
    </row>
    <row r="3" spans="1:8" ht="13.5" thickBot="1">
      <c r="H3" s="47" t="s">
        <v>615</v>
      </c>
    </row>
    <row r="4" spans="1:8">
      <c r="B4" s="519" t="s">
        <v>616</v>
      </c>
      <c r="C4" s="1328">
        <v>39083</v>
      </c>
      <c r="D4" s="1328">
        <v>39448</v>
      </c>
      <c r="E4" s="1328">
        <v>39814</v>
      </c>
      <c r="F4" s="1328">
        <v>40087</v>
      </c>
      <c r="G4" s="1328">
        <v>40179</v>
      </c>
      <c r="H4" s="1329">
        <v>40452</v>
      </c>
    </row>
    <row r="5" spans="1:8" ht="25.5">
      <c r="B5" s="520" t="s">
        <v>617</v>
      </c>
      <c r="C5" s="521">
        <f>45697.133/1000</f>
        <v>45.697133000000001</v>
      </c>
      <c r="D5" s="521">
        <f>61681.186/1000</f>
        <v>61.681186000000004</v>
      </c>
      <c r="E5" s="521">
        <f>60375.018/1000</f>
        <v>60.375017999999997</v>
      </c>
      <c r="F5" s="521">
        <f>41302.481/1000</f>
        <v>41.302481</v>
      </c>
      <c r="G5" s="522">
        <f>55880.4/1000</f>
        <v>55.880400000000002</v>
      </c>
      <c r="H5" s="523">
        <f>46712.7/1000</f>
        <v>46.712699999999998</v>
      </c>
    </row>
    <row r="6" spans="1:8" ht="38.25">
      <c r="B6" s="520" t="s">
        <v>618</v>
      </c>
      <c r="C6" s="522">
        <f>38950.2/1000</f>
        <v>38.950199999999995</v>
      </c>
      <c r="D6" s="522">
        <f>49355.2/1000</f>
        <v>49.355199999999996</v>
      </c>
      <c r="E6" s="522">
        <f>51875.7/1000</f>
        <v>51.875699999999995</v>
      </c>
      <c r="F6" s="522">
        <f>37700.3/1000</f>
        <v>37.700300000000006</v>
      </c>
      <c r="G6" s="522">
        <f>48668.4/1000</f>
        <v>48.668399999999998</v>
      </c>
      <c r="H6" s="523">
        <f>42024.3/1000</f>
        <v>42.024300000000004</v>
      </c>
    </row>
    <row r="7" spans="1:8" ht="26.25" thickBot="1">
      <c r="B7" s="524" t="s">
        <v>1530</v>
      </c>
      <c r="C7" s="525">
        <v>85.235544207992206</v>
      </c>
      <c r="D7" s="525">
        <v>80.016619654492359</v>
      </c>
      <c r="E7" s="525">
        <v>85.922458855415982</v>
      </c>
      <c r="F7" s="525">
        <v>91.278536027896251</v>
      </c>
      <c r="G7" s="525">
        <v>87.09386475401034</v>
      </c>
      <c r="H7" s="526">
        <v>89.963329030434991</v>
      </c>
    </row>
    <row r="9" spans="1:8">
      <c r="C9" s="527"/>
      <c r="D9" s="527"/>
      <c r="E9" s="527"/>
      <c r="F9" s="527"/>
      <c r="G9" s="527"/>
      <c r="H9" s="527"/>
    </row>
    <row r="10" spans="1:8">
      <c r="B10" s="220" t="s">
        <v>1529</v>
      </c>
    </row>
    <row r="27" spans="2:2">
      <c r="B27" s="224" t="s">
        <v>156</v>
      </c>
    </row>
    <row r="29" spans="2:2">
      <c r="B29" s="15" t="s">
        <v>1636</v>
      </c>
    </row>
  </sheetData>
  <phoneticPr fontId="39" type="noConversion"/>
  <hyperlinks>
    <hyperlink ref="B29" location="Мазмұны!B131" display="мазмұнға"/>
  </hyperlinks>
  <pageMargins left="0.75" right="0.75" top="1" bottom="1" header="0.5" footer="0.5"/>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5"/>
  <dimension ref="A2:H30"/>
  <sheetViews>
    <sheetView workbookViewId="0">
      <selection activeCell="H12" sqref="H12"/>
    </sheetView>
  </sheetViews>
  <sheetFormatPr defaultRowHeight="12.75"/>
  <cols>
    <col min="1" max="1" width="6.28515625" customWidth="1"/>
    <col min="2" max="2" width="34.28515625" bestFit="1" customWidth="1"/>
    <col min="3" max="8" width="9.85546875" bestFit="1" customWidth="1"/>
  </cols>
  <sheetData>
    <row r="2" spans="1:8">
      <c r="A2" s="47" t="s">
        <v>1630</v>
      </c>
      <c r="B2" s="220" t="s">
        <v>307</v>
      </c>
    </row>
    <row r="4" spans="1:8" ht="13.5" thickBot="1">
      <c r="B4" s="298"/>
      <c r="C4" s="298"/>
      <c r="D4" s="298"/>
      <c r="E4" s="298"/>
      <c r="F4" s="298"/>
      <c r="G4" s="298"/>
      <c r="H4" s="528" t="s">
        <v>1143</v>
      </c>
    </row>
    <row r="5" spans="1:8" ht="13.5" thickBot="1">
      <c r="B5" s="529" t="s">
        <v>158</v>
      </c>
      <c r="C5" s="1330">
        <v>39083</v>
      </c>
      <c r="D5" s="1330">
        <v>39448</v>
      </c>
      <c r="E5" s="1330">
        <v>39814</v>
      </c>
      <c r="F5" s="1330">
        <v>40087</v>
      </c>
      <c r="G5" s="1330">
        <v>40179</v>
      </c>
      <c r="H5" s="1331">
        <v>40452</v>
      </c>
    </row>
    <row r="6" spans="1:8" ht="25.5">
      <c r="B6" s="530" t="s">
        <v>618</v>
      </c>
      <c r="C6" s="531">
        <v>38950.199999999997</v>
      </c>
      <c r="D6" s="531">
        <v>49355.199999999997</v>
      </c>
      <c r="E6" s="531">
        <v>51875.7</v>
      </c>
      <c r="F6" s="531">
        <v>37700.300000000003</v>
      </c>
      <c r="G6" s="531">
        <v>48668.4</v>
      </c>
      <c r="H6" s="532">
        <v>42024.3</v>
      </c>
    </row>
    <row r="7" spans="1:8" ht="39" thickBot="1">
      <c r="B7" s="533" t="s">
        <v>1531</v>
      </c>
      <c r="C7" s="534">
        <v>583.4</v>
      </c>
      <c r="D7" s="534">
        <v>8613.1</v>
      </c>
      <c r="E7" s="534">
        <v>5855.2</v>
      </c>
      <c r="F7" s="534">
        <v>4444.6000000000004</v>
      </c>
      <c r="G7" s="534">
        <v>9149.7000000000007</v>
      </c>
      <c r="H7" s="535">
        <v>1647.1</v>
      </c>
    </row>
    <row r="8" spans="1:8">
      <c r="C8" s="258"/>
      <c r="D8" s="258"/>
      <c r="E8" s="258"/>
      <c r="F8" s="258"/>
      <c r="G8" s="258"/>
      <c r="H8" s="258"/>
    </row>
    <row r="9" spans="1:8">
      <c r="B9" s="220" t="s">
        <v>307</v>
      </c>
    </row>
    <row r="28" spans="2:2">
      <c r="B28" s="224" t="s">
        <v>156</v>
      </c>
    </row>
    <row r="30" spans="2:2">
      <c r="B30" s="15" t="s">
        <v>1636</v>
      </c>
    </row>
  </sheetData>
  <phoneticPr fontId="39" type="noConversion"/>
  <hyperlinks>
    <hyperlink ref="B30" location="Мазмұны!B132" display="мазмұнға"/>
  </hyperlinks>
  <pageMargins left="0.75" right="0.75" top="1" bottom="1" header="0.5" footer="0.5"/>
  <pageSetup paperSize="9" orientation="portrait" r:id="rId1"/>
  <headerFooter alignWithMargins="0"/>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6"/>
  <dimension ref="A2:H30"/>
  <sheetViews>
    <sheetView topLeftCell="A4" workbookViewId="0">
      <selection activeCell="F28" sqref="F28"/>
    </sheetView>
  </sheetViews>
  <sheetFormatPr defaultRowHeight="12.75"/>
  <cols>
    <col min="2" max="2" width="48" customWidth="1"/>
    <col min="3" max="8" width="9.85546875" bestFit="1" customWidth="1"/>
  </cols>
  <sheetData>
    <row r="2" spans="1:8">
      <c r="A2" s="47" t="s">
        <v>1630</v>
      </c>
      <c r="B2" s="220" t="s">
        <v>308</v>
      </c>
    </row>
    <row r="4" spans="1:8" ht="13.5" thickBot="1">
      <c r="B4" s="536"/>
      <c r="C4" s="537"/>
      <c r="D4" s="537"/>
      <c r="E4" s="537"/>
      <c r="F4" s="537"/>
      <c r="G4" s="538"/>
      <c r="H4" s="539" t="s">
        <v>1144</v>
      </c>
    </row>
    <row r="5" spans="1:8" ht="13.5" thickBot="1">
      <c r="B5" s="529" t="s">
        <v>158</v>
      </c>
      <c r="C5" s="1332">
        <v>39083</v>
      </c>
      <c r="D5" s="1332">
        <v>39448</v>
      </c>
      <c r="E5" s="1332">
        <v>39814</v>
      </c>
      <c r="F5" s="1332">
        <v>40087</v>
      </c>
      <c r="G5" s="1332">
        <v>40179</v>
      </c>
      <c r="H5" s="1333">
        <v>40452</v>
      </c>
    </row>
    <row r="6" spans="1:8" ht="25.5">
      <c r="B6" s="540" t="s">
        <v>623</v>
      </c>
      <c r="C6" s="541">
        <v>38950.171000000002</v>
      </c>
      <c r="D6" s="541">
        <v>49355.199000000001</v>
      </c>
      <c r="E6" s="541">
        <v>51875.661999999997</v>
      </c>
      <c r="F6" s="541">
        <v>37700.258999999998</v>
      </c>
      <c r="G6" s="542">
        <v>48668.4</v>
      </c>
      <c r="H6" s="543">
        <v>42024.3</v>
      </c>
    </row>
    <row r="7" spans="1:8" ht="51.75" thickBot="1">
      <c r="B7" s="544" t="s">
        <v>1532</v>
      </c>
      <c r="C7" s="545">
        <v>2722.8919999999998</v>
      </c>
      <c r="D7" s="545">
        <v>4841.1679999999997</v>
      </c>
      <c r="E7" s="545">
        <v>10748.366</v>
      </c>
      <c r="F7" s="545">
        <v>16395.512999999999</v>
      </c>
      <c r="G7" s="545">
        <v>9001.0339999999997</v>
      </c>
      <c r="H7" s="546">
        <v>3256.1669999999999</v>
      </c>
    </row>
    <row r="9" spans="1:8">
      <c r="B9" s="220" t="s">
        <v>308</v>
      </c>
    </row>
    <row r="28" spans="2:2">
      <c r="B28" s="224" t="s">
        <v>156</v>
      </c>
    </row>
    <row r="30" spans="2:2">
      <c r="B30" s="15" t="s">
        <v>1636</v>
      </c>
    </row>
  </sheetData>
  <phoneticPr fontId="39" type="noConversion"/>
  <hyperlinks>
    <hyperlink ref="B30" location="Мазмұны!B133" display="мазмұнға"/>
  </hyperlinks>
  <pageMargins left="0.75" right="0.75" top="1" bottom="1" header="0.5" footer="0.5"/>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7"/>
  <dimension ref="A2:O37"/>
  <sheetViews>
    <sheetView workbookViewId="0">
      <selection activeCell="B37" sqref="B37"/>
    </sheetView>
  </sheetViews>
  <sheetFormatPr defaultRowHeight="12.75"/>
  <cols>
    <col min="1" max="1" width="6.140625" style="47" customWidth="1"/>
    <col min="2" max="2" width="25.140625" style="47" customWidth="1"/>
    <col min="3" max="3" width="9.85546875" style="47" bestFit="1" customWidth="1"/>
    <col min="4" max="4" width="10.42578125" style="47" customWidth="1"/>
    <col min="5" max="5" width="11.28515625" style="47" customWidth="1"/>
    <col min="6" max="6" width="12" style="47" customWidth="1"/>
    <col min="7" max="7" width="10.7109375" style="47" customWidth="1"/>
    <col min="8" max="8" width="11.140625" style="47" customWidth="1"/>
    <col min="9" max="16384" width="9.140625" style="47"/>
  </cols>
  <sheetData>
    <row r="2" spans="1:15">
      <c r="A2" s="47" t="s">
        <v>1630</v>
      </c>
      <c r="B2" s="220" t="s">
        <v>309</v>
      </c>
    </row>
    <row r="4" spans="1:15" ht="13.5" thickBot="1">
      <c r="B4" s="547"/>
      <c r="C4" s="547"/>
      <c r="D4" s="547"/>
      <c r="E4" s="547"/>
      <c r="F4" s="547"/>
      <c r="G4" s="1451" t="s">
        <v>624</v>
      </c>
      <c r="H4" s="1451"/>
    </row>
    <row r="5" spans="1:15">
      <c r="B5" s="548" t="s">
        <v>158</v>
      </c>
      <c r="C5" s="549">
        <v>38718</v>
      </c>
      <c r="D5" s="550" t="s">
        <v>1163</v>
      </c>
      <c r="E5" s="550" t="s">
        <v>1145</v>
      </c>
      <c r="F5" s="551" t="s">
        <v>1381</v>
      </c>
      <c r="G5" s="552" t="s">
        <v>1382</v>
      </c>
      <c r="H5" s="553" t="s">
        <v>1385</v>
      </c>
    </row>
    <row r="6" spans="1:15">
      <c r="B6" s="554" t="s">
        <v>625</v>
      </c>
      <c r="C6" s="555">
        <f>64295.1/1000</f>
        <v>64.295100000000005</v>
      </c>
      <c r="D6" s="555">
        <f>119739.3/1000</f>
        <v>119.7393</v>
      </c>
      <c r="E6" s="555">
        <f>147343.3/1000</f>
        <v>147.3433</v>
      </c>
      <c r="F6" s="555">
        <f>133487.6/1000</f>
        <v>133.48760000000001</v>
      </c>
      <c r="G6" s="556">
        <f>113289.7/1000</f>
        <v>113.2897</v>
      </c>
      <c r="H6" s="557">
        <f>106142.8/1000</f>
        <v>106.14280000000001</v>
      </c>
    </row>
    <row r="7" spans="1:15">
      <c r="B7" s="554" t="s">
        <v>626</v>
      </c>
      <c r="C7" s="555">
        <f>10699/1000</f>
        <v>10.699</v>
      </c>
      <c r="D7" s="555">
        <f>14092.3/1000</f>
        <v>14.0923</v>
      </c>
      <c r="E7" s="555">
        <f>49179.6/1000</f>
        <v>49.179600000000001</v>
      </c>
      <c r="F7" s="555">
        <f>55893.6/1000</f>
        <v>55.893599999999999</v>
      </c>
      <c r="G7" s="556">
        <f>27756/1000</f>
        <v>27.756</v>
      </c>
      <c r="H7" s="557">
        <f>18722.1/1000</f>
        <v>18.722099999999998</v>
      </c>
    </row>
    <row r="8" spans="1:15" ht="26.25" thickBot="1">
      <c r="B8" s="558" t="s">
        <v>627</v>
      </c>
      <c r="C8" s="559">
        <v>16.600000000000001</v>
      </c>
      <c r="D8" s="559">
        <v>11.799999999999999</v>
      </c>
      <c r="E8" s="559">
        <v>33.4</v>
      </c>
      <c r="F8" s="559">
        <v>41.9</v>
      </c>
      <c r="G8" s="560">
        <v>24.500020743280281</v>
      </c>
      <c r="H8" s="561">
        <v>17.599999999999998</v>
      </c>
      <c r="I8" s="1351"/>
      <c r="J8" s="1351"/>
      <c r="K8" s="1351"/>
      <c r="L8" s="1351"/>
      <c r="M8" s="1351"/>
      <c r="N8" s="1351"/>
      <c r="O8" s="1351"/>
    </row>
    <row r="9" spans="1:15" ht="51">
      <c r="B9" s="562" t="s">
        <v>628</v>
      </c>
      <c r="C9" s="1352">
        <v>28.531195094222621</v>
      </c>
      <c r="D9" s="1352">
        <v>27.820915352136762</v>
      </c>
      <c r="E9" s="1352">
        <v>27.885172718860268</v>
      </c>
      <c r="F9" s="1352">
        <v>30.188767327013299</v>
      </c>
      <c r="G9" s="1352">
        <v>25.540576418183431</v>
      </c>
      <c r="H9" s="1353">
        <v>25.279106574431388</v>
      </c>
    </row>
    <row r="10" spans="1:15" ht="51">
      <c r="B10" s="563" t="s">
        <v>1533</v>
      </c>
      <c r="C10" s="1354">
        <v>21.453745626672159</v>
      </c>
      <c r="D10" s="1354">
        <v>15.635217208184688</v>
      </c>
      <c r="E10" s="1354">
        <v>25.68268553855274</v>
      </c>
      <c r="F10" s="1354">
        <v>43.166629597856364</v>
      </c>
      <c r="G10" s="1354">
        <v>40.199432538705061</v>
      </c>
      <c r="H10" s="1355">
        <v>36.447234209493914</v>
      </c>
    </row>
    <row r="11" spans="1:15" ht="51.75" thickBot="1">
      <c r="A11" s="294"/>
      <c r="B11" s="564" t="s">
        <v>758</v>
      </c>
      <c r="C11" s="1356">
        <v>12.731908260966376</v>
      </c>
      <c r="D11" s="1356">
        <v>7.9849881279249999</v>
      </c>
      <c r="E11" s="1356">
        <v>35.464348088168414</v>
      </c>
      <c r="F11" s="1356">
        <v>45.723487109183409</v>
      </c>
      <c r="G11" s="1356">
        <v>18.32318956791503</v>
      </c>
      <c r="H11" s="1357">
        <v>4.4237899818030924</v>
      </c>
    </row>
    <row r="13" spans="1:15">
      <c r="B13" s="220" t="s">
        <v>309</v>
      </c>
    </row>
    <row r="32" spans="2:2">
      <c r="B32" s="635" t="s">
        <v>759</v>
      </c>
    </row>
    <row r="33" spans="2:2">
      <c r="B33" s="635" t="s">
        <v>760</v>
      </c>
    </row>
    <row r="35" spans="2:2">
      <c r="B35" s="224" t="s">
        <v>156</v>
      </c>
    </row>
    <row r="37" spans="2:2">
      <c r="B37" s="1177" t="s">
        <v>1636</v>
      </c>
    </row>
  </sheetData>
  <mergeCells count="1">
    <mergeCell ref="G4:H4"/>
  </mergeCells>
  <phoneticPr fontId="39" type="noConversion"/>
  <hyperlinks>
    <hyperlink ref="B37" location="Мазмұны!B134" display="мазмұнға"/>
  </hyperlinks>
  <pageMargins left="0.75" right="0.75" top="1" bottom="1" header="0.5" footer="0.5"/>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8"/>
  <dimension ref="A2:H28"/>
  <sheetViews>
    <sheetView workbookViewId="0">
      <selection activeCell="E37" sqref="E37"/>
    </sheetView>
  </sheetViews>
  <sheetFormatPr defaultRowHeight="12.75"/>
  <cols>
    <col min="1" max="1" width="7.7109375" customWidth="1"/>
    <col min="2" max="2" width="36.42578125" customWidth="1"/>
    <col min="3" max="8" width="11.140625" bestFit="1" customWidth="1"/>
  </cols>
  <sheetData>
    <row r="2" spans="1:8">
      <c r="A2" s="47" t="s">
        <v>1630</v>
      </c>
      <c r="B2" s="220" t="s">
        <v>310</v>
      </c>
    </row>
    <row r="3" spans="1:8" ht="13.5" thickBot="1">
      <c r="H3" s="47" t="s">
        <v>615</v>
      </c>
    </row>
    <row r="4" spans="1:8" ht="13.5" thickBot="1">
      <c r="B4" s="565" t="s">
        <v>158</v>
      </c>
      <c r="C4" s="1334">
        <v>38718</v>
      </c>
      <c r="D4" s="1334">
        <v>39083</v>
      </c>
      <c r="E4" s="1334">
        <v>39448</v>
      </c>
      <c r="F4" s="1334">
        <v>39814</v>
      </c>
      <c r="G4" s="1335">
        <v>40179</v>
      </c>
      <c r="H4" s="1336">
        <v>40452</v>
      </c>
    </row>
    <row r="5" spans="1:8">
      <c r="B5" s="566" t="s">
        <v>761</v>
      </c>
      <c r="C5" s="567">
        <f>33893.607/1000</f>
        <v>33.893607000000003</v>
      </c>
      <c r="D5" s="567">
        <f>68628.264/1000</f>
        <v>68.628264000000001</v>
      </c>
      <c r="E5" s="567">
        <f>108462.609/1000</f>
        <v>108.462609</v>
      </c>
      <c r="F5" s="567">
        <f>102859.727/1000</f>
        <v>102.85972699999999</v>
      </c>
      <c r="G5" s="567">
        <f>81537.051/1000</f>
        <v>81.537051000000005</v>
      </c>
      <c r="H5" s="568">
        <f>67293.026/1000</f>
        <v>67.293025999999998</v>
      </c>
    </row>
    <row r="6" spans="1:8" ht="13.5" thickBot="1">
      <c r="B6" s="569" t="s">
        <v>762</v>
      </c>
      <c r="C6" s="570">
        <f>3290.657/1000</f>
        <v>3.2906569999999999</v>
      </c>
      <c r="D6" s="570">
        <f>6509.922/1000</f>
        <v>6.5099219999999995</v>
      </c>
      <c r="E6" s="570">
        <f>11280.087/1000</f>
        <v>11.280087</v>
      </c>
      <c r="F6" s="570">
        <f>18054.332/1000</f>
        <v>18.054331999999999</v>
      </c>
      <c r="G6" s="570">
        <f>20666.714/1000</f>
        <v>20.666713999999999</v>
      </c>
      <c r="H6" s="571">
        <f>16232.15/1000</f>
        <v>16.232150000000001</v>
      </c>
    </row>
    <row r="8" spans="1:8">
      <c r="B8" s="220" t="s">
        <v>310</v>
      </c>
    </row>
    <row r="26" spans="2:2">
      <c r="B26" s="224" t="s">
        <v>156</v>
      </c>
    </row>
    <row r="28" spans="2:2">
      <c r="B28" s="15" t="s">
        <v>1636</v>
      </c>
    </row>
  </sheetData>
  <phoneticPr fontId="39" type="noConversion"/>
  <hyperlinks>
    <hyperlink ref="B28" location="Мазмұны!B135" display="мазмұнға"/>
  </hyperlinks>
  <pageMargins left="0.75" right="0.75" top="1" bottom="1" header="0.5" footer="0.5"/>
  <pageSetup paperSize="9" orientation="portrait" verticalDpi="0" r:id="rId1"/>
  <headerFooter alignWithMargins="0"/>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9"/>
  <dimension ref="A2:H30"/>
  <sheetViews>
    <sheetView workbookViewId="0">
      <selection activeCell="D29" sqref="D29"/>
    </sheetView>
  </sheetViews>
  <sheetFormatPr defaultRowHeight="12.75"/>
  <cols>
    <col min="2" max="2" width="24.28515625" customWidth="1"/>
    <col min="3" max="8" width="9.85546875" bestFit="1" customWidth="1"/>
  </cols>
  <sheetData>
    <row r="2" spans="1:8">
      <c r="A2" s="47" t="s">
        <v>1630</v>
      </c>
      <c r="B2" s="220" t="s">
        <v>311</v>
      </c>
    </row>
    <row r="4" spans="1:8" ht="13.5" thickBot="1">
      <c r="B4" s="47"/>
      <c r="C4" s="47"/>
      <c r="D4" s="47"/>
      <c r="E4" s="47"/>
      <c r="F4" s="47"/>
      <c r="G4" s="47"/>
      <c r="H4" s="296" t="s">
        <v>615</v>
      </c>
    </row>
    <row r="5" spans="1:8" ht="13.5" thickBot="1">
      <c r="B5" s="565" t="s">
        <v>158</v>
      </c>
      <c r="C5" s="572" t="s">
        <v>1378</v>
      </c>
      <c r="D5" s="572" t="s">
        <v>1379</v>
      </c>
      <c r="E5" s="572" t="s">
        <v>1380</v>
      </c>
      <c r="F5" s="572" t="s">
        <v>1381</v>
      </c>
      <c r="G5" s="572" t="s">
        <v>1382</v>
      </c>
      <c r="H5" s="573" t="s">
        <v>1385</v>
      </c>
    </row>
    <row r="6" spans="1:8" ht="26.25" thickBot="1">
      <c r="B6" s="574" t="s">
        <v>763</v>
      </c>
      <c r="C6" s="575">
        <f>11141.145/1000</f>
        <v>11.141145</v>
      </c>
      <c r="D6" s="575">
        <f>31742.613/1000</f>
        <v>31.742613000000002</v>
      </c>
      <c r="E6" s="575">
        <f>52229.899/1000</f>
        <v>52.229898999999996</v>
      </c>
      <c r="F6" s="575">
        <f>41870.671/1000</f>
        <v>41.870671000000002</v>
      </c>
      <c r="G6" s="575">
        <f>29731.696/1000</f>
        <v>29.731695999999999</v>
      </c>
      <c r="H6" s="576">
        <f>28400.5/1000</f>
        <v>28.400500000000001</v>
      </c>
    </row>
    <row r="9" spans="1:8">
      <c r="B9" s="220" t="s">
        <v>311</v>
      </c>
    </row>
    <row r="28" spans="2:2">
      <c r="B28" s="224" t="s">
        <v>156</v>
      </c>
    </row>
    <row r="30" spans="2:2">
      <c r="B30" s="15" t="s">
        <v>1636</v>
      </c>
    </row>
  </sheetData>
  <phoneticPr fontId="39" type="noConversion"/>
  <hyperlinks>
    <hyperlink ref="B30" location="Мазмұны!B136" display="мазмұнға"/>
  </hyperlinks>
  <pageMargins left="0.75" right="0.75" top="1" bottom="1" header="0.5" footer="0.5"/>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0"/>
  <dimension ref="A2:I33"/>
  <sheetViews>
    <sheetView workbookViewId="0">
      <selection activeCell="B29" sqref="B29"/>
    </sheetView>
  </sheetViews>
  <sheetFormatPr defaultRowHeight="12.75"/>
  <cols>
    <col min="1" max="1" width="6" style="470" customWidth="1"/>
    <col min="2" max="2" width="25.5703125" style="470" customWidth="1"/>
    <col min="3" max="3" width="11.28515625" style="470" bestFit="1" customWidth="1"/>
    <col min="4" max="5" width="13.7109375" style="470" customWidth="1"/>
    <col min="6" max="6" width="12.85546875" style="470" customWidth="1"/>
    <col min="7" max="7" width="13" style="470" customWidth="1"/>
    <col min="8" max="8" width="11.42578125" style="470" customWidth="1"/>
    <col min="9" max="16384" width="9.140625" style="470"/>
  </cols>
  <sheetData>
    <row r="2" spans="1:9">
      <c r="A2" s="470" t="s">
        <v>1630</v>
      </c>
      <c r="B2" s="1442" t="s">
        <v>312</v>
      </c>
      <c r="C2" s="1442"/>
      <c r="D2" s="1442"/>
      <c r="E2" s="1442"/>
      <c r="F2" s="1442"/>
      <c r="G2" s="1442"/>
      <c r="H2" s="1442"/>
      <c r="I2" s="1442"/>
    </row>
    <row r="3" spans="1:9" ht="13.5" thickBot="1">
      <c r="H3" s="577" t="s">
        <v>157</v>
      </c>
    </row>
    <row r="4" spans="1:9" ht="13.5" thickBot="1">
      <c r="B4" s="578" t="s">
        <v>764</v>
      </c>
      <c r="C4" s="1337">
        <v>38718</v>
      </c>
      <c r="D4" s="1338" t="s">
        <v>1163</v>
      </c>
      <c r="E4" s="1338">
        <v>39448</v>
      </c>
      <c r="F4" s="1338">
        <v>39814</v>
      </c>
      <c r="G4" s="1338">
        <v>40179</v>
      </c>
      <c r="H4" s="1339">
        <v>40452</v>
      </c>
    </row>
    <row r="5" spans="1:9" ht="25.5">
      <c r="B5" s="579" t="s">
        <v>765</v>
      </c>
      <c r="C5" s="580">
        <v>37.658570454582062</v>
      </c>
      <c r="D5" s="580">
        <v>17.46</v>
      </c>
      <c r="E5" s="580">
        <v>10.3</v>
      </c>
      <c r="F5" s="580">
        <v>9.6</v>
      </c>
      <c r="G5" s="581">
        <v>20.7</v>
      </c>
      <c r="H5" s="582">
        <v>21.92</v>
      </c>
    </row>
    <row r="6" spans="1:9" ht="25.5">
      <c r="B6" s="583" t="s">
        <v>766</v>
      </c>
      <c r="C6" s="584">
        <v>23.098451919308687</v>
      </c>
      <c r="D6" s="584">
        <v>21.96</v>
      </c>
      <c r="E6" s="584">
        <v>39.1</v>
      </c>
      <c r="F6" s="584">
        <v>39.9</v>
      </c>
      <c r="G6" s="585">
        <v>36.5</v>
      </c>
      <c r="H6" s="586">
        <v>32.08</v>
      </c>
    </row>
    <row r="7" spans="1:9" ht="38.25">
      <c r="B7" s="583" t="s">
        <v>767</v>
      </c>
      <c r="C7" s="584">
        <v>27.653398852226385</v>
      </c>
      <c r="D7" s="584">
        <v>43.11</v>
      </c>
      <c r="E7" s="584">
        <v>36.9</v>
      </c>
      <c r="F7" s="584">
        <v>33.799999999999997</v>
      </c>
      <c r="G7" s="585">
        <v>28.5</v>
      </c>
      <c r="H7" s="586">
        <v>32.31</v>
      </c>
    </row>
    <row r="8" spans="1:9">
      <c r="B8" s="583" t="s">
        <v>768</v>
      </c>
      <c r="C8" s="584">
        <v>10.89955459798397</v>
      </c>
      <c r="D8" s="584">
        <v>11.01</v>
      </c>
      <c r="E8" s="584">
        <v>13</v>
      </c>
      <c r="F8" s="584">
        <v>13.9</v>
      </c>
      <c r="G8" s="585">
        <v>4.2</v>
      </c>
      <c r="H8" s="586">
        <v>2.79</v>
      </c>
    </row>
    <row r="9" spans="1:9" ht="13.5" thickBot="1">
      <c r="B9" s="587" t="s">
        <v>769</v>
      </c>
      <c r="C9" s="588">
        <v>0.7</v>
      </c>
      <c r="D9" s="588">
        <v>6.5</v>
      </c>
      <c r="E9" s="588">
        <v>0.7</v>
      </c>
      <c r="F9" s="588">
        <v>2.8</v>
      </c>
      <c r="G9" s="589">
        <v>10.1</v>
      </c>
      <c r="H9" s="590">
        <v>10.9</v>
      </c>
    </row>
    <row r="11" spans="1:9">
      <c r="B11" s="1442"/>
      <c r="C11" s="1442"/>
      <c r="D11" s="1442"/>
      <c r="E11" s="1442"/>
      <c r="F11" s="1442"/>
      <c r="G11" s="1442"/>
      <c r="H11" s="1442"/>
      <c r="I11" s="1442"/>
    </row>
    <row r="12" spans="1:9">
      <c r="B12" s="591" t="s">
        <v>312</v>
      </c>
      <c r="C12" s="591"/>
      <c r="D12" s="591"/>
      <c r="E12" s="591"/>
      <c r="F12" s="591"/>
      <c r="G12" s="591"/>
      <c r="H12" s="591"/>
      <c r="I12" s="591"/>
    </row>
    <row r="27" spans="2:6">
      <c r="B27" s="224" t="s">
        <v>156</v>
      </c>
    </row>
    <row r="28" spans="2:6">
      <c r="E28" s="491"/>
      <c r="F28" s="491"/>
    </row>
    <row r="29" spans="2:6">
      <c r="B29" s="15" t="s">
        <v>1636</v>
      </c>
      <c r="E29" s="491"/>
      <c r="F29" s="491"/>
    </row>
    <row r="32" spans="2:6">
      <c r="D32" s="491"/>
    </row>
    <row r="33" spans="4:4">
      <c r="D33" s="491"/>
    </row>
  </sheetData>
  <mergeCells count="2">
    <mergeCell ref="B2:I2"/>
    <mergeCell ref="B11:I11"/>
  </mergeCells>
  <phoneticPr fontId="39" type="noConversion"/>
  <hyperlinks>
    <hyperlink ref="B29" location="Мазмұны!B137" display="мазмұнға"/>
  </hyperlinks>
  <pageMargins left="0.75" right="0.75" top="1" bottom="1" header="0.5" footer="0.5"/>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1"/>
  <dimension ref="A2:J28"/>
  <sheetViews>
    <sheetView workbookViewId="0">
      <selection activeCell="H27" sqref="H27"/>
    </sheetView>
  </sheetViews>
  <sheetFormatPr defaultRowHeight="12.75"/>
  <cols>
    <col min="1" max="1" width="6.28515625" customWidth="1"/>
    <col min="2" max="2" width="35" customWidth="1"/>
    <col min="3" max="10" width="11.28515625" bestFit="1" customWidth="1"/>
  </cols>
  <sheetData>
    <row r="2" spans="1:10">
      <c r="A2" s="47" t="s">
        <v>1630</v>
      </c>
      <c r="B2" s="220" t="s">
        <v>770</v>
      </c>
    </row>
    <row r="3" spans="1:10" ht="13.5" thickBot="1"/>
    <row r="4" spans="1:10" ht="13.5" thickBot="1">
      <c r="B4" s="565" t="s">
        <v>158</v>
      </c>
      <c r="C4" s="592" t="s">
        <v>1378</v>
      </c>
      <c r="D4" s="592" t="s">
        <v>1379</v>
      </c>
      <c r="E4" s="592" t="s">
        <v>1380</v>
      </c>
      <c r="F4" s="592" t="s">
        <v>1381</v>
      </c>
      <c r="G4" s="592" t="s">
        <v>1382</v>
      </c>
      <c r="H4" s="592" t="s">
        <v>1383</v>
      </c>
      <c r="I4" s="592" t="s">
        <v>1384</v>
      </c>
      <c r="J4" s="592" t="s">
        <v>1385</v>
      </c>
    </row>
    <row r="5" spans="1:10" ht="64.5" thickBot="1">
      <c r="B5" s="593" t="s">
        <v>772</v>
      </c>
      <c r="C5" s="594">
        <v>6.0297709906961234</v>
      </c>
      <c r="D5" s="594">
        <v>7.3602976572033807</v>
      </c>
      <c r="E5" s="594">
        <v>10.769343157803828</v>
      </c>
      <c r="F5" s="594">
        <v>7.9623160836513298</v>
      </c>
      <c r="G5" s="594">
        <v>10.295614972768357</v>
      </c>
      <c r="H5" s="594">
        <v>14.368102773799061</v>
      </c>
      <c r="I5" s="594">
        <v>12.016913115983408</v>
      </c>
      <c r="J5" s="595">
        <v>14.5</v>
      </c>
    </row>
    <row r="9" spans="1:10">
      <c r="B9" s="220" t="s">
        <v>771</v>
      </c>
    </row>
    <row r="26" spans="2:2">
      <c r="B26" s="224" t="s">
        <v>156</v>
      </c>
    </row>
    <row r="28" spans="2:2">
      <c r="B28" s="15" t="s">
        <v>1636</v>
      </c>
    </row>
  </sheetData>
  <phoneticPr fontId="39" type="noConversion"/>
  <hyperlinks>
    <hyperlink ref="B28" location="Мазмұны!B138" display="мазмұнға"/>
  </hyperlinks>
  <pageMargins left="0.75" right="0.75" top="1" bottom="1" header="0.5" footer="0.5"/>
  <pageSetup paperSize="9" orientation="portrait" verticalDpi="0" r:id="rId1"/>
  <headerFooter alignWithMargins="0"/>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2"/>
  <dimension ref="A2:H34"/>
  <sheetViews>
    <sheetView topLeftCell="A7" workbookViewId="0">
      <selection activeCell="B10" sqref="B10"/>
    </sheetView>
  </sheetViews>
  <sheetFormatPr defaultRowHeight="12.75"/>
  <cols>
    <col min="2" max="2" width="22.140625" customWidth="1"/>
    <col min="3" max="8" width="9.85546875" bestFit="1" customWidth="1"/>
  </cols>
  <sheetData>
    <row r="2" spans="1:8">
      <c r="A2" s="47" t="s">
        <v>1630</v>
      </c>
      <c r="B2" s="220" t="s">
        <v>1182</v>
      </c>
    </row>
    <row r="3" spans="1:8" ht="13.5" thickBot="1">
      <c r="H3" s="296" t="s">
        <v>1146</v>
      </c>
    </row>
    <row r="4" spans="1:8" ht="13.5" thickBot="1">
      <c r="B4" s="565" t="s">
        <v>158</v>
      </c>
      <c r="C4" s="572" t="s">
        <v>1378</v>
      </c>
      <c r="D4" s="572" t="s">
        <v>1379</v>
      </c>
      <c r="E4" s="572" t="s">
        <v>1380</v>
      </c>
      <c r="F4" s="572" t="s">
        <v>1381</v>
      </c>
      <c r="G4" s="572" t="s">
        <v>1382</v>
      </c>
      <c r="H4" s="596" t="s">
        <v>1385</v>
      </c>
    </row>
    <row r="5" spans="1:8" ht="38.25" customHeight="1">
      <c r="B5" s="597" t="s">
        <v>773</v>
      </c>
      <c r="C5" s="598">
        <v>35921.599999999999</v>
      </c>
      <c r="D5" s="599">
        <v>43784.3</v>
      </c>
      <c r="E5" s="598">
        <v>72164.2</v>
      </c>
      <c r="F5" s="598">
        <v>98520.1</v>
      </c>
      <c r="G5" s="598">
        <v>129372.3</v>
      </c>
      <c r="H5" s="600">
        <v>144185.5</v>
      </c>
    </row>
    <row r="6" spans="1:8" ht="51">
      <c r="B6" s="601" t="s">
        <v>774</v>
      </c>
      <c r="C6" s="602">
        <v>13377.5</v>
      </c>
      <c r="D6" s="602">
        <v>19730.5</v>
      </c>
      <c r="E6" s="602">
        <v>31493.1</v>
      </c>
      <c r="F6" s="602">
        <v>43273.2</v>
      </c>
      <c r="G6" s="603">
        <v>45608</v>
      </c>
      <c r="H6" s="604">
        <v>44587.4</v>
      </c>
    </row>
    <row r="7" spans="1:8" ht="51.75" thickBot="1">
      <c r="B7" s="605" t="s">
        <v>775</v>
      </c>
      <c r="C7" s="570">
        <f t="shared" ref="C7:H7" si="0">C5/C6</f>
        <v>2.6852251915529806</v>
      </c>
      <c r="D7" s="570">
        <f t="shared" si="0"/>
        <v>2.2191176097919465</v>
      </c>
      <c r="E7" s="570">
        <f t="shared" si="0"/>
        <v>2.2914289161752892</v>
      </c>
      <c r="F7" s="570">
        <f t="shared" si="0"/>
        <v>2.2767001284859916</v>
      </c>
      <c r="G7" s="570">
        <f t="shared" si="0"/>
        <v>2.8366141904928961</v>
      </c>
      <c r="H7" s="606">
        <f t="shared" si="0"/>
        <v>3.2337723213284471</v>
      </c>
    </row>
    <row r="10" spans="1:8">
      <c r="B10" s="220" t="s">
        <v>1182</v>
      </c>
    </row>
    <row r="32" spans="2:2">
      <c r="B32" s="224" t="s">
        <v>156</v>
      </c>
    </row>
    <row r="34" spans="2:2">
      <c r="B34" s="15" t="s">
        <v>1636</v>
      </c>
    </row>
  </sheetData>
  <phoneticPr fontId="39" type="noConversion"/>
  <hyperlinks>
    <hyperlink ref="B34" location="Мазмұны!B139" display="мазмұнға"/>
  </hyperlinks>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2:K59"/>
  <sheetViews>
    <sheetView workbookViewId="0">
      <selection activeCell="H33" sqref="H33:H35"/>
    </sheetView>
  </sheetViews>
  <sheetFormatPr defaultRowHeight="12.75"/>
  <cols>
    <col min="1" max="1" width="4.85546875" style="921" bestFit="1" customWidth="1"/>
    <col min="2" max="2" width="9.140625" style="929"/>
    <col min="3" max="3" width="9.28515625" style="921" bestFit="1" customWidth="1"/>
    <col min="4" max="4" width="6.5703125" style="921" bestFit="1" customWidth="1"/>
    <col min="5" max="5" width="12.5703125" style="921" bestFit="1" customWidth="1"/>
    <col min="6" max="6" width="8" style="921" bestFit="1" customWidth="1"/>
    <col min="7" max="7" width="10.42578125" style="921" bestFit="1" customWidth="1"/>
    <col min="8" max="16384" width="9.140625" style="921"/>
  </cols>
  <sheetData>
    <row r="2" spans="1:9">
      <c r="A2" s="2" t="s">
        <v>1630</v>
      </c>
      <c r="B2" s="220" t="s">
        <v>255</v>
      </c>
    </row>
    <row r="3" spans="1:9">
      <c r="I3" s="220" t="s">
        <v>255</v>
      </c>
    </row>
    <row r="4" spans="1:9" ht="25.5">
      <c r="B4" s="918" t="s">
        <v>1631</v>
      </c>
      <c r="C4" s="918" t="s">
        <v>1</v>
      </c>
      <c r="D4" s="918" t="s">
        <v>1216</v>
      </c>
      <c r="E4" s="918" t="s">
        <v>2</v>
      </c>
      <c r="F4" s="918" t="s">
        <v>1609</v>
      </c>
      <c r="G4" s="918" t="s">
        <v>540</v>
      </c>
    </row>
    <row r="5" spans="1:9">
      <c r="B5" s="919" t="s">
        <v>1559</v>
      </c>
      <c r="C5" s="1087">
        <v>184.30699999999999</v>
      </c>
      <c r="D5" s="1087">
        <v>97.154809999999998</v>
      </c>
      <c r="E5" s="1087">
        <v>118.6699</v>
      </c>
      <c r="F5" s="1087">
        <v>140.32339999999999</v>
      </c>
      <c r="G5" s="1087">
        <v>182.66820000000001</v>
      </c>
    </row>
    <row r="6" spans="1:9">
      <c r="B6" s="919" t="s">
        <v>1560</v>
      </c>
      <c r="C6" s="1087">
        <v>190.3434</v>
      </c>
      <c r="D6" s="1087">
        <v>111.0262</v>
      </c>
      <c r="E6" s="1087">
        <v>149.3073</v>
      </c>
      <c r="F6" s="1087">
        <v>176.57929999999999</v>
      </c>
      <c r="G6" s="1087">
        <v>215.1156</v>
      </c>
    </row>
    <row r="7" spans="1:9">
      <c r="B7" s="919" t="s">
        <v>1561</v>
      </c>
      <c r="C7" s="1087">
        <v>251.41300000000001</v>
      </c>
      <c r="D7" s="1087">
        <v>141.3449</v>
      </c>
      <c r="E7" s="1087">
        <v>197.8939</v>
      </c>
      <c r="F7" s="1087">
        <v>234.96639999999999</v>
      </c>
      <c r="G7" s="1087">
        <v>264.4744</v>
      </c>
    </row>
    <row r="8" spans="1:9">
      <c r="B8" s="919" t="s">
        <v>1562</v>
      </c>
      <c r="C8" s="1087">
        <v>243.88990000000001</v>
      </c>
      <c r="D8" s="1087">
        <v>140.28530000000001</v>
      </c>
      <c r="E8" s="1087">
        <v>191.20740000000001</v>
      </c>
      <c r="F8" s="1087">
        <v>227.94980000000001</v>
      </c>
      <c r="G8" s="1087">
        <v>258.77109999999999</v>
      </c>
    </row>
    <row r="9" spans="1:9">
      <c r="B9" s="919" t="s">
        <v>1563</v>
      </c>
      <c r="C9" s="1087">
        <v>267.71929999999998</v>
      </c>
      <c r="D9" s="1087">
        <v>131.4983</v>
      </c>
      <c r="E9" s="1087">
        <v>168.90860000000001</v>
      </c>
      <c r="F9" s="1087">
        <v>225.48419999999999</v>
      </c>
      <c r="G9" s="1087">
        <v>233.29769999999999</v>
      </c>
    </row>
    <row r="10" spans="1:9">
      <c r="B10" s="919" t="s">
        <v>1564</v>
      </c>
      <c r="C10" s="1087">
        <v>356.75080000000003</v>
      </c>
      <c r="D10" s="1087">
        <v>164.92760000000001</v>
      </c>
      <c r="E10" s="1087">
        <v>209.88120000000001</v>
      </c>
      <c r="F10" s="1087">
        <v>290.50819999999999</v>
      </c>
      <c r="G10" s="1087">
        <v>273.1395</v>
      </c>
    </row>
    <row r="11" spans="1:9">
      <c r="B11" s="919" t="s">
        <v>1565</v>
      </c>
      <c r="C11" s="1087">
        <v>385.22640000000001</v>
      </c>
      <c r="D11" s="1087">
        <v>158.35830000000001</v>
      </c>
      <c r="E11" s="1087">
        <v>211.7397</v>
      </c>
      <c r="F11" s="1087">
        <v>305.79689999999999</v>
      </c>
      <c r="G11" s="1087">
        <v>277.37189999999998</v>
      </c>
    </row>
    <row r="12" spans="1:9">
      <c r="B12" s="919" t="s">
        <v>1566</v>
      </c>
      <c r="C12" s="1087">
        <v>419.14170000000001</v>
      </c>
      <c r="D12" s="1087">
        <v>178.4006</v>
      </c>
      <c r="E12" s="1087">
        <v>250.56100000000001</v>
      </c>
      <c r="F12" s="1087">
        <v>319.7373</v>
      </c>
      <c r="G12" s="1087">
        <v>305.45400000000001</v>
      </c>
    </row>
    <row r="13" spans="1:9">
      <c r="B13" s="919" t="s">
        <v>1567</v>
      </c>
      <c r="C13" s="1087">
        <v>434.03</v>
      </c>
      <c r="D13" s="1087">
        <v>189.53729999999999</v>
      </c>
      <c r="E13" s="1087">
        <v>250.59399999999999</v>
      </c>
      <c r="F13" s="1087">
        <v>325.0455</v>
      </c>
      <c r="G13" s="1087">
        <v>319.96030000000002</v>
      </c>
    </row>
    <row r="14" spans="1:9">
      <c r="B14" s="919" t="s">
        <v>1568</v>
      </c>
      <c r="C14" s="1087">
        <v>468.27350000000001</v>
      </c>
      <c r="D14" s="1087">
        <v>205.38329999999999</v>
      </c>
      <c r="E14" s="1087">
        <v>268.63940000000002</v>
      </c>
      <c r="F14" s="1087">
        <v>373.23700000000002</v>
      </c>
      <c r="G14" s="1087">
        <v>344.7251</v>
      </c>
    </row>
    <row r="15" spans="1:9">
      <c r="B15" s="919" t="s">
        <v>1569</v>
      </c>
      <c r="C15" s="1087">
        <v>463.94049999999999</v>
      </c>
      <c r="D15" s="1087">
        <v>185.10560000000001</v>
      </c>
      <c r="E15" s="1087">
        <v>254.66569999999999</v>
      </c>
      <c r="F15" s="1087">
        <v>332.34030000000001</v>
      </c>
      <c r="G15" s="1087">
        <v>321.50150000000002</v>
      </c>
    </row>
    <row r="16" spans="1:9">
      <c r="B16" s="919" t="s">
        <v>1570</v>
      </c>
      <c r="C16" s="1087">
        <v>431.11020000000002</v>
      </c>
      <c r="D16" s="1087">
        <v>160.65610000000001</v>
      </c>
      <c r="E16" s="1087">
        <v>245.48439999999999</v>
      </c>
      <c r="F16" s="1087">
        <v>329.9914</v>
      </c>
      <c r="G16" s="1087">
        <v>298.07100000000003</v>
      </c>
    </row>
    <row r="17" spans="2:11">
      <c r="B17" s="919" t="s">
        <v>1571</v>
      </c>
      <c r="C17" s="1087">
        <v>385.71080000000001</v>
      </c>
      <c r="D17" s="1087">
        <v>162.46369999999999</v>
      </c>
      <c r="E17" s="1087">
        <v>263.80930000000001</v>
      </c>
      <c r="F17" s="1087">
        <v>386.91359999999997</v>
      </c>
      <c r="G17" s="1087">
        <v>293.25560000000002</v>
      </c>
    </row>
    <row r="18" spans="2:11">
      <c r="B18" s="919" t="s">
        <v>1572</v>
      </c>
      <c r="C18" s="1087">
        <v>467.63420000000002</v>
      </c>
      <c r="D18" s="1087">
        <v>195.761</v>
      </c>
      <c r="E18" s="1087">
        <v>299.11630000000002</v>
      </c>
      <c r="F18" s="1087">
        <v>480.95749999999998</v>
      </c>
      <c r="G18" s="1087">
        <v>334.99369999999999</v>
      </c>
    </row>
    <row r="19" spans="2:11">
      <c r="B19" s="919" t="s">
        <v>1573</v>
      </c>
      <c r="C19" s="1087">
        <v>482.26769999999999</v>
      </c>
      <c r="D19" s="1087">
        <v>210.95310000000001</v>
      </c>
      <c r="E19" s="1087">
        <v>286.82029999999997</v>
      </c>
      <c r="F19" s="1087">
        <v>550.72080000000005</v>
      </c>
      <c r="G19" s="1087">
        <v>350.48790000000002</v>
      </c>
      <c r="I19" s="917" t="s">
        <v>3</v>
      </c>
      <c r="J19" s="917"/>
      <c r="K19" s="917"/>
    </row>
    <row r="20" spans="2:11">
      <c r="B20" s="919" t="s">
        <v>1574</v>
      </c>
      <c r="C20" s="1087">
        <v>612.63850000000002</v>
      </c>
      <c r="D20" s="1087">
        <v>307.94929999999999</v>
      </c>
      <c r="E20" s="1087">
        <v>324.42270000000002</v>
      </c>
      <c r="F20" s="1087">
        <v>667.60410000000002</v>
      </c>
      <c r="G20" s="1087">
        <v>414.61709999999999</v>
      </c>
    </row>
    <row r="21" spans="2:11">
      <c r="B21" s="919" t="s">
        <v>1575</v>
      </c>
      <c r="C21" s="1087">
        <v>1202.5909999999999</v>
      </c>
      <c r="D21" s="1087">
        <v>586.01080000000002</v>
      </c>
      <c r="E21" s="1087">
        <v>581.14729999999997</v>
      </c>
      <c r="F21" s="1087">
        <v>1768.9770000000001</v>
      </c>
      <c r="G21" s="1087">
        <v>706.72469999999998</v>
      </c>
      <c r="I21" s="15" t="s">
        <v>1636</v>
      </c>
    </row>
    <row r="22" spans="2:11">
      <c r="B22" s="919" t="s">
        <v>1576</v>
      </c>
      <c r="C22" s="1087">
        <v>1176.9570000000001</v>
      </c>
      <c r="D22" s="1087">
        <v>704.06640000000004</v>
      </c>
      <c r="E22" s="1087">
        <v>619.95569999999998</v>
      </c>
      <c r="F22" s="1087">
        <v>2011.7550000000001</v>
      </c>
      <c r="G22" s="1087">
        <v>766.82180000000005</v>
      </c>
    </row>
    <row r="23" spans="2:11">
      <c r="B23" s="919" t="s">
        <v>1577</v>
      </c>
      <c r="C23" s="1087">
        <v>1302.135</v>
      </c>
      <c r="D23" s="1087">
        <v>853.75250000000005</v>
      </c>
      <c r="E23" s="1087">
        <v>625.58299999999997</v>
      </c>
      <c r="F23" s="1087">
        <v>2588.6550000000002</v>
      </c>
      <c r="G23" s="1087">
        <v>804.50840000000005</v>
      </c>
    </row>
    <row r="24" spans="2:11">
      <c r="B24" s="919" t="s">
        <v>1578</v>
      </c>
      <c r="C24" s="1087">
        <v>1249.9480000000001</v>
      </c>
      <c r="D24" s="1087">
        <v>725.97519999999997</v>
      </c>
      <c r="E24" s="1087">
        <v>586.51229999999998</v>
      </c>
      <c r="F24" s="1087">
        <v>2592.7890000000002</v>
      </c>
      <c r="G24" s="1087">
        <v>743.67309999999998</v>
      </c>
    </row>
    <row r="25" spans="2:11">
      <c r="B25" s="919" t="s">
        <v>1579</v>
      </c>
      <c r="C25" s="1087">
        <v>1280.4949999999999</v>
      </c>
      <c r="D25" s="1087">
        <v>685.16390000000001</v>
      </c>
      <c r="E25" s="1087">
        <v>550.35810000000004</v>
      </c>
      <c r="F25" s="1087">
        <v>3065.2959999999998</v>
      </c>
      <c r="G25" s="1087">
        <v>733.19240000000002</v>
      </c>
    </row>
    <row r="26" spans="2:11">
      <c r="B26" s="919" t="s">
        <v>1580</v>
      </c>
      <c r="C26" s="1087">
        <v>1296.143</v>
      </c>
      <c r="D26" s="1087">
        <v>670.65120000000002</v>
      </c>
      <c r="E26" s="1087">
        <v>546.33540000000005</v>
      </c>
      <c r="F26" s="1087">
        <v>3158.221</v>
      </c>
      <c r="G26" s="1087">
        <v>728.1472</v>
      </c>
    </row>
    <row r="27" spans="2:11">
      <c r="B27" s="919" t="s">
        <v>1581</v>
      </c>
      <c r="C27" s="1087">
        <v>982.8682</v>
      </c>
      <c r="D27" s="1087">
        <v>536.18669999999997</v>
      </c>
      <c r="E27" s="1087">
        <v>480.12240000000003</v>
      </c>
      <c r="F27" s="1087">
        <v>2128.7379999999998</v>
      </c>
      <c r="G27" s="1087">
        <v>655.23099999999999</v>
      </c>
    </row>
    <row r="28" spans="2:11">
      <c r="B28" s="919" t="s">
        <v>1582</v>
      </c>
      <c r="C28" s="1087">
        <v>768.63710000000003</v>
      </c>
      <c r="D28" s="1087">
        <v>430.012</v>
      </c>
      <c r="E28" s="1087">
        <v>376.45600000000002</v>
      </c>
      <c r="F28" s="1087">
        <v>1318.527</v>
      </c>
      <c r="G28" s="1087">
        <v>561.57680000000005</v>
      </c>
    </row>
    <row r="29" spans="2:11">
      <c r="B29" s="919" t="s">
        <v>1583</v>
      </c>
      <c r="C29" s="1087">
        <v>745.81560000000002</v>
      </c>
      <c r="D29" s="1087">
        <v>393.7525</v>
      </c>
      <c r="E29" s="1087">
        <v>327.01920000000001</v>
      </c>
      <c r="F29" s="1087">
        <v>1228.904</v>
      </c>
      <c r="G29" s="1087">
        <v>500.98050000000001</v>
      </c>
    </row>
    <row r="30" spans="2:11">
      <c r="B30" s="919" t="s">
        <v>1584</v>
      </c>
      <c r="C30" s="1087">
        <v>797.71550000000002</v>
      </c>
      <c r="D30" s="1087">
        <v>411.71899999999999</v>
      </c>
      <c r="E30" s="1087">
        <v>331.46559999999999</v>
      </c>
      <c r="F30" s="1087">
        <v>1154.056</v>
      </c>
      <c r="G30" s="1087">
        <v>454.33260000000001</v>
      </c>
    </row>
    <row r="31" spans="2:11">
      <c r="B31" s="919" t="s">
        <v>1585</v>
      </c>
      <c r="C31" s="1087">
        <v>703.42420000000004</v>
      </c>
      <c r="D31" s="1087">
        <v>382.8768</v>
      </c>
      <c r="E31" s="1087">
        <v>287.1687</v>
      </c>
      <c r="F31" s="1087">
        <v>822.45569999999998</v>
      </c>
      <c r="G31" s="1087">
        <v>410.88600000000002</v>
      </c>
    </row>
    <row r="32" spans="2:11">
      <c r="B32" s="919" t="s">
        <v>1586</v>
      </c>
      <c r="C32" s="1087">
        <v>571.32060000000001</v>
      </c>
      <c r="D32" s="1087">
        <v>339.51920000000001</v>
      </c>
      <c r="E32" s="1087">
        <v>267.48410000000001</v>
      </c>
      <c r="F32" s="1087">
        <v>891.08199999999999</v>
      </c>
      <c r="G32" s="1087">
        <v>390.68979999999999</v>
      </c>
    </row>
    <row r="33" spans="2:7">
      <c r="B33" s="919" t="s">
        <v>1587</v>
      </c>
      <c r="C33" s="1087">
        <v>429.9307</v>
      </c>
      <c r="D33" s="1087">
        <v>257.68020000000001</v>
      </c>
      <c r="E33" s="1087">
        <v>241.10149999999999</v>
      </c>
      <c r="F33" s="1087">
        <v>926.60270000000003</v>
      </c>
      <c r="G33" s="1087">
        <v>362.04430000000002</v>
      </c>
    </row>
    <row r="34" spans="2:7">
      <c r="B34" s="919" t="s">
        <v>1588</v>
      </c>
      <c r="C34" s="1087">
        <v>457.76600000000002</v>
      </c>
      <c r="D34" s="1087">
        <v>249.3135</v>
      </c>
      <c r="E34" s="1087">
        <v>253.0712</v>
      </c>
      <c r="F34" s="1087">
        <v>1106.3209999999999</v>
      </c>
      <c r="G34" s="1087">
        <v>367.71510000000001</v>
      </c>
    </row>
    <row r="35" spans="2:7">
      <c r="B35" s="919" t="s">
        <v>1589</v>
      </c>
      <c r="C35" s="1087">
        <v>440.10570000000001</v>
      </c>
      <c r="D35" s="1087">
        <v>229.28399999999999</v>
      </c>
      <c r="E35" s="1087">
        <v>228.39080000000001</v>
      </c>
      <c r="F35" s="1087">
        <v>1029.1099999999999</v>
      </c>
      <c r="G35" s="1087">
        <v>358.11410000000001</v>
      </c>
    </row>
    <row r="36" spans="2:7">
      <c r="B36" s="919" t="s">
        <v>1590</v>
      </c>
      <c r="C36" s="1087">
        <v>358.53190000000001</v>
      </c>
      <c r="D36" s="1087">
        <v>206.46199999999999</v>
      </c>
      <c r="E36" s="1087">
        <v>230.9256</v>
      </c>
      <c r="F36" s="1087">
        <v>799.77520000000004</v>
      </c>
      <c r="G36" s="1087">
        <v>342.87900000000002</v>
      </c>
    </row>
    <row r="37" spans="2:7">
      <c r="B37" s="919" t="s">
        <v>1591</v>
      </c>
      <c r="C37" s="1087">
        <v>378.9425</v>
      </c>
      <c r="D37" s="1087">
        <v>221.71860000000001</v>
      </c>
      <c r="E37" s="1087">
        <v>247.81190000000001</v>
      </c>
      <c r="F37" s="1087">
        <v>834.48599999999999</v>
      </c>
      <c r="G37" s="1087">
        <v>365.0942</v>
      </c>
    </row>
    <row r="38" spans="2:7">
      <c r="B38" s="919" t="s">
        <v>1592</v>
      </c>
      <c r="C38" s="1087">
        <v>289.4572</v>
      </c>
      <c r="D38" s="1087">
        <v>181.09039999999999</v>
      </c>
      <c r="E38" s="1087">
        <v>205.10210000000001</v>
      </c>
      <c r="F38" s="1087">
        <v>577.68290000000002</v>
      </c>
      <c r="G38" s="1087">
        <v>321.53969999999998</v>
      </c>
    </row>
    <row r="39" spans="2:7">
      <c r="B39" s="919" t="s">
        <v>1593</v>
      </c>
      <c r="C39" s="1087">
        <v>241.12620000000001</v>
      </c>
      <c r="D39" s="1087">
        <v>160.9025</v>
      </c>
      <c r="E39" s="1087">
        <v>181.9324</v>
      </c>
      <c r="F39" s="1087">
        <v>468.65649999999999</v>
      </c>
      <c r="G39" s="1087">
        <v>300.58800000000002</v>
      </c>
    </row>
    <row r="40" spans="2:7">
      <c r="B40" s="919" t="s">
        <v>1594</v>
      </c>
      <c r="C40" s="1087">
        <v>427.25959999999998</v>
      </c>
      <c r="D40" s="1087">
        <v>253.7252</v>
      </c>
      <c r="E40" s="1087">
        <v>229.62029999999999</v>
      </c>
      <c r="F40" s="1087">
        <v>604.072</v>
      </c>
      <c r="G40" s="1087">
        <v>372.01389999999998</v>
      </c>
    </row>
    <row r="41" spans="2:7">
      <c r="B41" s="919" t="s">
        <v>1595</v>
      </c>
      <c r="C41" s="1087">
        <v>416.27379999999999</v>
      </c>
      <c r="D41" s="1087">
        <v>276.95479999999998</v>
      </c>
      <c r="E41" s="1087">
        <v>242.4665</v>
      </c>
      <c r="F41" s="1087">
        <v>613.01340000000005</v>
      </c>
      <c r="G41" s="1087">
        <v>387.9393</v>
      </c>
    </row>
    <row r="42" spans="2:7">
      <c r="B42" s="919" t="s">
        <v>1596</v>
      </c>
      <c r="C42" s="1087">
        <v>371.1875</v>
      </c>
      <c r="D42" s="1087">
        <v>268.53039999999999</v>
      </c>
      <c r="E42" s="1087">
        <v>225.1832</v>
      </c>
      <c r="F42" s="1087">
        <v>580.17399999999998</v>
      </c>
      <c r="G42" s="1087">
        <v>376.09699999999998</v>
      </c>
    </row>
    <row r="43" spans="2:7">
      <c r="B43" s="919" t="s">
        <v>1597</v>
      </c>
      <c r="C43" s="1087">
        <v>318.52140000000003</v>
      </c>
      <c r="D43" s="1087">
        <v>244.47649999999999</v>
      </c>
      <c r="E43" s="1087">
        <v>189.381</v>
      </c>
      <c r="F43" s="1087">
        <v>506.45749999999998</v>
      </c>
      <c r="G43" s="1087">
        <v>347.39389999999997</v>
      </c>
    </row>
    <row r="44" spans="2:7">
      <c r="B44" s="919" t="s">
        <v>1598</v>
      </c>
      <c r="C44" s="1087">
        <v>349.66160000000002</v>
      </c>
      <c r="D44" s="1087">
        <v>242.5497</v>
      </c>
      <c r="E44" s="1087">
        <v>186.17099999999999</v>
      </c>
      <c r="F44" s="1087">
        <v>533.65809999999999</v>
      </c>
      <c r="G44" s="1087">
        <v>356.447</v>
      </c>
    </row>
    <row r="45" spans="2:7">
      <c r="B45" s="919" t="s">
        <v>1608</v>
      </c>
      <c r="C45" s="1087">
        <v>345.14150000000001</v>
      </c>
      <c r="D45" s="1087">
        <v>234.50370000000001</v>
      </c>
      <c r="E45" s="1087">
        <v>187.65559999999999</v>
      </c>
      <c r="F45" s="1087">
        <v>555.80610000000001</v>
      </c>
      <c r="G45" s="1087">
        <v>337.78629999999998</v>
      </c>
    </row>
    <row r="46" spans="2:7">
      <c r="C46" s="1088"/>
      <c r="D46" s="1088"/>
      <c r="E46" s="1088"/>
      <c r="F46" s="1088"/>
      <c r="G46" s="1088"/>
    </row>
    <row r="47" spans="2:7">
      <c r="C47" s="1088"/>
      <c r="D47" s="1088"/>
      <c r="E47" s="1088"/>
      <c r="F47" s="1088"/>
      <c r="G47" s="1088"/>
    </row>
    <row r="48" spans="2:7">
      <c r="C48" s="1088"/>
      <c r="D48" s="1088"/>
      <c r="E48" s="1088"/>
      <c r="F48" s="1088"/>
      <c r="G48" s="1088"/>
    </row>
    <row r="49" spans="3:7">
      <c r="C49" s="1088"/>
      <c r="D49" s="1088"/>
      <c r="E49" s="1088"/>
      <c r="F49" s="1088"/>
      <c r="G49" s="1088"/>
    </row>
    <row r="50" spans="3:7">
      <c r="C50" s="1088"/>
      <c r="D50" s="1088"/>
      <c r="E50" s="1088"/>
      <c r="F50" s="1088"/>
      <c r="G50" s="1088"/>
    </row>
    <row r="51" spans="3:7">
      <c r="C51" s="1088"/>
      <c r="D51" s="1088"/>
      <c r="E51" s="1088"/>
      <c r="F51" s="1088"/>
      <c r="G51" s="1088"/>
    </row>
    <row r="52" spans="3:7">
      <c r="C52" s="1088"/>
      <c r="D52" s="1088"/>
      <c r="E52" s="1088"/>
      <c r="F52" s="1088"/>
      <c r="G52" s="1088"/>
    </row>
    <row r="53" spans="3:7">
      <c r="C53" s="1088"/>
      <c r="D53" s="1088"/>
      <c r="E53" s="1088"/>
      <c r="F53" s="1088"/>
      <c r="G53" s="1088"/>
    </row>
    <row r="54" spans="3:7">
      <c r="C54" s="1088"/>
      <c r="D54" s="1088"/>
      <c r="E54" s="1088"/>
      <c r="F54" s="1088"/>
      <c r="G54" s="1088"/>
    </row>
    <row r="55" spans="3:7">
      <c r="C55" s="1088"/>
      <c r="D55" s="1088"/>
      <c r="E55" s="1088"/>
      <c r="F55" s="1088"/>
      <c r="G55" s="1088"/>
    </row>
    <row r="56" spans="3:7">
      <c r="C56" s="1088"/>
      <c r="D56" s="1088"/>
      <c r="E56" s="1088"/>
      <c r="F56" s="1088"/>
      <c r="G56" s="1088"/>
    </row>
    <row r="57" spans="3:7">
      <c r="C57" s="1088"/>
      <c r="D57" s="1088"/>
      <c r="E57" s="1088"/>
      <c r="F57" s="1088"/>
      <c r="G57" s="1088"/>
    </row>
    <row r="58" spans="3:7">
      <c r="C58" s="1088"/>
      <c r="D58" s="1088"/>
      <c r="E58" s="1088"/>
      <c r="F58" s="1088"/>
      <c r="G58" s="1088"/>
    </row>
    <row r="59" spans="3:7">
      <c r="C59" s="1088"/>
      <c r="D59" s="1088"/>
      <c r="E59" s="1088"/>
      <c r="F59" s="1088"/>
      <c r="G59" s="1088"/>
    </row>
  </sheetData>
  <phoneticPr fontId="39" type="noConversion"/>
  <hyperlinks>
    <hyperlink ref="I21" location="Мазмұны!B14" display="мазмұнға"/>
  </hyperlinks>
  <pageMargins left="0.75" right="0.75" top="1" bottom="1" header="0.5" footer="0.5"/>
  <pageSetup paperSize="9" orientation="portrait" verticalDpi="0" r:id="rId1"/>
  <headerFooter alignWithMargins="0"/>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3"/>
  <dimension ref="A2:D43"/>
  <sheetViews>
    <sheetView topLeftCell="A7" workbookViewId="0">
      <selection activeCell="B43" sqref="B43"/>
    </sheetView>
  </sheetViews>
  <sheetFormatPr defaultRowHeight="12.75"/>
  <cols>
    <col min="2" max="2" width="4.5703125" customWidth="1"/>
    <col min="3" max="3" width="36" customWidth="1"/>
    <col min="4" max="4" width="11.42578125" customWidth="1"/>
  </cols>
  <sheetData>
    <row r="2" spans="1:4">
      <c r="A2" s="47" t="s">
        <v>1630</v>
      </c>
      <c r="B2" s="220" t="s">
        <v>313</v>
      </c>
    </row>
    <row r="3" spans="1:4" ht="13.5" thickBot="1"/>
    <row r="4" spans="1:4" ht="13.5" thickBot="1">
      <c r="B4" s="607" t="s">
        <v>1147</v>
      </c>
      <c r="C4" s="608" t="s">
        <v>776</v>
      </c>
      <c r="D4" s="609" t="s">
        <v>777</v>
      </c>
    </row>
    <row r="5" spans="1:4">
      <c r="B5" s="610">
        <v>1</v>
      </c>
      <c r="C5" s="611" t="s">
        <v>778</v>
      </c>
      <c r="D5" s="612">
        <v>3.0661132495177315</v>
      </c>
    </row>
    <row r="6" spans="1:4">
      <c r="B6" s="613">
        <v>2</v>
      </c>
      <c r="C6" s="611" t="s">
        <v>779</v>
      </c>
      <c r="D6" s="614">
        <v>2.4565912685136948</v>
      </c>
    </row>
    <row r="7" spans="1:4">
      <c r="B7" s="610">
        <v>3</v>
      </c>
      <c r="C7" s="611" t="s">
        <v>780</v>
      </c>
      <c r="D7" s="614">
        <v>1.2225892229509903</v>
      </c>
    </row>
    <row r="8" spans="1:4">
      <c r="B8" s="610">
        <v>4</v>
      </c>
      <c r="C8" s="611" t="s">
        <v>781</v>
      </c>
      <c r="D8" s="614">
        <v>0.22230708513727299</v>
      </c>
    </row>
    <row r="9" spans="1:4">
      <c r="B9" s="613">
        <v>5</v>
      </c>
      <c r="C9" s="611" t="s">
        <v>782</v>
      </c>
      <c r="D9" s="614">
        <v>1.0086486025903203</v>
      </c>
    </row>
    <row r="10" spans="1:4">
      <c r="B10" s="610">
        <v>6</v>
      </c>
      <c r="C10" s="611" t="s">
        <v>783</v>
      </c>
      <c r="D10" s="614">
        <v>3.0273871587901113</v>
      </c>
    </row>
    <row r="11" spans="1:4">
      <c r="B11" s="610">
        <v>7</v>
      </c>
      <c r="C11" s="611" t="s">
        <v>784</v>
      </c>
      <c r="D11" s="614">
        <v>5.3095318452672471</v>
      </c>
    </row>
    <row r="12" spans="1:4">
      <c r="B12" s="613">
        <v>8</v>
      </c>
      <c r="C12" s="611" t="s">
        <v>785</v>
      </c>
      <c r="D12" s="614">
        <v>9.9390292376612663</v>
      </c>
    </row>
    <row r="13" spans="1:4">
      <c r="B13" s="610">
        <v>9</v>
      </c>
      <c r="C13" s="611" t="s">
        <v>786</v>
      </c>
      <c r="D13" s="614">
        <v>1.5516873718151385</v>
      </c>
    </row>
    <row r="14" spans="1:4">
      <c r="B14" s="610">
        <v>10</v>
      </c>
      <c r="C14" s="611" t="s">
        <v>787</v>
      </c>
      <c r="D14" s="614">
        <v>2.2049083511223309</v>
      </c>
    </row>
    <row r="15" spans="1:4">
      <c r="B15" s="613">
        <v>11</v>
      </c>
      <c r="C15" s="611" t="s">
        <v>788</v>
      </c>
      <c r="D15" s="614">
        <v>3.4170315582107071E-2</v>
      </c>
    </row>
    <row r="16" spans="1:4">
      <c r="B16" s="610">
        <v>12</v>
      </c>
      <c r="C16" s="611" t="s">
        <v>789</v>
      </c>
      <c r="D16" s="614">
        <v>1.2702028973662165</v>
      </c>
    </row>
    <row r="17" spans="2:4">
      <c r="B17" s="610">
        <v>13</v>
      </c>
      <c r="C17" s="611" t="s">
        <v>790</v>
      </c>
      <c r="D17" s="614">
        <v>0.86980741496068759</v>
      </c>
    </row>
    <row r="18" spans="2:4">
      <c r="B18" s="613">
        <v>14</v>
      </c>
      <c r="C18" s="611" t="s">
        <v>791</v>
      </c>
      <c r="D18" s="614">
        <v>3.0647659595616557E-2</v>
      </c>
    </row>
    <row r="19" spans="2:4">
      <c r="B19" s="610">
        <v>15</v>
      </c>
      <c r="C19" s="611" t="s">
        <v>792</v>
      </c>
      <c r="D19" s="614">
        <v>2.5427246625551039</v>
      </c>
    </row>
    <row r="20" spans="2:4">
      <c r="B20" s="610">
        <v>16</v>
      </c>
      <c r="C20" s="611" t="s">
        <v>793</v>
      </c>
      <c r="D20" s="614">
        <v>4.4008892361627323</v>
      </c>
    </row>
    <row r="22" spans="2:4">
      <c r="B22" s="220" t="s">
        <v>313</v>
      </c>
    </row>
    <row r="41" spans="2:2">
      <c r="B41" s="224" t="s">
        <v>156</v>
      </c>
    </row>
    <row r="43" spans="2:2">
      <c r="B43" s="15" t="s">
        <v>1636</v>
      </c>
    </row>
  </sheetData>
  <phoneticPr fontId="39" type="noConversion"/>
  <hyperlinks>
    <hyperlink ref="B43" location="Мазмұны!B140" display="мазмұнға"/>
  </hyperlinks>
  <pageMargins left="0.75" right="0.75" top="1" bottom="1" header="0.5" footer="0.5"/>
  <pageSetup paperSize="9" orientation="portrait" verticalDpi="0" r:id="rId1"/>
  <headerFooter alignWithMargins="0"/>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4">
    <pageSetUpPr fitToPage="1"/>
  </sheetPr>
  <dimension ref="A2:I37"/>
  <sheetViews>
    <sheetView workbookViewId="0">
      <selection activeCell="J20" sqref="J20"/>
    </sheetView>
  </sheetViews>
  <sheetFormatPr defaultColWidth="8" defaultRowHeight="12.75"/>
  <cols>
    <col min="1" max="1" width="9.5703125" style="617" customWidth="1"/>
    <col min="2" max="2" width="38" style="617" bestFit="1" customWidth="1"/>
    <col min="3" max="3" width="9.85546875" style="617" customWidth="1"/>
    <col min="4" max="4" width="8.5703125" style="617" customWidth="1"/>
    <col min="5" max="5" width="9.140625" style="617" customWidth="1"/>
    <col min="6" max="6" width="8" style="617" customWidth="1"/>
    <col min="7" max="7" width="10.140625" style="617" customWidth="1"/>
    <col min="8" max="8" width="7.5703125" style="617" customWidth="1"/>
    <col min="9" max="16384" width="8" style="617"/>
  </cols>
  <sheetData>
    <row r="2" spans="1:9">
      <c r="A2" s="615" t="s">
        <v>1630</v>
      </c>
      <c r="B2" s="1452" t="s">
        <v>314</v>
      </c>
      <c r="C2" s="1452"/>
    </row>
    <row r="4" spans="1:9" ht="15.75" customHeight="1">
      <c r="B4" s="1454" t="s">
        <v>764</v>
      </c>
      <c r="C4" s="1453" t="s">
        <v>1415</v>
      </c>
      <c r="D4" s="1453"/>
      <c r="E4" s="1453" t="s">
        <v>1416</v>
      </c>
      <c r="F4" s="1453"/>
      <c r="G4" s="1453" t="s">
        <v>1417</v>
      </c>
      <c r="H4" s="1453"/>
    </row>
    <row r="5" spans="1:9">
      <c r="B5" s="1454"/>
      <c r="C5" s="619" t="s">
        <v>794</v>
      </c>
      <c r="D5" s="619" t="s">
        <v>1419</v>
      </c>
      <c r="E5" s="619" t="s">
        <v>794</v>
      </c>
      <c r="F5" s="619" t="s">
        <v>1419</v>
      </c>
      <c r="G5" s="619" t="s">
        <v>794</v>
      </c>
      <c r="H5" s="619" t="s">
        <v>1419</v>
      </c>
    </row>
    <row r="6" spans="1:9">
      <c r="B6" s="620" t="s">
        <v>765</v>
      </c>
      <c r="C6" s="621">
        <v>360520</v>
      </c>
      <c r="D6" s="622">
        <f>C6/C$15*100</f>
        <v>26.697670285401149</v>
      </c>
      <c r="E6" s="621">
        <v>609168.48937407893</v>
      </c>
      <c r="F6" s="622">
        <f t="shared" ref="F6:F15" si="0">E6/E$15*100</f>
        <v>35.310402070306679</v>
      </c>
      <c r="G6" s="621">
        <v>954620.36717370711</v>
      </c>
      <c r="H6" s="623">
        <f>G6/G$15*100</f>
        <v>45.488307559079907</v>
      </c>
      <c r="I6" s="624"/>
    </row>
    <row r="7" spans="1:9" ht="25.5">
      <c r="B7" s="620" t="s">
        <v>795</v>
      </c>
      <c r="C7" s="621">
        <v>167672</v>
      </c>
      <c r="D7" s="622">
        <f>C7/$C$15*100</f>
        <v>12.416653090241265</v>
      </c>
      <c r="E7" s="621">
        <v>206661.90573467998</v>
      </c>
      <c r="F7" s="622">
        <f t="shared" si="0"/>
        <v>11.979140601322575</v>
      </c>
      <c r="G7" s="621">
        <v>191314.545378932</v>
      </c>
      <c r="H7" s="623">
        <v>9.11</v>
      </c>
      <c r="I7" s="624"/>
    </row>
    <row r="8" spans="1:9" ht="25.5">
      <c r="B8" s="620" t="s">
        <v>796</v>
      </c>
      <c r="C8" s="625"/>
      <c r="D8" s="622">
        <f>C8/$C$15*100</f>
        <v>0</v>
      </c>
      <c r="E8" s="625">
        <v>0</v>
      </c>
      <c r="F8" s="622">
        <f t="shared" si="0"/>
        <v>0</v>
      </c>
      <c r="G8" s="621">
        <v>0</v>
      </c>
      <c r="H8" s="623">
        <f t="shared" ref="H8:H15" si="1">G8/G$15*100</f>
        <v>0</v>
      </c>
      <c r="I8" s="624"/>
    </row>
    <row r="9" spans="1:9" ht="25.5">
      <c r="B9" s="620" t="s">
        <v>797</v>
      </c>
      <c r="C9" s="625"/>
      <c r="D9" s="622">
        <f>C9/$C$15*100</f>
        <v>0</v>
      </c>
      <c r="E9" s="625">
        <v>91449.741096314203</v>
      </c>
      <c r="F9" s="622">
        <f t="shared" si="0"/>
        <v>5.3008768241677</v>
      </c>
      <c r="G9" s="621">
        <v>42550.706587071902</v>
      </c>
      <c r="H9" s="623">
        <f t="shared" si="1"/>
        <v>2.027570010704256</v>
      </c>
      <c r="I9" s="624"/>
    </row>
    <row r="10" spans="1:9" ht="25.5">
      <c r="B10" s="620" t="s">
        <v>1389</v>
      </c>
      <c r="C10" s="625">
        <v>32345</v>
      </c>
      <c r="D10" s="622">
        <v>2.39</v>
      </c>
      <c r="E10" s="625">
        <v>68909.118506169107</v>
      </c>
      <c r="F10" s="622">
        <f t="shared" si="0"/>
        <v>3.9943114642442614</v>
      </c>
      <c r="G10" s="621">
        <v>41357.360733588197</v>
      </c>
      <c r="H10" s="623">
        <f t="shared" si="1"/>
        <v>1.9707062719089765</v>
      </c>
      <c r="I10" s="624"/>
    </row>
    <row r="11" spans="1:9">
      <c r="B11" s="620" t="s">
        <v>798</v>
      </c>
      <c r="C11" s="625">
        <v>17778</v>
      </c>
      <c r="D11" s="622">
        <v>1.31</v>
      </c>
      <c r="E11" s="625">
        <v>0</v>
      </c>
      <c r="F11" s="622">
        <f t="shared" si="0"/>
        <v>0</v>
      </c>
      <c r="G11" s="621">
        <v>24955.952506000001</v>
      </c>
      <c r="H11" s="623">
        <f t="shared" si="1"/>
        <v>1.1891680526193427</v>
      </c>
      <c r="I11" s="624"/>
    </row>
    <row r="12" spans="1:9" ht="25.5">
      <c r="B12" s="620" t="s">
        <v>799</v>
      </c>
      <c r="C12" s="621">
        <v>593586</v>
      </c>
      <c r="D12" s="622">
        <f>C12/$C$15*100</f>
        <v>43.956960263037068</v>
      </c>
      <c r="E12" s="621">
        <v>665336.40848951903</v>
      </c>
      <c r="F12" s="622">
        <f t="shared" si="0"/>
        <v>38.566170945444178</v>
      </c>
      <c r="G12" s="621">
        <v>717088.10697308462</v>
      </c>
      <c r="H12" s="623">
        <f t="shared" si="1"/>
        <v>34.169734355787682</v>
      </c>
      <c r="I12" s="624"/>
    </row>
    <row r="13" spans="1:9">
      <c r="B13" s="620" t="s">
        <v>800</v>
      </c>
      <c r="C13" s="625">
        <v>171358</v>
      </c>
      <c r="D13" s="622">
        <f>C13/$C$15*100</f>
        <v>12.689613294035754</v>
      </c>
      <c r="E13" s="621">
        <v>80486.474384609304</v>
      </c>
      <c r="F13" s="622">
        <f t="shared" si="0"/>
        <v>4.6653919585731707</v>
      </c>
      <c r="G13" s="621">
        <v>127322.06642562299</v>
      </c>
      <c r="H13" s="623">
        <f t="shared" si="1"/>
        <v>6.0669827669541672</v>
      </c>
      <c r="I13" s="624"/>
    </row>
    <row r="14" spans="1:9">
      <c r="B14" s="620" t="s">
        <v>801</v>
      </c>
      <c r="C14" s="625">
        <v>7121</v>
      </c>
      <c r="D14" s="622">
        <f>C14/$C$15*100</f>
        <v>0.52733304699417949</v>
      </c>
      <c r="E14" s="625">
        <v>3169.264091</v>
      </c>
      <c r="F14" s="622">
        <f t="shared" si="0"/>
        <v>0.18370613594143806</v>
      </c>
      <c r="G14" s="621">
        <v>-603.07183433333296</v>
      </c>
      <c r="H14" s="623">
        <f t="shared" si="1"/>
        <v>-2.8736781681697923E-2</v>
      </c>
      <c r="I14" s="624"/>
    </row>
    <row r="15" spans="1:9">
      <c r="B15" s="626" t="s">
        <v>802</v>
      </c>
      <c r="C15" s="618">
        <v>1350380</v>
      </c>
      <c r="D15" s="618">
        <f>C15/$C$15*100</f>
        <v>100</v>
      </c>
      <c r="E15" s="618">
        <v>1725181.4016763705</v>
      </c>
      <c r="F15" s="618">
        <f t="shared" si="0"/>
        <v>100</v>
      </c>
      <c r="G15" s="618">
        <v>2098606.0339436736</v>
      </c>
      <c r="H15" s="618">
        <f t="shared" si="1"/>
        <v>100</v>
      </c>
      <c r="I15" s="624"/>
    </row>
    <row r="16" spans="1:9">
      <c r="B16" s="627"/>
      <c r="C16" s="628"/>
      <c r="D16" s="628"/>
      <c r="E16" s="628"/>
      <c r="F16" s="628"/>
      <c r="G16" s="628"/>
      <c r="H16" s="628"/>
      <c r="I16" s="624"/>
    </row>
    <row r="17" spans="2:5">
      <c r="B17" s="629" t="s">
        <v>314</v>
      </c>
      <c r="C17" s="629"/>
    </row>
    <row r="19" spans="2:5">
      <c r="B19" s="1261"/>
      <c r="E19" s="630" t="s">
        <v>1420</v>
      </c>
    </row>
    <row r="20" spans="2:5" ht="31.5">
      <c r="B20" s="1262"/>
      <c r="C20" s="631" t="s">
        <v>1411</v>
      </c>
      <c r="D20" s="631" t="s">
        <v>1414</v>
      </c>
      <c r="E20" s="631" t="s">
        <v>1385</v>
      </c>
    </row>
    <row r="21" spans="2:5" ht="15.75">
      <c r="B21" s="1263"/>
      <c r="C21" s="632">
        <v>26.697670285401149</v>
      </c>
      <c r="D21" s="632">
        <v>35.310402070306679</v>
      </c>
      <c r="E21" s="633">
        <v>45.488307559079907</v>
      </c>
    </row>
    <row r="22" spans="2:5" ht="15.75">
      <c r="B22" s="1263"/>
      <c r="C22" s="632">
        <v>12.416653090241265</v>
      </c>
      <c r="D22" s="632">
        <v>11.979140601322575</v>
      </c>
      <c r="E22" s="633">
        <v>9.11</v>
      </c>
    </row>
    <row r="23" spans="2:5" ht="15.75">
      <c r="B23" s="1263"/>
      <c r="C23" s="632">
        <v>0</v>
      </c>
      <c r="D23" s="632">
        <v>0</v>
      </c>
      <c r="E23" s="633">
        <v>0</v>
      </c>
    </row>
    <row r="24" spans="2:5" ht="15.75">
      <c r="B24" s="1263"/>
      <c r="C24" s="632">
        <v>0</v>
      </c>
      <c r="D24" s="632">
        <v>5.3008768241677</v>
      </c>
      <c r="E24" s="633">
        <v>2.027570010704256</v>
      </c>
    </row>
    <row r="25" spans="2:5" ht="15.75">
      <c r="B25" s="1263"/>
      <c r="C25" s="632">
        <v>2.39</v>
      </c>
      <c r="D25" s="632">
        <v>3.9943114642442614</v>
      </c>
      <c r="E25" s="633">
        <v>1.9707062719089765</v>
      </c>
    </row>
    <row r="26" spans="2:5" ht="15.75">
      <c r="B26" s="1263"/>
      <c r="C26" s="632">
        <v>1.31</v>
      </c>
      <c r="D26" s="632">
        <v>0</v>
      </c>
      <c r="E26" s="633">
        <v>1.1891680526193427</v>
      </c>
    </row>
    <row r="27" spans="2:5" ht="15.75">
      <c r="B27" s="1263"/>
      <c r="C27" s="632">
        <v>43.956960263037068</v>
      </c>
      <c r="D27" s="632">
        <v>38.566170945444178</v>
      </c>
      <c r="E27" s="633">
        <v>34.169734355787682</v>
      </c>
    </row>
    <row r="28" spans="2:5" ht="15.75">
      <c r="B28" s="1263"/>
      <c r="C28" s="632">
        <v>12.689613294035754</v>
      </c>
      <c r="D28" s="632">
        <v>4.6653919585731707</v>
      </c>
      <c r="E28" s="633">
        <v>6.0669827669541672</v>
      </c>
    </row>
    <row r="29" spans="2:5" ht="15.75">
      <c r="B29" s="1263"/>
      <c r="C29" s="632">
        <v>0.52733304699417949</v>
      </c>
      <c r="D29" s="632">
        <v>0.18370613594143806</v>
      </c>
      <c r="E29" s="633">
        <v>-2.8736781681697923E-2</v>
      </c>
    </row>
    <row r="30" spans="2:5" ht="15.75">
      <c r="B30" s="1263"/>
      <c r="C30" s="634">
        <v>100</v>
      </c>
      <c r="D30" s="634">
        <v>100</v>
      </c>
      <c r="E30" s="634">
        <v>100</v>
      </c>
    </row>
    <row r="35" spans="2:2">
      <c r="B35" s="635" t="s">
        <v>156</v>
      </c>
    </row>
    <row r="37" spans="2:2">
      <c r="B37" s="15" t="s">
        <v>1636</v>
      </c>
    </row>
  </sheetData>
  <mergeCells count="5">
    <mergeCell ref="B2:C2"/>
    <mergeCell ref="G4:H4"/>
    <mergeCell ref="B4:B5"/>
    <mergeCell ref="C4:D4"/>
    <mergeCell ref="E4:F4"/>
  </mergeCells>
  <phoneticPr fontId="45" type="noConversion"/>
  <hyperlinks>
    <hyperlink ref="B37" location="Мазмұны!B143" display="мазмұнға"/>
  </hyperlinks>
  <pageMargins left="0.75" right="0.75" top="1" bottom="1" header="0.5" footer="0.5"/>
  <pageSetup paperSize="9" scale="79" orientation="portrait" r:id="rId1"/>
  <headerFooter alignWithMargins="0"/>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5"/>
  <dimension ref="A2:D30"/>
  <sheetViews>
    <sheetView topLeftCell="A7" workbookViewId="0">
      <selection activeCell="F9" sqref="F9"/>
    </sheetView>
  </sheetViews>
  <sheetFormatPr defaultColWidth="8" defaultRowHeight="15"/>
  <cols>
    <col min="1" max="1" width="4.85546875" style="637" bestFit="1" customWidth="1"/>
    <col min="2" max="2" width="51.28515625" style="637" customWidth="1"/>
    <col min="3" max="3" width="10.5703125" style="649" customWidth="1"/>
    <col min="4" max="4" width="9.85546875" style="650" customWidth="1"/>
    <col min="5" max="16384" width="8" style="637"/>
  </cols>
  <sheetData>
    <row r="2" spans="1:4">
      <c r="A2" s="615" t="s">
        <v>1630</v>
      </c>
      <c r="B2" s="1455" t="s">
        <v>315</v>
      </c>
      <c r="C2" s="1455"/>
      <c r="D2" s="1455"/>
    </row>
    <row r="3" spans="1:4">
      <c r="B3" s="617"/>
      <c r="C3" s="638" t="s">
        <v>1420</v>
      </c>
      <c r="D3" s="638" t="s">
        <v>1420</v>
      </c>
    </row>
    <row r="4" spans="1:4" s="639" customFormat="1" ht="14.25">
      <c r="B4" s="1359" t="s">
        <v>1612</v>
      </c>
      <c r="C4" s="640">
        <v>40179</v>
      </c>
      <c r="D4" s="641">
        <v>40452</v>
      </c>
    </row>
    <row r="5" spans="1:4">
      <c r="B5" s="642" t="s">
        <v>803</v>
      </c>
      <c r="C5" s="643">
        <v>0.97068257783771084</v>
      </c>
      <c r="D5" s="643">
        <v>1.3059386831324187</v>
      </c>
    </row>
    <row r="6" spans="1:4">
      <c r="B6" s="642" t="s">
        <v>1402</v>
      </c>
      <c r="C6" s="643">
        <v>2.09240853972923</v>
      </c>
      <c r="D6" s="643">
        <v>1.3327716690316369</v>
      </c>
    </row>
    <row r="7" spans="1:4">
      <c r="B7" s="642" t="s">
        <v>1477</v>
      </c>
      <c r="C7" s="643">
        <v>1.4704381121889809</v>
      </c>
      <c r="D7" s="643">
        <v>1.1071609948408176</v>
      </c>
    </row>
    <row r="8" spans="1:4" ht="25.5">
      <c r="B8" s="642" t="s">
        <v>804</v>
      </c>
      <c r="C8" s="643">
        <v>1.7102761457284776</v>
      </c>
      <c r="D8" s="643">
        <v>1.8516872627084864</v>
      </c>
    </row>
    <row r="9" spans="1:4" ht="25.5">
      <c r="B9" s="642" t="s">
        <v>805</v>
      </c>
      <c r="C9" s="643">
        <v>0</v>
      </c>
      <c r="D9" s="643">
        <v>0</v>
      </c>
    </row>
    <row r="10" spans="1:4">
      <c r="B10" s="642" t="s">
        <v>62</v>
      </c>
      <c r="C10" s="643">
        <v>1.1223485851975803</v>
      </c>
      <c r="D10" s="643">
        <v>0.85118774130233477</v>
      </c>
    </row>
    <row r="11" spans="1:4" ht="25.5">
      <c r="B11" s="642" t="s">
        <v>812</v>
      </c>
      <c r="C11" s="643">
        <v>1.6972747865942945</v>
      </c>
      <c r="D11" s="643">
        <v>1.3778522422320145</v>
      </c>
    </row>
    <row r="12" spans="1:4">
      <c r="B12" s="642" t="s">
        <v>1403</v>
      </c>
      <c r="C12" s="643">
        <v>0.56308647055390215</v>
      </c>
      <c r="D12" s="643">
        <v>0.41475246672685595</v>
      </c>
    </row>
    <row r="13" spans="1:4">
      <c r="B13" s="642" t="s">
        <v>813</v>
      </c>
      <c r="C13" s="643">
        <v>5.8119569457828228E-3</v>
      </c>
      <c r="D13" s="643">
        <v>1.3805675524855632E-3</v>
      </c>
    </row>
    <row r="14" spans="1:4">
      <c r="B14" s="642" t="s">
        <v>814</v>
      </c>
      <c r="C14" s="643">
        <v>0.56263334093913353</v>
      </c>
      <c r="D14" s="643">
        <v>0.38622306924285849</v>
      </c>
    </row>
    <row r="15" spans="1:4">
      <c r="B15" s="642" t="s">
        <v>815</v>
      </c>
      <c r="C15" s="643">
        <v>30.197301548521811</v>
      </c>
      <c r="D15" s="643">
        <v>28.23751153854796</v>
      </c>
    </row>
    <row r="16" spans="1:4">
      <c r="B16" s="644" t="s">
        <v>816</v>
      </c>
      <c r="C16" s="643">
        <v>24.185021277247149</v>
      </c>
      <c r="D16" s="643">
        <v>23.465600968594718</v>
      </c>
    </row>
    <row r="17" spans="2:4">
      <c r="B17" s="644" t="s">
        <v>817</v>
      </c>
      <c r="C17" s="643">
        <v>6.0122802712746646</v>
      </c>
      <c r="D17" s="643">
        <v>4.7719105699532429</v>
      </c>
    </row>
    <row r="18" spans="2:4">
      <c r="B18" s="642" t="s">
        <v>1479</v>
      </c>
      <c r="C18" s="643">
        <v>0.24380893646815932</v>
      </c>
      <c r="D18" s="643">
        <v>0.16026772268083833</v>
      </c>
    </row>
    <row r="19" spans="2:4">
      <c r="B19" s="642" t="s">
        <v>818</v>
      </c>
      <c r="C19" s="643">
        <v>8.4556608592721658E-3</v>
      </c>
      <c r="D19" s="643">
        <v>0</v>
      </c>
    </row>
    <row r="20" spans="2:4">
      <c r="B20" s="642" t="s">
        <v>819</v>
      </c>
      <c r="C20" s="643">
        <v>0</v>
      </c>
      <c r="D20" s="643">
        <v>8.2949037842918225E-2</v>
      </c>
    </row>
    <row r="21" spans="2:4" ht="25.5">
      <c r="B21" s="642" t="s">
        <v>1404</v>
      </c>
      <c r="C21" s="643">
        <v>0</v>
      </c>
      <c r="D21" s="643">
        <v>0.23501279747175996</v>
      </c>
    </row>
    <row r="22" spans="2:4">
      <c r="B22" s="642" t="s">
        <v>820</v>
      </c>
      <c r="C22" s="643">
        <v>0</v>
      </c>
      <c r="D22" s="643">
        <v>0</v>
      </c>
    </row>
    <row r="23" spans="2:4">
      <c r="B23" s="642" t="s">
        <v>821</v>
      </c>
      <c r="C23" s="643">
        <v>0</v>
      </c>
      <c r="D23" s="643">
        <v>0</v>
      </c>
    </row>
    <row r="24" spans="2:4">
      <c r="B24" s="642" t="s">
        <v>822</v>
      </c>
      <c r="C24" s="643">
        <v>0</v>
      </c>
      <c r="D24" s="643">
        <v>0</v>
      </c>
    </row>
    <row r="25" spans="2:4">
      <c r="B25" s="642" t="s">
        <v>1405</v>
      </c>
      <c r="C25" s="643">
        <v>0.77049510524745013</v>
      </c>
      <c r="D25" s="643">
        <v>2.2176809137295481</v>
      </c>
    </row>
    <row r="26" spans="2:4">
      <c r="B26" s="642" t="s">
        <v>823</v>
      </c>
      <c r="C26" s="643">
        <v>0</v>
      </c>
      <c r="D26" s="643">
        <v>0</v>
      </c>
    </row>
    <row r="27" spans="2:4">
      <c r="B27" s="1265" t="s">
        <v>824</v>
      </c>
      <c r="C27" s="645"/>
      <c r="D27" s="645"/>
    </row>
    <row r="28" spans="2:4">
      <c r="B28" s="635" t="s">
        <v>156</v>
      </c>
      <c r="C28" s="646"/>
      <c r="D28" s="646"/>
    </row>
    <row r="29" spans="2:4">
      <c r="C29" s="647"/>
      <c r="D29" s="648"/>
    </row>
    <row r="30" spans="2:4">
      <c r="B30" s="15" t="s">
        <v>1636</v>
      </c>
      <c r="C30" s="646"/>
      <c r="D30" s="646"/>
    </row>
  </sheetData>
  <mergeCells count="1">
    <mergeCell ref="B2:D2"/>
  </mergeCells>
  <phoneticPr fontId="45" type="noConversion"/>
  <hyperlinks>
    <hyperlink ref="B30" location="Мазмұны!B144" display="мазмұнға"/>
  </hyperlinks>
  <pageMargins left="0.7" right="0.7" top="0.75" bottom="0.75" header="0.3" footer="0.3"/>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6"/>
  <dimension ref="A1:Q38"/>
  <sheetViews>
    <sheetView workbookViewId="0">
      <selection activeCell="I25" sqref="I25"/>
    </sheetView>
  </sheetViews>
  <sheetFormatPr defaultColWidth="8" defaultRowHeight="12.75"/>
  <cols>
    <col min="1" max="1" width="10.42578125" style="651" customWidth="1"/>
    <col min="2" max="2" width="30.28515625" style="651" customWidth="1"/>
    <col min="3" max="5" width="9.85546875" style="651" bestFit="1" customWidth="1"/>
    <col min="6" max="16384" width="8" style="651"/>
  </cols>
  <sheetData>
    <row r="1" spans="1:17">
      <c r="B1" s="615"/>
    </row>
    <row r="2" spans="1:17">
      <c r="A2" s="615" t="s">
        <v>1630</v>
      </c>
      <c r="B2" s="652" t="s">
        <v>316</v>
      </c>
    </row>
    <row r="4" spans="1:17" s="653" customFormat="1">
      <c r="B4" s="654" t="s">
        <v>1228</v>
      </c>
      <c r="C4" s="655" t="s">
        <v>1423</v>
      </c>
      <c r="D4" s="655" t="s">
        <v>1424</v>
      </c>
      <c r="E4" s="655" t="s">
        <v>1425</v>
      </c>
      <c r="F4" s="655" t="s">
        <v>1426</v>
      </c>
      <c r="G4" s="655" t="s">
        <v>1427</v>
      </c>
      <c r="H4" s="655" t="s">
        <v>1428</v>
      </c>
      <c r="I4" s="655" t="s">
        <v>1429</v>
      </c>
      <c r="J4" s="655" t="s">
        <v>1430</v>
      </c>
      <c r="K4" s="655" t="s">
        <v>1431</v>
      </c>
      <c r="L4" s="655" t="s">
        <v>1432</v>
      </c>
      <c r="M4" s="655" t="s">
        <v>1433</v>
      </c>
      <c r="N4" s="655" t="s">
        <v>1434</v>
      </c>
      <c r="O4" s="655" t="s">
        <v>1435</v>
      </c>
    </row>
    <row r="5" spans="1:17" s="656" customFormat="1" ht="38.25">
      <c r="B5" s="657" t="s">
        <v>826</v>
      </c>
      <c r="C5" s="658">
        <v>12.69</v>
      </c>
      <c r="D5" s="658">
        <v>9.4700000000000006</v>
      </c>
      <c r="E5" s="658">
        <v>-0.84</v>
      </c>
      <c r="F5" s="658">
        <v>11.95</v>
      </c>
      <c r="G5" s="658">
        <v>11.99</v>
      </c>
      <c r="H5" s="658">
        <v>9.27</v>
      </c>
      <c r="I5" s="658">
        <v>9.34</v>
      </c>
      <c r="J5" s="658">
        <v>9.0399999999999991</v>
      </c>
      <c r="K5" s="658">
        <v>6.72</v>
      </c>
      <c r="L5" s="658">
        <v>5.47</v>
      </c>
      <c r="M5" s="658">
        <v>5.47</v>
      </c>
      <c r="N5" s="658">
        <v>4.6900000000000004</v>
      </c>
      <c r="O5" s="658">
        <v>4.54</v>
      </c>
    </row>
    <row r="6" spans="1:17" s="659" customFormat="1" ht="42" customHeight="1">
      <c r="B6" s="657" t="s">
        <v>827</v>
      </c>
      <c r="C6" s="658">
        <v>25.38</v>
      </c>
      <c r="D6" s="658">
        <v>32.9</v>
      </c>
      <c r="E6" s="658">
        <v>22.79</v>
      </c>
      <c r="F6" s="658">
        <v>21.54</v>
      </c>
      <c r="G6" s="658">
        <v>19.3</v>
      </c>
      <c r="H6" s="658">
        <v>19.54</v>
      </c>
      <c r="I6" s="658">
        <v>20.100000000000001</v>
      </c>
      <c r="J6" s="658">
        <v>20.309999999999999</v>
      </c>
      <c r="K6" s="658">
        <v>18.91</v>
      </c>
      <c r="L6" s="658">
        <v>17.96</v>
      </c>
      <c r="M6" s="658">
        <v>16.43</v>
      </c>
      <c r="N6" s="658">
        <v>16.71</v>
      </c>
      <c r="O6" s="658">
        <v>17.11</v>
      </c>
    </row>
    <row r="7" spans="1:17" s="656" customFormat="1" ht="38.25">
      <c r="B7" s="657" t="s">
        <v>828</v>
      </c>
      <c r="C7" s="658">
        <v>50.64</v>
      </c>
      <c r="D7" s="658">
        <v>46.15</v>
      </c>
      <c r="E7" s="658">
        <v>36.61</v>
      </c>
      <c r="F7" s="658">
        <v>47.52</v>
      </c>
      <c r="G7" s="658">
        <v>46.51</v>
      </c>
      <c r="H7" s="658">
        <v>46.16</v>
      </c>
      <c r="I7" s="658">
        <v>46.3</v>
      </c>
      <c r="J7" s="658">
        <v>46.57</v>
      </c>
      <c r="K7" s="658">
        <v>45.43</v>
      </c>
      <c r="L7" s="658">
        <v>44.95</v>
      </c>
      <c r="M7" s="658">
        <v>43.63</v>
      </c>
      <c r="N7" s="658">
        <v>43.35</v>
      </c>
      <c r="O7" s="658">
        <v>43.29</v>
      </c>
    </row>
    <row r="8" spans="1:17">
      <c r="B8" s="617"/>
      <c r="C8" s="617"/>
      <c r="D8" s="617"/>
      <c r="E8" s="617"/>
      <c r="F8" s="617"/>
      <c r="G8" s="617"/>
      <c r="H8" s="617"/>
      <c r="I8" s="617"/>
      <c r="J8" s="617"/>
      <c r="K8" s="617"/>
      <c r="L8" s="617"/>
      <c r="M8" s="617"/>
      <c r="N8" s="617"/>
      <c r="O8" s="617"/>
    </row>
    <row r="9" spans="1:17" ht="25.5">
      <c r="B9" s="657" t="s">
        <v>829</v>
      </c>
      <c r="C9" s="658">
        <v>8.4</v>
      </c>
      <c r="D9" s="658">
        <v>18.8</v>
      </c>
      <c r="E9" s="658">
        <v>9.5</v>
      </c>
      <c r="F9" s="658">
        <v>6.2</v>
      </c>
      <c r="G9" s="658">
        <v>7.3</v>
      </c>
      <c r="H9" s="658">
        <v>7.4</v>
      </c>
      <c r="I9" s="658">
        <v>7.2</v>
      </c>
      <c r="J9" s="658">
        <v>7.1</v>
      </c>
      <c r="K9" s="658">
        <v>6.72</v>
      </c>
      <c r="L9" s="658">
        <v>6.8</v>
      </c>
      <c r="M9" s="658">
        <v>6.7</v>
      </c>
      <c r="N9" s="658">
        <v>6.5</v>
      </c>
      <c r="O9" s="658">
        <v>6.7</v>
      </c>
      <c r="Q9" s="660"/>
    </row>
    <row r="10" spans="1:17" ht="25.5">
      <c r="B10" s="657" t="s">
        <v>830</v>
      </c>
      <c r="C10" s="658">
        <v>24.45</v>
      </c>
      <c r="D10" s="658">
        <v>38.57</v>
      </c>
      <c r="E10" s="658">
        <v>41.01</v>
      </c>
      <c r="F10" s="658">
        <v>38.15</v>
      </c>
      <c r="G10" s="658">
        <v>38.450000000000003</v>
      </c>
      <c r="H10" s="658">
        <v>38.69</v>
      </c>
      <c r="I10" s="658">
        <v>38.57</v>
      </c>
      <c r="J10" s="658">
        <v>38.78</v>
      </c>
      <c r="K10" s="658">
        <v>38.61</v>
      </c>
      <c r="L10" s="658">
        <v>37.9</v>
      </c>
      <c r="M10" s="658">
        <v>36.869999999999997</v>
      </c>
      <c r="N10" s="658">
        <v>35.840000000000003</v>
      </c>
      <c r="O10" s="658">
        <v>33.69</v>
      </c>
      <c r="Q10" s="660"/>
    </row>
    <row r="11" spans="1:17" ht="25.5">
      <c r="B11" s="657" t="s">
        <v>831</v>
      </c>
      <c r="C11" s="658">
        <v>41.69</v>
      </c>
      <c r="D11" s="658">
        <v>57.9</v>
      </c>
      <c r="E11" s="658">
        <v>61.9</v>
      </c>
      <c r="F11" s="658">
        <v>61.14</v>
      </c>
      <c r="G11" s="658">
        <v>61.78</v>
      </c>
      <c r="H11" s="658">
        <v>62.67</v>
      </c>
      <c r="I11" s="658">
        <v>62.67</v>
      </c>
      <c r="J11" s="658">
        <v>62.77</v>
      </c>
      <c r="K11" s="658">
        <v>62.56</v>
      </c>
      <c r="L11" s="658">
        <v>62.34</v>
      </c>
      <c r="M11" s="658">
        <v>61.88</v>
      </c>
      <c r="N11" s="658">
        <v>61.53</v>
      </c>
      <c r="O11" s="658">
        <v>61.3</v>
      </c>
      <c r="Q11" s="660"/>
    </row>
    <row r="13" spans="1:17">
      <c r="B13" s="629" t="s">
        <v>825</v>
      </c>
    </row>
    <row r="36" spans="2:2">
      <c r="B36" s="635" t="s">
        <v>156</v>
      </c>
    </row>
    <row r="38" spans="2:2">
      <c r="B38" s="15" t="s">
        <v>1636</v>
      </c>
    </row>
  </sheetData>
  <phoneticPr fontId="45" type="noConversion"/>
  <hyperlinks>
    <hyperlink ref="B38" location="Мазмұны!B145" display="мазмұнға"/>
  </hyperlinks>
  <pageMargins left="0.7" right="0.7" top="0.75" bottom="0.75" header="0.3" footer="0.3"/>
  <pageSetup paperSize="9" orientation="portrait" r:id="rId1"/>
  <headerFooter alignWithMargins="0"/>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7"/>
  <dimension ref="A1:Y28"/>
  <sheetViews>
    <sheetView workbookViewId="0">
      <selection activeCell="I21" sqref="I21"/>
    </sheetView>
  </sheetViews>
  <sheetFormatPr defaultColWidth="8" defaultRowHeight="15.75"/>
  <cols>
    <col min="1" max="1" width="10.140625" style="651" customWidth="1"/>
    <col min="2" max="2" width="14.5703125" style="651" customWidth="1"/>
    <col min="3" max="3" width="10.140625" style="687" customWidth="1"/>
    <col min="4" max="4" width="8.140625" style="687" customWidth="1"/>
    <col min="5" max="5" width="10.7109375" style="687" customWidth="1"/>
    <col min="6" max="6" width="7.85546875" style="687" customWidth="1"/>
    <col min="7" max="7" width="10.140625" style="688" customWidth="1"/>
    <col min="8" max="8" width="8.42578125" style="688" customWidth="1"/>
    <col min="9" max="9" width="10.28515625" style="688" customWidth="1"/>
    <col min="10" max="10" width="8.140625" style="688" customWidth="1"/>
    <col min="11" max="11" width="10.5703125" style="688" customWidth="1"/>
    <col min="12" max="12" width="8" style="688" customWidth="1"/>
    <col min="13" max="13" width="9.85546875" style="688" customWidth="1"/>
    <col min="14" max="14" width="8.42578125" style="688" customWidth="1"/>
    <col min="15" max="15" width="10" style="688" customWidth="1"/>
    <col min="16" max="16" width="8.42578125" style="688" customWidth="1"/>
    <col min="17" max="17" width="11" style="688" customWidth="1"/>
    <col min="18" max="18" width="9.140625" style="688" customWidth="1"/>
    <col min="19" max="19" width="11.140625" style="688" customWidth="1"/>
    <col min="20" max="20" width="9.28515625" style="688" customWidth="1"/>
    <col min="21" max="21" width="10.5703125" style="688" customWidth="1"/>
    <col min="22" max="22" width="8.7109375" style="688" customWidth="1"/>
    <col min="23" max="23" width="11.28515625" style="651" customWidth="1"/>
    <col min="24" max="24" width="8.85546875" style="651" customWidth="1"/>
    <col min="25" max="25" width="10.28515625" style="651" customWidth="1"/>
    <col min="26" max="16384" width="8" style="651"/>
  </cols>
  <sheetData>
    <row r="1" spans="1:25" s="617" customFormat="1" ht="12.75">
      <c r="C1" s="661"/>
      <c r="D1" s="661"/>
      <c r="E1" s="661"/>
      <c r="F1" s="661"/>
    </row>
    <row r="2" spans="1:25" s="617" customFormat="1" ht="18.75" customHeight="1">
      <c r="A2" s="615" t="s">
        <v>1630</v>
      </c>
      <c r="B2" s="662" t="s">
        <v>1183</v>
      </c>
      <c r="C2" s="636"/>
      <c r="D2" s="636"/>
      <c r="E2" s="636"/>
      <c r="F2" s="636"/>
      <c r="G2" s="636"/>
      <c r="H2" s="636"/>
      <c r="I2" s="636"/>
      <c r="J2" s="636"/>
      <c r="K2" s="636"/>
      <c r="L2" s="636"/>
      <c r="M2" s="663"/>
      <c r="N2" s="663"/>
      <c r="O2" s="663"/>
      <c r="P2" s="663"/>
      <c r="Q2" s="663"/>
      <c r="R2" s="663"/>
      <c r="S2" s="663"/>
      <c r="T2" s="663"/>
      <c r="U2" s="663"/>
      <c r="V2" s="663"/>
      <c r="W2" s="663"/>
      <c r="X2" s="663"/>
      <c r="Y2" s="663"/>
    </row>
    <row r="3" spans="1:25" s="617" customFormat="1" ht="16.5" customHeight="1">
      <c r="B3" s="617" t="s">
        <v>833</v>
      </c>
      <c r="C3" s="664"/>
      <c r="D3" s="664"/>
      <c r="E3" s="664"/>
      <c r="F3" s="664"/>
      <c r="G3" s="664"/>
      <c r="H3" s="664"/>
      <c r="I3" s="664"/>
      <c r="J3" s="664"/>
      <c r="K3" s="664"/>
      <c r="L3" s="664"/>
      <c r="M3" s="664"/>
      <c r="N3" s="664"/>
      <c r="O3" s="664"/>
      <c r="P3" s="664"/>
      <c r="Q3" s="664"/>
      <c r="R3" s="664"/>
      <c r="S3" s="664"/>
      <c r="T3" s="664"/>
      <c r="U3" s="664"/>
      <c r="V3" s="664"/>
      <c r="W3" s="664"/>
      <c r="X3" s="664"/>
      <c r="Y3" s="664"/>
    </row>
    <row r="4" spans="1:25" s="617" customFormat="1" ht="16.5" customHeight="1">
      <c r="B4" s="665"/>
      <c r="C4" s="664"/>
      <c r="D4" s="664"/>
      <c r="E4" s="664"/>
      <c r="F4" s="664"/>
      <c r="G4" s="664"/>
      <c r="H4" s="664"/>
      <c r="I4" s="664"/>
      <c r="J4" s="664"/>
      <c r="K4" s="664"/>
      <c r="L4" s="664"/>
      <c r="M4" s="664"/>
      <c r="N4" s="664"/>
      <c r="O4" s="664"/>
      <c r="P4" s="664"/>
      <c r="Q4" s="664"/>
      <c r="R4" s="664"/>
      <c r="S4" s="664"/>
      <c r="T4" s="664"/>
      <c r="U4" s="664"/>
      <c r="V4" s="664"/>
      <c r="W4" s="664"/>
      <c r="X4" s="664"/>
      <c r="Y4" s="666"/>
    </row>
    <row r="5" spans="1:25" s="617" customFormat="1" ht="27.75" customHeight="1">
      <c r="B5" s="667" t="s">
        <v>158</v>
      </c>
      <c r="C5" s="668">
        <v>39448</v>
      </c>
      <c r="D5" s="669" t="s">
        <v>836</v>
      </c>
      <c r="E5" s="668">
        <v>39814</v>
      </c>
      <c r="F5" s="669" t="s">
        <v>837</v>
      </c>
      <c r="G5" s="670">
        <v>40179</v>
      </c>
      <c r="H5" s="669" t="s">
        <v>838</v>
      </c>
      <c r="I5" s="670">
        <v>40210</v>
      </c>
      <c r="J5" s="669" t="s">
        <v>839</v>
      </c>
      <c r="K5" s="671" t="s">
        <v>407</v>
      </c>
      <c r="L5" s="669" t="s">
        <v>840</v>
      </c>
      <c r="M5" s="670">
        <v>40269</v>
      </c>
      <c r="N5" s="669" t="s">
        <v>841</v>
      </c>
      <c r="O5" s="670">
        <v>40299</v>
      </c>
      <c r="P5" s="669" t="s">
        <v>842</v>
      </c>
      <c r="Q5" s="670">
        <v>40330</v>
      </c>
      <c r="R5" s="669" t="s">
        <v>843</v>
      </c>
      <c r="S5" s="670">
        <v>40360</v>
      </c>
      <c r="T5" s="672" t="s">
        <v>844</v>
      </c>
      <c r="U5" s="670">
        <v>40391</v>
      </c>
      <c r="V5" s="669" t="s">
        <v>845</v>
      </c>
      <c r="W5" s="670">
        <v>40422</v>
      </c>
      <c r="X5" s="669" t="s">
        <v>846</v>
      </c>
      <c r="Y5" s="670">
        <v>40452</v>
      </c>
    </row>
    <row r="6" spans="1:25" s="617" customFormat="1" ht="41.25" customHeight="1">
      <c r="B6" s="673" t="s">
        <v>834</v>
      </c>
      <c r="C6" s="674">
        <v>411.26055200000002</v>
      </c>
      <c r="D6" s="675">
        <f>E6-C6</f>
        <v>-29.258816000000024</v>
      </c>
      <c r="E6" s="674">
        <v>382.00173599999999</v>
      </c>
      <c r="F6" s="675">
        <f>G6-E6</f>
        <v>214.55265700000001</v>
      </c>
      <c r="G6" s="674">
        <v>596.554393</v>
      </c>
      <c r="H6" s="675">
        <f>I6-G6</f>
        <v>17.547593000000006</v>
      </c>
      <c r="I6" s="674">
        <v>614.10198600000001</v>
      </c>
      <c r="J6" s="675">
        <f>K6-I6</f>
        <v>6.2270180000000437</v>
      </c>
      <c r="K6" s="674">
        <v>620.32900400000005</v>
      </c>
      <c r="L6" s="675">
        <f>M6-K6</f>
        <v>21.011956999999938</v>
      </c>
      <c r="M6" s="674">
        <v>641.34096099999999</v>
      </c>
      <c r="N6" s="675">
        <f>O6-M6</f>
        <v>6.1577750000000151</v>
      </c>
      <c r="O6" s="674">
        <v>647.49873600000001</v>
      </c>
      <c r="P6" s="675">
        <f>Q6-O6</f>
        <v>-11.518824999999993</v>
      </c>
      <c r="Q6" s="674">
        <v>635.97991100000002</v>
      </c>
      <c r="R6" s="675">
        <f>S6-Q6</f>
        <v>-8.2941389999999728</v>
      </c>
      <c r="S6" s="674">
        <v>627.68577200000004</v>
      </c>
      <c r="T6" s="675">
        <f>U6-S6</f>
        <v>8.5027279999999337</v>
      </c>
      <c r="U6" s="674">
        <v>636.18849999999998</v>
      </c>
      <c r="V6" s="675">
        <f>W6-U6</f>
        <v>12.743642000000023</v>
      </c>
      <c r="W6" s="676">
        <v>648.932142</v>
      </c>
      <c r="X6" s="677">
        <f>Y6-W6</f>
        <v>15.728809999999953</v>
      </c>
      <c r="Y6" s="676">
        <v>664.66095199999995</v>
      </c>
    </row>
    <row r="7" spans="1:25" s="617" customFormat="1" ht="41.25" customHeight="1">
      <c r="B7" s="673" t="s">
        <v>835</v>
      </c>
      <c r="C7" s="674">
        <v>1208.120845613</v>
      </c>
      <c r="D7" s="675">
        <f>E7-C7</f>
        <v>212.38836187213997</v>
      </c>
      <c r="E7" s="674">
        <v>1420.50920748514</v>
      </c>
      <c r="F7" s="675">
        <f>G7-E7</f>
        <v>439.99929251485992</v>
      </c>
      <c r="G7" s="674">
        <v>1860.5084999999999</v>
      </c>
      <c r="H7" s="675">
        <f>I7-G7</f>
        <v>32.507598000000144</v>
      </c>
      <c r="I7" s="674">
        <v>1893.0160980000001</v>
      </c>
      <c r="J7" s="675">
        <f>K7-I7</f>
        <v>25.89671199999998</v>
      </c>
      <c r="K7" s="676">
        <v>1918.91281</v>
      </c>
      <c r="L7" s="675">
        <f>M7-K7</f>
        <v>37.202238999999963</v>
      </c>
      <c r="M7" s="674">
        <v>1956.115049</v>
      </c>
      <c r="N7" s="675">
        <f>O7-M7</f>
        <v>29.319844999999987</v>
      </c>
      <c r="O7" s="674">
        <v>1985.434894</v>
      </c>
      <c r="P7" s="675">
        <f>Q7-O7</f>
        <v>15.61277999999993</v>
      </c>
      <c r="Q7" s="674">
        <v>2001.0476739999999</v>
      </c>
      <c r="R7" s="675">
        <f>S7-Q7</f>
        <v>18.91529300000002</v>
      </c>
      <c r="S7" s="674">
        <v>2019.9629669999999</v>
      </c>
      <c r="T7" s="675">
        <f>U7-S7</f>
        <v>34.254041000000143</v>
      </c>
      <c r="U7" s="674">
        <v>2054.2170080000001</v>
      </c>
      <c r="V7" s="675">
        <f>W7-U7</f>
        <v>35.090707999999722</v>
      </c>
      <c r="W7" s="676">
        <v>2089.3077159999998</v>
      </c>
      <c r="X7" s="677">
        <f>Y7-W7</f>
        <v>40.294536000000335</v>
      </c>
      <c r="Y7" s="676">
        <v>2129.6022520000001</v>
      </c>
    </row>
    <row r="8" spans="1:25" s="617" customFormat="1" ht="28.5" customHeight="1">
      <c r="B8" s="678"/>
      <c r="C8" s="679"/>
      <c r="D8" s="679"/>
      <c r="E8" s="679"/>
      <c r="F8" s="679"/>
      <c r="G8" s="679"/>
      <c r="H8" s="679"/>
      <c r="I8" s="679"/>
      <c r="J8" s="679"/>
      <c r="K8" s="679"/>
      <c r="L8" s="679"/>
      <c r="M8" s="679"/>
      <c r="N8" s="679"/>
      <c r="O8" s="679"/>
      <c r="P8" s="679"/>
      <c r="Q8" s="679"/>
      <c r="R8" s="679"/>
      <c r="S8" s="680"/>
      <c r="T8" s="680"/>
      <c r="U8" s="680"/>
      <c r="V8" s="680"/>
      <c r="W8" s="679"/>
      <c r="X8" s="679"/>
      <c r="Y8" s="679"/>
    </row>
    <row r="9" spans="1:25">
      <c r="B9" s="662" t="s">
        <v>832</v>
      </c>
      <c r="C9" s="681"/>
      <c r="D9" s="681"/>
      <c r="E9" s="681"/>
      <c r="F9" s="681"/>
      <c r="G9" s="681"/>
      <c r="H9" s="681"/>
      <c r="I9" s="681"/>
      <c r="J9" s="681"/>
      <c r="K9" s="681"/>
      <c r="L9" s="681"/>
      <c r="M9" s="681"/>
      <c r="N9" s="681"/>
      <c r="O9" s="681"/>
      <c r="P9" s="681"/>
      <c r="Q9" s="681"/>
      <c r="R9" s="681"/>
      <c r="S9" s="682"/>
      <c r="T9" s="682"/>
      <c r="U9" s="682"/>
      <c r="V9" s="682"/>
      <c r="W9" s="683"/>
      <c r="X9" s="683"/>
      <c r="Y9" s="683"/>
    </row>
    <row r="10" spans="1:25">
      <c r="B10" s="684"/>
      <c r="C10" s="681"/>
      <c r="D10" s="681"/>
      <c r="E10" s="681"/>
      <c r="F10" s="681"/>
      <c r="G10" s="681"/>
      <c r="H10" s="681"/>
      <c r="I10" s="685"/>
      <c r="J10" s="681"/>
      <c r="K10" s="681"/>
      <c r="L10" s="679"/>
      <c r="M10" s="681"/>
      <c r="N10" s="681"/>
      <c r="O10" s="681"/>
      <c r="P10" s="681"/>
      <c r="Q10" s="681"/>
      <c r="R10" s="681"/>
      <c r="S10" s="682"/>
      <c r="T10" s="682"/>
      <c r="U10" s="682"/>
      <c r="V10" s="682"/>
      <c r="W10" s="683"/>
      <c r="X10" s="683"/>
      <c r="Y10" s="683"/>
    </row>
    <row r="11" spans="1:25">
      <c r="C11" s="681"/>
      <c r="D11" s="681"/>
      <c r="E11" s="681"/>
      <c r="F11" s="681"/>
      <c r="G11" s="681"/>
      <c r="H11" s="681"/>
      <c r="I11" s="685"/>
      <c r="J11" s="681"/>
      <c r="K11" s="681"/>
      <c r="L11" s="679"/>
      <c r="M11" s="681"/>
      <c r="N11" s="681"/>
      <c r="O11" s="681"/>
      <c r="P11" s="681"/>
      <c r="Q11" s="681"/>
      <c r="R11" s="681"/>
      <c r="S11" s="682"/>
      <c r="T11" s="682"/>
      <c r="U11" s="679"/>
      <c r="V11" s="682"/>
      <c r="W11" s="683"/>
      <c r="X11" s="683"/>
      <c r="Y11" s="683"/>
    </row>
    <row r="12" spans="1:25">
      <c r="C12" s="686"/>
      <c r="D12" s="686"/>
      <c r="E12" s="686"/>
      <c r="F12" s="686"/>
      <c r="G12" s="682"/>
      <c r="H12" s="682"/>
      <c r="I12" s="682"/>
      <c r="J12" s="682"/>
      <c r="K12" s="682"/>
      <c r="L12" s="682"/>
      <c r="M12" s="682"/>
      <c r="N12" s="682"/>
      <c r="O12" s="682"/>
      <c r="P12" s="682"/>
      <c r="Q12" s="682"/>
      <c r="R12" s="682"/>
      <c r="S12" s="682"/>
      <c r="T12" s="682"/>
      <c r="U12" s="679"/>
      <c r="V12" s="682"/>
      <c r="W12" s="683"/>
      <c r="X12" s="683"/>
      <c r="Y12" s="683"/>
    </row>
    <row r="13" spans="1:25">
      <c r="C13" s="686"/>
      <c r="D13" s="686"/>
      <c r="E13" s="686"/>
      <c r="F13" s="686"/>
      <c r="G13" s="682"/>
      <c r="H13" s="682"/>
      <c r="I13" s="682"/>
      <c r="J13" s="682"/>
      <c r="K13" s="682"/>
      <c r="L13" s="682"/>
      <c r="M13" s="682"/>
      <c r="N13" s="682"/>
      <c r="O13" s="682"/>
      <c r="P13" s="682"/>
      <c r="Q13" s="682"/>
      <c r="R13" s="682"/>
      <c r="S13" s="682"/>
      <c r="T13" s="682"/>
      <c r="U13" s="682"/>
      <c r="V13" s="682"/>
      <c r="W13" s="683"/>
      <c r="X13" s="683"/>
      <c r="Y13" s="683"/>
    </row>
    <row r="26" spans="2:2">
      <c r="B26" s="635" t="s">
        <v>156</v>
      </c>
    </row>
    <row r="28" spans="2:2">
      <c r="B28" s="15" t="s">
        <v>1636</v>
      </c>
    </row>
  </sheetData>
  <phoneticPr fontId="45" type="noConversion"/>
  <hyperlinks>
    <hyperlink ref="B28" location="Мазмұны!B146" display="мазмұнға"/>
  </hyperlinks>
  <pageMargins left="0.7" right="0.7" top="0.75" bottom="0.75" header="0.3" footer="0.3"/>
  <headerFooter alignWithMargins="0"/>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8"/>
  <dimension ref="A1:T32"/>
  <sheetViews>
    <sheetView topLeftCell="A7" workbookViewId="0">
      <selection activeCell="F27" sqref="F27"/>
    </sheetView>
  </sheetViews>
  <sheetFormatPr defaultColWidth="8" defaultRowHeight="12.75"/>
  <cols>
    <col min="1" max="1" width="10" style="651" customWidth="1"/>
    <col min="2" max="2" width="38.5703125" style="691" customWidth="1"/>
    <col min="3" max="3" width="9.5703125" style="691" customWidth="1"/>
    <col min="4" max="4" width="9.85546875" style="691" customWidth="1"/>
    <col min="5" max="5" width="10" style="691" customWidth="1"/>
    <col min="6" max="6" width="11" style="691" customWidth="1"/>
    <col min="7" max="7" width="9.85546875" style="691" customWidth="1"/>
    <col min="8" max="8" width="11.7109375" style="691" customWidth="1"/>
    <col min="9" max="17" width="13.7109375" style="691" customWidth="1"/>
    <col min="18" max="16384" width="8" style="651"/>
  </cols>
  <sheetData>
    <row r="1" spans="1:20">
      <c r="B1" s="661"/>
      <c r="C1" s="689"/>
      <c r="D1" s="689"/>
      <c r="E1" s="689"/>
      <c r="F1" s="689"/>
      <c r="G1" s="689"/>
      <c r="H1" s="689"/>
      <c r="I1" s="689"/>
      <c r="J1" s="689"/>
      <c r="K1" s="689"/>
      <c r="L1" s="689"/>
      <c r="M1" s="689"/>
      <c r="N1" s="689"/>
      <c r="O1" s="689"/>
      <c r="P1" s="689"/>
      <c r="Q1" s="689"/>
      <c r="R1" s="617"/>
      <c r="S1" s="617"/>
      <c r="T1" s="617"/>
    </row>
    <row r="2" spans="1:20">
      <c r="A2" s="615" t="s">
        <v>1630</v>
      </c>
      <c r="B2" s="1452" t="s">
        <v>1184</v>
      </c>
      <c r="C2" s="1452"/>
      <c r="D2" s="1452"/>
      <c r="E2" s="1456"/>
    </row>
    <row r="3" spans="1:20">
      <c r="A3" s="615"/>
      <c r="B3" s="616"/>
      <c r="C3" s="616"/>
      <c r="D3" s="616"/>
    </row>
    <row r="4" spans="1:20" ht="27.75" customHeight="1">
      <c r="B4" s="667" t="s">
        <v>158</v>
      </c>
      <c r="C4" s="692" t="s">
        <v>1380</v>
      </c>
      <c r="D4" s="692" t="s">
        <v>1381</v>
      </c>
      <c r="E4" s="692" t="s">
        <v>1382</v>
      </c>
      <c r="F4" s="692" t="s">
        <v>1383</v>
      </c>
      <c r="G4" s="692" t="s">
        <v>1384</v>
      </c>
      <c r="H4" s="692" t="s">
        <v>1385</v>
      </c>
    </row>
    <row r="5" spans="1:20" ht="25.5">
      <c r="B5" s="693" t="s">
        <v>848</v>
      </c>
      <c r="C5" s="674">
        <v>16.819783000000001</v>
      </c>
      <c r="D5" s="674">
        <v>16.290942999999999</v>
      </c>
      <c r="E5" s="674">
        <v>17.38941445962416</v>
      </c>
      <c r="F5" s="674">
        <v>11.377616</v>
      </c>
      <c r="G5" s="694">
        <v>11.684837999999999</v>
      </c>
      <c r="H5" s="694">
        <v>11.762631019999999</v>
      </c>
    </row>
    <row r="6" spans="1:20" ht="25.5">
      <c r="B6" s="693" t="s">
        <v>849</v>
      </c>
      <c r="C6" s="674">
        <v>259.23241100000001</v>
      </c>
      <c r="D6" s="674">
        <v>634.12473999999997</v>
      </c>
      <c r="E6" s="674">
        <v>1102.1717625712729</v>
      </c>
      <c r="F6" s="674">
        <v>877.34470529999999</v>
      </c>
      <c r="G6" s="694">
        <v>785.11220500000002</v>
      </c>
      <c r="H6" s="694">
        <v>795.86873900000001</v>
      </c>
    </row>
    <row r="7" spans="1:20" ht="25.5">
      <c r="B7" s="693" t="s">
        <v>850</v>
      </c>
      <c r="C7" s="674">
        <v>6.1880369999999996</v>
      </c>
      <c r="D7" s="674">
        <v>5.6403610000000004</v>
      </c>
      <c r="E7" s="674">
        <v>6.0841502075669709</v>
      </c>
      <c r="F7" s="674">
        <v>0.68907099999999999</v>
      </c>
      <c r="G7" s="694">
        <v>0.78803299999999998</v>
      </c>
      <c r="H7" s="694">
        <v>0.92803400000000003</v>
      </c>
    </row>
    <row r="8" spans="1:20" ht="25.5" customHeight="1">
      <c r="B8" s="693" t="s">
        <v>1390</v>
      </c>
      <c r="C8" s="674">
        <v>318.40351099999998</v>
      </c>
      <c r="D8" s="674">
        <v>710.03053</v>
      </c>
      <c r="E8" s="674">
        <v>1162.0813746479262</v>
      </c>
      <c r="F8" s="674">
        <v>1211.0364772999999</v>
      </c>
      <c r="G8" s="694">
        <v>1149.544445</v>
      </c>
      <c r="H8" s="694">
        <v>1149.9905602000001</v>
      </c>
    </row>
    <row r="10" spans="1:20">
      <c r="B10" s="1452" t="s">
        <v>847</v>
      </c>
      <c r="C10" s="1452"/>
      <c r="D10" s="1452"/>
    </row>
    <row r="31" spans="2:2">
      <c r="B31" s="635" t="s">
        <v>156</v>
      </c>
    </row>
    <row r="32" spans="2:2">
      <c r="B32" s="15" t="s">
        <v>1636</v>
      </c>
    </row>
  </sheetData>
  <mergeCells count="2">
    <mergeCell ref="B10:D10"/>
    <mergeCell ref="B2:E2"/>
  </mergeCells>
  <phoneticPr fontId="45" type="noConversion"/>
  <hyperlinks>
    <hyperlink ref="B32" location="Мазмұны!B147" display="мазмұнға"/>
  </hyperlinks>
  <pageMargins left="0.7" right="0.7" top="0.75" bottom="0.75" header="0.3" footer="0.3"/>
  <headerFooter alignWithMargins="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9"/>
  <dimension ref="A1:L48"/>
  <sheetViews>
    <sheetView topLeftCell="A19" workbookViewId="0">
      <selection activeCell="H33" sqref="H33"/>
    </sheetView>
  </sheetViews>
  <sheetFormatPr defaultColWidth="6.7109375" defaultRowHeight="12.75"/>
  <cols>
    <col min="1" max="1" width="9.5703125" style="702" customWidth="1"/>
    <col min="2" max="2" width="48.42578125" style="708" customWidth="1"/>
    <col min="3" max="3" width="10.42578125" style="702" customWidth="1"/>
    <col min="4" max="7" width="10.140625" style="702" customWidth="1"/>
    <col min="8" max="16384" width="6.7109375" style="702"/>
  </cols>
  <sheetData>
    <row r="1" spans="1:12" s="695" customFormat="1">
      <c r="B1" s="696"/>
    </row>
    <row r="2" spans="1:12" s="695" customFormat="1">
      <c r="A2" s="615" t="s">
        <v>1630</v>
      </c>
      <c r="B2" s="1457" t="s">
        <v>854</v>
      </c>
      <c r="C2" s="1456"/>
      <c r="D2" s="1456"/>
      <c r="E2" s="1456"/>
      <c r="F2" s="1456"/>
      <c r="G2" s="1456"/>
      <c r="H2" s="1456"/>
      <c r="I2" s="690"/>
      <c r="J2" s="690"/>
      <c r="K2" s="690"/>
      <c r="L2" s="690"/>
    </row>
    <row r="3" spans="1:12" s="695" customFormat="1">
      <c r="B3" s="697"/>
      <c r="G3" s="698"/>
    </row>
    <row r="4" spans="1:12" s="699" customFormat="1">
      <c r="B4" s="700" t="s">
        <v>857</v>
      </c>
      <c r="C4" s="701" t="s">
        <v>1381</v>
      </c>
      <c r="D4" s="701" t="s">
        <v>1382</v>
      </c>
      <c r="E4" s="701" t="s">
        <v>1383</v>
      </c>
      <c r="F4" s="701" t="s">
        <v>1384</v>
      </c>
      <c r="G4" s="701" t="s">
        <v>1385</v>
      </c>
    </row>
    <row r="5" spans="1:12">
      <c r="B5" s="703" t="s">
        <v>858</v>
      </c>
      <c r="C5" s="704">
        <v>2.1762902565210953</v>
      </c>
      <c r="D5" s="704">
        <v>3.2819025153632317</v>
      </c>
      <c r="E5" s="704">
        <v>2.9827653377434777</v>
      </c>
      <c r="F5" s="704">
        <v>2.9627119079033664</v>
      </c>
      <c r="G5" s="704">
        <v>1.7065833124031375</v>
      </c>
    </row>
    <row r="6" spans="1:12">
      <c r="B6" s="703" t="s">
        <v>859</v>
      </c>
      <c r="C6" s="704">
        <v>0.17202424293202195</v>
      </c>
      <c r="D6" s="704">
        <v>3.9345401630970445</v>
      </c>
      <c r="E6" s="704">
        <v>3.93952084855693</v>
      </c>
      <c r="F6" s="704">
        <v>4.2021658215533497</v>
      </c>
      <c r="G6" s="704">
        <v>5.873317704172818</v>
      </c>
    </row>
    <row r="7" spans="1:12">
      <c r="B7" s="703" t="s">
        <v>860</v>
      </c>
      <c r="C7" s="704">
        <v>2.9183238364064277</v>
      </c>
      <c r="D7" s="704">
        <v>5.5213121323304408</v>
      </c>
      <c r="E7" s="704">
        <v>3.9043707053477505</v>
      </c>
      <c r="F7" s="704">
        <v>4.5612123846686687</v>
      </c>
      <c r="G7" s="704">
        <v>4.30534570997734</v>
      </c>
    </row>
    <row r="8" spans="1:12">
      <c r="B8" s="703" t="s">
        <v>861</v>
      </c>
      <c r="C8" s="704">
        <v>0.67794468862509816</v>
      </c>
      <c r="D8" s="704">
        <v>9.9975830828734331</v>
      </c>
      <c r="E8" s="704">
        <v>8.6455085372497251</v>
      </c>
      <c r="F8" s="704">
        <v>6.7087045749739529</v>
      </c>
      <c r="G8" s="704">
        <v>4.2677410081422087</v>
      </c>
    </row>
    <row r="9" spans="1:12">
      <c r="B9" s="703" t="s">
        <v>862</v>
      </c>
      <c r="C9" s="704">
        <v>3.0680700431300685</v>
      </c>
      <c r="D9" s="704">
        <v>5.4815526645448438</v>
      </c>
      <c r="E9" s="704">
        <v>5.6819087752507818</v>
      </c>
      <c r="F9" s="704">
        <v>6.5580585862680838</v>
      </c>
      <c r="G9" s="704">
        <v>5.3760610866538077</v>
      </c>
    </row>
    <row r="10" spans="1:12">
      <c r="B10" s="703" t="s">
        <v>863</v>
      </c>
      <c r="C10" s="704">
        <v>2.2533762030983575</v>
      </c>
      <c r="D10" s="704">
        <v>5.9103193247538703</v>
      </c>
      <c r="E10" s="704">
        <v>6.0216438868856574</v>
      </c>
      <c r="F10" s="704">
        <v>9.4843161389801338</v>
      </c>
      <c r="G10" s="704">
        <v>10.3984166254935</v>
      </c>
    </row>
    <row r="11" spans="1:12" ht="25.5">
      <c r="B11" s="703" t="s">
        <v>864</v>
      </c>
      <c r="C11" s="704">
        <v>0.96005881489834666</v>
      </c>
      <c r="D11" s="704">
        <v>0.22576997417457687</v>
      </c>
      <c r="E11" s="704">
        <v>0.21060207153165825</v>
      </c>
      <c r="F11" s="704">
        <v>0.20220149450592501</v>
      </c>
      <c r="G11" s="704">
        <v>0.14235371362440674</v>
      </c>
    </row>
    <row r="12" spans="1:12">
      <c r="B12" s="703" t="s">
        <v>872</v>
      </c>
      <c r="C12" s="704">
        <v>5.4727161434441225</v>
      </c>
      <c r="D12" s="704">
        <v>12.443909466728591</v>
      </c>
      <c r="E12" s="704">
        <v>14.855913003848217</v>
      </c>
      <c r="F12" s="704">
        <v>17.405148592645254</v>
      </c>
      <c r="G12" s="704">
        <v>17.529755177738615</v>
      </c>
    </row>
    <row r="13" spans="1:12">
      <c r="B13" s="703" t="s">
        <v>865</v>
      </c>
      <c r="C13" s="704">
        <v>0</v>
      </c>
      <c r="D13" s="704">
        <v>5.990976435381218</v>
      </c>
      <c r="E13" s="704">
        <v>5.3933246776198907</v>
      </c>
      <c r="F13" s="704">
        <v>5.663564663944836</v>
      </c>
      <c r="G13" s="704">
        <v>4.9539220875338907</v>
      </c>
    </row>
    <row r="14" spans="1:12">
      <c r="B14" s="703" t="s">
        <v>866</v>
      </c>
      <c r="C14" s="704">
        <v>3.1784619338051345</v>
      </c>
      <c r="D14" s="704">
        <v>2.8941208875678064</v>
      </c>
      <c r="E14" s="704">
        <v>4.7032434355849784</v>
      </c>
      <c r="F14" s="704">
        <v>4.8910880025147385</v>
      </c>
      <c r="G14" s="704">
        <v>4.2246602994190967</v>
      </c>
    </row>
    <row r="15" spans="1:12">
      <c r="B15" s="703" t="s">
        <v>867</v>
      </c>
      <c r="C15" s="704">
        <v>6.3993994426960619</v>
      </c>
      <c r="D15" s="704">
        <v>9.4909657932958691</v>
      </c>
      <c r="E15" s="704">
        <v>11.686889280570947</v>
      </c>
      <c r="F15" s="704">
        <v>11.466473648582646</v>
      </c>
      <c r="G15" s="704">
        <v>8.9842569979310802</v>
      </c>
    </row>
    <row r="16" spans="1:12">
      <c r="B16" s="703" t="s">
        <v>868</v>
      </c>
      <c r="C16" s="704">
        <v>4.3327573645325561</v>
      </c>
      <c r="D16" s="704">
        <v>7.2893129479439853</v>
      </c>
      <c r="E16" s="704">
        <v>7.0134533702236501</v>
      </c>
      <c r="F16" s="704">
        <v>6.0481832002952638</v>
      </c>
      <c r="G16" s="704">
        <v>4.0735212581290074</v>
      </c>
    </row>
    <row r="17" spans="2:8">
      <c r="B17" s="703" t="s">
        <v>869</v>
      </c>
      <c r="C17" s="704">
        <v>0</v>
      </c>
      <c r="D17" s="704">
        <v>1.9632490819603783</v>
      </c>
      <c r="E17" s="704">
        <v>1.1990741772165519</v>
      </c>
      <c r="F17" s="704">
        <v>0.5328780114244851</v>
      </c>
      <c r="G17" s="704">
        <v>0.22017947152418541</v>
      </c>
    </row>
    <row r="18" spans="2:8">
      <c r="B18" s="703" t="s">
        <v>870</v>
      </c>
      <c r="C18" s="704">
        <v>2.6958109956969292</v>
      </c>
      <c r="D18" s="704">
        <v>4.0471710352319477</v>
      </c>
      <c r="E18" s="704">
        <v>5.4976284568413298</v>
      </c>
      <c r="F18" s="704"/>
      <c r="G18" s="704"/>
    </row>
    <row r="19" spans="2:8" s="707" customFormat="1">
      <c r="B19" s="705" t="s">
        <v>871</v>
      </c>
      <c r="C19" s="706">
        <v>1.9447887855402624</v>
      </c>
      <c r="D19" s="706">
        <v>3.8415933235699473</v>
      </c>
      <c r="E19" s="706">
        <v>3.848087430711121</v>
      </c>
      <c r="F19" s="706">
        <v>4.214449711265174</v>
      </c>
      <c r="G19" s="706">
        <v>3.9174084845603265</v>
      </c>
    </row>
    <row r="21" spans="2:8">
      <c r="B21" s="1457" t="s">
        <v>855</v>
      </c>
      <c r="C21" s="1456"/>
      <c r="D21" s="1456"/>
      <c r="E21" s="1456"/>
      <c r="F21" s="1456"/>
      <c r="G21" s="1456"/>
      <c r="H21" s="1456"/>
    </row>
    <row r="39" spans="2:2">
      <c r="B39" s="635" t="s">
        <v>156</v>
      </c>
    </row>
    <row r="41" spans="2:2">
      <c r="B41" s="15" t="s">
        <v>1636</v>
      </c>
    </row>
    <row r="48" spans="2:2">
      <c r="B48" s="1177"/>
    </row>
  </sheetData>
  <mergeCells count="2">
    <mergeCell ref="B2:H2"/>
    <mergeCell ref="B21:H21"/>
  </mergeCells>
  <phoneticPr fontId="45" type="noConversion"/>
  <hyperlinks>
    <hyperlink ref="B41" location="Мазмұны!B148" display="мазмұнға"/>
  </hyperlinks>
  <pageMargins left="0.7" right="0.7" top="0.75" bottom="0.75" header="0.3" footer="0.3"/>
  <headerFooter alignWithMargins="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0"/>
  <dimension ref="A2:M33"/>
  <sheetViews>
    <sheetView workbookViewId="0">
      <selection activeCell="C48" sqref="C48"/>
    </sheetView>
  </sheetViews>
  <sheetFormatPr defaultColWidth="8" defaultRowHeight="12.75"/>
  <cols>
    <col min="1" max="1" width="9.42578125" style="651" customWidth="1"/>
    <col min="2" max="2" width="19.42578125" style="691" customWidth="1"/>
    <col min="3" max="3" width="10.140625" style="691" customWidth="1"/>
    <col min="4" max="4" width="10.42578125" style="691" customWidth="1"/>
    <col min="5" max="5" width="18.28515625" style="691" customWidth="1"/>
    <col min="6" max="6" width="10.28515625" style="691" customWidth="1"/>
    <col min="7" max="7" width="10.42578125" style="691" customWidth="1"/>
    <col min="8" max="8" width="10.7109375" style="691" customWidth="1"/>
    <col min="9" max="9" width="10.5703125" style="691" customWidth="1"/>
    <col min="10" max="10" width="10.28515625" style="691" customWidth="1"/>
    <col min="11" max="11" width="10.140625" style="691" customWidth="1"/>
    <col min="12" max="12" width="10.5703125" style="691" customWidth="1"/>
    <col min="13" max="13" width="9.7109375" style="691" customWidth="1"/>
    <col min="14" max="16384" width="8" style="651"/>
  </cols>
  <sheetData>
    <row r="2" spans="1:13" ht="15.75">
      <c r="A2" s="615" t="s">
        <v>1630</v>
      </c>
      <c r="B2" s="1452" t="s">
        <v>317</v>
      </c>
      <c r="C2" s="1452"/>
      <c r="D2" s="1456"/>
      <c r="E2" s="1456"/>
      <c r="F2" s="709"/>
      <c r="G2" s="709"/>
      <c r="H2" s="709"/>
      <c r="I2" s="709"/>
      <c r="J2" s="709"/>
      <c r="K2" s="709"/>
      <c r="L2" s="709"/>
    </row>
    <row r="4" spans="1:13" ht="25.5">
      <c r="B4" s="667" t="s">
        <v>158</v>
      </c>
      <c r="C4" s="692" t="s">
        <v>1378</v>
      </c>
      <c r="D4" s="692" t="s">
        <v>1379</v>
      </c>
      <c r="E4" s="692" t="s">
        <v>1380</v>
      </c>
      <c r="F4" s="692" t="s">
        <v>1381</v>
      </c>
      <c r="G4" s="692" t="s">
        <v>1412</v>
      </c>
      <c r="H4" s="692" t="s">
        <v>1413</v>
      </c>
      <c r="I4" s="692" t="s">
        <v>1414</v>
      </c>
      <c r="J4" s="692" t="s">
        <v>1382</v>
      </c>
      <c r="K4" s="692" t="s">
        <v>1383</v>
      </c>
      <c r="L4" s="692" t="s">
        <v>1384</v>
      </c>
      <c r="M4" s="692" t="s">
        <v>1385</v>
      </c>
    </row>
    <row r="5" spans="1:13" ht="37.5" customHeight="1">
      <c r="B5" s="620" t="s">
        <v>874</v>
      </c>
      <c r="C5" s="710">
        <v>155.13358400000001</v>
      </c>
      <c r="D5" s="710">
        <v>255.68970100000001</v>
      </c>
      <c r="E5" s="710">
        <v>339.33911000000001</v>
      </c>
      <c r="F5" s="710">
        <v>306.983407</v>
      </c>
      <c r="G5" s="710">
        <v>367.18696499999999</v>
      </c>
      <c r="H5" s="710">
        <v>410.75776881702956</v>
      </c>
      <c r="I5" s="710">
        <v>452.39004699999998</v>
      </c>
      <c r="J5" s="710">
        <v>481.66075000000001</v>
      </c>
      <c r="K5" s="710">
        <v>517.25458300000003</v>
      </c>
      <c r="L5" s="711">
        <v>503.39572399999997</v>
      </c>
      <c r="M5" s="710">
        <v>532.54604500000005</v>
      </c>
    </row>
    <row r="6" spans="1:13" ht="24.75" customHeight="1">
      <c r="B6" s="620" t="s">
        <v>875</v>
      </c>
      <c r="C6" s="710">
        <v>512.42545399999995</v>
      </c>
      <c r="D6" s="710">
        <v>683.88844099999994</v>
      </c>
      <c r="E6" s="710">
        <v>912.124055</v>
      </c>
      <c r="F6" s="710">
        <v>1184.662861</v>
      </c>
      <c r="G6" s="710">
        <v>1252.5228569999999</v>
      </c>
      <c r="H6" s="710">
        <v>1328.0535030000001</v>
      </c>
      <c r="I6" s="710">
        <v>1403.0632009999999</v>
      </c>
      <c r="J6" s="710">
        <v>1488.803408</v>
      </c>
      <c r="K6" s="710">
        <v>1565.544721</v>
      </c>
      <c r="L6" s="711">
        <v>1628.0466200000001</v>
      </c>
      <c r="M6" s="710">
        <v>1720.448169</v>
      </c>
    </row>
    <row r="7" spans="1:13" ht="24.75" customHeight="1">
      <c r="B7" s="620" t="s">
        <v>835</v>
      </c>
      <c r="C7" s="710">
        <v>648.5806796208941</v>
      </c>
      <c r="D7" s="710">
        <v>909.69657199999995</v>
      </c>
      <c r="E7" s="710">
        <v>1208.120845613</v>
      </c>
      <c r="F7" s="710">
        <v>1420.50920748514</v>
      </c>
      <c r="G7" s="710">
        <v>1536.4201867550569</v>
      </c>
      <c r="H7" s="710">
        <v>1645.0791610000001</v>
      </c>
      <c r="I7" s="710">
        <v>1754.6789041895001</v>
      </c>
      <c r="J7" s="710">
        <v>1860.5084999999999</v>
      </c>
      <c r="K7" s="710">
        <v>1956.115049</v>
      </c>
      <c r="L7" s="711">
        <v>2019.9629669999999</v>
      </c>
      <c r="M7" s="710">
        <v>2129.6022520000001</v>
      </c>
    </row>
    <row r="8" spans="1:13">
      <c r="L8" s="712"/>
    </row>
    <row r="9" spans="1:13">
      <c r="B9" s="1452" t="s">
        <v>873</v>
      </c>
      <c r="C9" s="1452"/>
      <c r="D9" s="1456"/>
      <c r="E9" s="1456"/>
    </row>
    <row r="10" spans="1:13">
      <c r="D10" s="712"/>
    </row>
    <row r="11" spans="1:13">
      <c r="D11" s="712"/>
    </row>
    <row r="31" spans="2:2">
      <c r="B31" s="635" t="s">
        <v>156</v>
      </c>
    </row>
    <row r="33" spans="2:2">
      <c r="B33" s="15" t="s">
        <v>1636</v>
      </c>
    </row>
  </sheetData>
  <mergeCells count="2">
    <mergeCell ref="B2:E2"/>
    <mergeCell ref="B9:E9"/>
  </mergeCells>
  <phoneticPr fontId="45" type="noConversion"/>
  <hyperlinks>
    <hyperlink ref="B33" location="Мазмұны!B149" display="мазмұнға"/>
  </hyperlinks>
  <pageMargins left="0.7" right="0.7" top="0.75" bottom="0.75" header="0.3" footer="0.3"/>
  <headerFooter alignWithMargins="0"/>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1">
    <pageSetUpPr fitToPage="1"/>
  </sheetPr>
  <dimension ref="A2:J26"/>
  <sheetViews>
    <sheetView workbookViewId="0">
      <selection activeCell="G30" sqref="G30"/>
    </sheetView>
  </sheetViews>
  <sheetFormatPr defaultRowHeight="12.75"/>
  <cols>
    <col min="1" max="1" width="9.140625" style="47"/>
    <col min="2" max="2" width="47" style="47" customWidth="1"/>
    <col min="3" max="3" width="12.7109375" style="47" customWidth="1"/>
    <col min="4" max="4" width="13.85546875" style="47" customWidth="1"/>
    <col min="5" max="5" width="12.28515625" style="47" customWidth="1"/>
    <col min="6" max="6" width="11.85546875" style="47" customWidth="1"/>
    <col min="7" max="7" width="11.28515625" style="47" customWidth="1"/>
    <col min="8" max="8" width="11.5703125" style="47" customWidth="1"/>
    <col min="9" max="9" width="11.140625" style="47" bestFit="1" customWidth="1"/>
    <col min="10" max="10" width="10.42578125" style="47" customWidth="1"/>
    <col min="11" max="11" width="10.7109375" style="47" customWidth="1"/>
    <col min="12" max="12" width="10.85546875" style="47" customWidth="1"/>
    <col min="13" max="13" width="10.28515625" style="47" customWidth="1"/>
    <col min="14" max="16384" width="9.140625" style="47"/>
  </cols>
  <sheetData>
    <row r="2" spans="1:10">
      <c r="A2" s="47" t="s">
        <v>1630</v>
      </c>
      <c r="B2" s="220" t="s">
        <v>321</v>
      </c>
    </row>
    <row r="3" spans="1:10">
      <c r="C3" s="713"/>
      <c r="J3" s="296" t="s">
        <v>1437</v>
      </c>
    </row>
    <row r="4" spans="1:10" ht="15.75" customHeight="1">
      <c r="B4" s="714" t="s">
        <v>158</v>
      </c>
      <c r="C4" s="715" t="s">
        <v>1378</v>
      </c>
      <c r="D4" s="715" t="s">
        <v>1379</v>
      </c>
      <c r="E4" s="715" t="s">
        <v>1380</v>
      </c>
      <c r="F4" s="715" t="s">
        <v>1381</v>
      </c>
      <c r="G4" s="715" t="s">
        <v>1382</v>
      </c>
      <c r="H4" s="715" t="s">
        <v>1383</v>
      </c>
      <c r="I4" s="715" t="s">
        <v>1384</v>
      </c>
      <c r="J4" s="715" t="s">
        <v>1385</v>
      </c>
    </row>
    <row r="5" spans="1:10" ht="38.25">
      <c r="B5" s="716" t="s">
        <v>321</v>
      </c>
      <c r="C5" s="567">
        <v>99.704812000000004</v>
      </c>
      <c r="D5" s="567">
        <v>81.767296999999999</v>
      </c>
      <c r="E5" s="567">
        <v>108.494382</v>
      </c>
      <c r="F5" s="567">
        <v>162.41471200000001</v>
      </c>
      <c r="G5" s="567">
        <v>178.77581000000001</v>
      </c>
      <c r="H5" s="567">
        <v>158.31827799999999</v>
      </c>
      <c r="I5" s="567">
        <v>173.61781300000001</v>
      </c>
      <c r="J5" s="567">
        <v>179.90784600000001</v>
      </c>
    </row>
    <row r="6" spans="1:10">
      <c r="C6" s="275"/>
      <c r="D6" s="270"/>
      <c r="E6" s="270"/>
      <c r="F6" s="270"/>
      <c r="G6" s="270"/>
      <c r="J6" s="270"/>
    </row>
    <row r="7" spans="1:10">
      <c r="B7" s="220" t="s">
        <v>321</v>
      </c>
      <c r="C7" s="275"/>
    </row>
    <row r="8" spans="1:10">
      <c r="C8" s="717"/>
    </row>
    <row r="9" spans="1:10">
      <c r="C9" s="717"/>
    </row>
    <row r="10" spans="1:10">
      <c r="C10" s="717"/>
    </row>
    <row r="11" spans="1:10">
      <c r="C11" s="275"/>
    </row>
    <row r="12" spans="1:10">
      <c r="C12" s="275"/>
    </row>
    <row r="13" spans="1:10">
      <c r="C13" s="275"/>
    </row>
    <row r="24" spans="2:2">
      <c r="B24" s="224" t="s">
        <v>156</v>
      </c>
    </row>
    <row r="26" spans="2:2">
      <c r="B26" s="15" t="s">
        <v>1636</v>
      </c>
    </row>
  </sheetData>
  <phoneticPr fontId="0" type="noConversion"/>
  <hyperlinks>
    <hyperlink ref="B26" location="Мазмұны!B152" display="мазмұнға"/>
  </hyperlinks>
  <pageMargins left="0" right="0" top="0.98425196850393704" bottom="0.98425196850393704" header="0.51181102362204722" footer="0.51181102362204722"/>
  <pageSetup paperSize="9" orientation="landscape" r:id="rId1"/>
  <headerFooter alignWithMargins="0"/>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2"/>
  <dimension ref="A2:H38"/>
  <sheetViews>
    <sheetView workbookViewId="0">
      <selection activeCell="F5" sqref="F5"/>
    </sheetView>
  </sheetViews>
  <sheetFormatPr defaultRowHeight="12.75"/>
  <cols>
    <col min="1" max="1" width="9.140625" style="47"/>
    <col min="2" max="2" width="26.42578125" style="47" customWidth="1"/>
    <col min="3" max="3" width="12.5703125" style="47" customWidth="1"/>
    <col min="4" max="4" width="14.42578125" style="47" customWidth="1"/>
    <col min="5" max="5" width="13.7109375" style="47" customWidth="1"/>
    <col min="6" max="6" width="11.42578125" style="47" customWidth="1"/>
    <col min="7" max="7" width="11.7109375" style="47" customWidth="1"/>
    <col min="8" max="8" width="14.42578125" style="47" customWidth="1"/>
    <col min="9" max="9" width="12" style="47" customWidth="1"/>
    <col min="10" max="16384" width="9.140625" style="47"/>
  </cols>
  <sheetData>
    <row r="2" spans="1:8" ht="12.75" customHeight="1">
      <c r="A2" s="47" t="s">
        <v>1630</v>
      </c>
      <c r="B2" s="718" t="s">
        <v>322</v>
      </c>
      <c r="C2" s="719"/>
      <c r="D2" s="719"/>
      <c r="E2" s="719"/>
      <c r="F2" s="719"/>
      <c r="G2" s="719"/>
      <c r="H2" s="719"/>
    </row>
    <row r="4" spans="1:8">
      <c r="D4" s="720" t="s">
        <v>876</v>
      </c>
    </row>
    <row r="5" spans="1:8">
      <c r="B5" s="221"/>
      <c r="C5" s="279">
        <v>40087</v>
      </c>
      <c r="D5" s="279">
        <v>40452</v>
      </c>
    </row>
    <row r="6" spans="1:8">
      <c r="B6" s="257" t="s">
        <v>880</v>
      </c>
      <c r="C6" s="721">
        <v>26709301</v>
      </c>
      <c r="D6" s="721">
        <v>23532423</v>
      </c>
    </row>
    <row r="7" spans="1:8" ht="25.5">
      <c r="B7" s="257" t="s">
        <v>877</v>
      </c>
      <c r="C7" s="722">
        <v>172951771</v>
      </c>
      <c r="D7" s="723">
        <v>157790722</v>
      </c>
      <c r="F7" s="724"/>
      <c r="G7" s="724"/>
      <c r="H7" s="724"/>
    </row>
    <row r="8" spans="1:8">
      <c r="B8" s="257" t="s">
        <v>878</v>
      </c>
      <c r="C8" s="722">
        <v>22866080</v>
      </c>
      <c r="D8" s="723">
        <v>22117124</v>
      </c>
    </row>
    <row r="9" spans="1:8">
      <c r="B9" s="257" t="s">
        <v>879</v>
      </c>
      <c r="C9" s="45">
        <f>SUM(C6:C8)</f>
        <v>222527152</v>
      </c>
      <c r="D9" s="45">
        <f>SUM(D6:D8)</f>
        <v>203440269</v>
      </c>
    </row>
    <row r="10" spans="1:8">
      <c r="D10" s="275"/>
    </row>
    <row r="11" spans="1:8">
      <c r="D11" s="275"/>
    </row>
    <row r="12" spans="1:8">
      <c r="B12" s="221"/>
      <c r="C12" s="279">
        <v>40087</v>
      </c>
      <c r="D12" s="279">
        <v>40452</v>
      </c>
    </row>
    <row r="13" spans="1:8">
      <c r="B13" s="257" t="s">
        <v>880</v>
      </c>
      <c r="C13" s="725">
        <v>0.12002715515812599</v>
      </c>
      <c r="D13" s="725">
        <v>0.11567239423970679</v>
      </c>
    </row>
    <row r="14" spans="1:8" ht="25.5">
      <c r="B14" s="257" t="s">
        <v>877</v>
      </c>
      <c r="C14" s="725">
        <v>0.77721648547409616</v>
      </c>
      <c r="D14" s="725">
        <v>0.7756120397186459</v>
      </c>
    </row>
    <row r="15" spans="1:8">
      <c r="B15" s="257" t="s">
        <v>878</v>
      </c>
      <c r="C15" s="725">
        <v>0.10275635936777729</v>
      </c>
      <c r="D15" s="725">
        <v>0.10871556604164734</v>
      </c>
    </row>
    <row r="16" spans="1:8">
      <c r="B16" s="257" t="s">
        <v>879</v>
      </c>
      <c r="C16" s="725">
        <v>1</v>
      </c>
      <c r="D16" s="725">
        <v>1</v>
      </c>
    </row>
    <row r="18" spans="2:2">
      <c r="B18" s="718" t="s">
        <v>322</v>
      </c>
    </row>
    <row r="36" spans="2:2">
      <c r="B36" s="224" t="s">
        <v>156</v>
      </c>
    </row>
    <row r="38" spans="2:2">
      <c r="B38" s="15" t="s">
        <v>1636</v>
      </c>
    </row>
  </sheetData>
  <phoneticPr fontId="39" type="noConversion"/>
  <hyperlinks>
    <hyperlink ref="B38" location="Мазмұны!B153" display="мазмұнға"/>
  </hyperlinks>
  <pageMargins left="0.75" right="0.75" top="1" bottom="1" header="0.5" footer="0.5"/>
  <pageSetup paperSize="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dimension ref="A1:H54"/>
  <sheetViews>
    <sheetView workbookViewId="0">
      <selection activeCell="I28" sqref="I28"/>
    </sheetView>
  </sheetViews>
  <sheetFormatPr defaultRowHeight="12.75"/>
  <cols>
    <col min="1" max="1" width="4.85546875" style="910" bestFit="1" customWidth="1"/>
    <col min="2" max="2" width="9.140625" style="910"/>
    <col min="3" max="3" width="9.7109375" style="910" customWidth="1"/>
    <col min="4" max="5" width="9.85546875" style="910" customWidth="1"/>
    <col min="6" max="6" width="10.140625" style="910" customWidth="1"/>
    <col min="7" max="16384" width="9.140625" style="910"/>
  </cols>
  <sheetData>
    <row r="1" spans="1:8">
      <c r="A1" s="910" t="s">
        <v>930</v>
      </c>
    </row>
    <row r="2" spans="1:8">
      <c r="A2" s="2" t="s">
        <v>1630</v>
      </c>
      <c r="B2" s="220" t="s">
        <v>256</v>
      </c>
      <c r="H2" s="965" t="s">
        <v>256</v>
      </c>
    </row>
    <row r="4" spans="1:8">
      <c r="B4" s="918" t="s">
        <v>1631</v>
      </c>
      <c r="C4" s="1307" t="s">
        <v>1210</v>
      </c>
      <c r="D4" s="1307" t="s">
        <v>1261</v>
      </c>
      <c r="E4" s="1308" t="s">
        <v>1260</v>
      </c>
      <c r="F4" s="1307" t="s">
        <v>1552</v>
      </c>
    </row>
    <row r="5" spans="1:8">
      <c r="B5" s="966" t="s">
        <v>713</v>
      </c>
      <c r="C5" s="912">
        <v>4.7572910000000004</v>
      </c>
      <c r="D5" s="912">
        <v>1.6972389999999999</v>
      </c>
      <c r="E5" s="912">
        <v>4.0826089999999997</v>
      </c>
      <c r="F5" s="912">
        <v>4.0199569999999998</v>
      </c>
    </row>
    <row r="6" spans="1:8">
      <c r="B6" s="966" t="s">
        <v>714</v>
      </c>
      <c r="C6" s="912">
        <v>4.7226900000000001</v>
      </c>
      <c r="D6" s="912">
        <v>1.6985950000000001</v>
      </c>
      <c r="E6" s="912">
        <v>4.1094999999999997</v>
      </c>
      <c r="F6" s="912">
        <v>4.0470600000000001</v>
      </c>
    </row>
    <row r="7" spans="1:8">
      <c r="B7" s="966" t="s">
        <v>715</v>
      </c>
      <c r="C7" s="912">
        <v>4.561077</v>
      </c>
      <c r="D7" s="912">
        <v>1.616914</v>
      </c>
      <c r="E7" s="912">
        <v>4.0104550000000003</v>
      </c>
      <c r="F7" s="912">
        <v>3.9464450000000002</v>
      </c>
    </row>
    <row r="8" spans="1:8">
      <c r="B8" s="966" t="s">
        <v>716</v>
      </c>
      <c r="C8" s="912">
        <v>4.6896899999999997</v>
      </c>
      <c r="D8" s="912">
        <v>1.668024</v>
      </c>
      <c r="E8" s="912">
        <v>4.2138099999999996</v>
      </c>
      <c r="F8" s="912">
        <v>4.151624</v>
      </c>
    </row>
    <row r="9" spans="1:8">
      <c r="B9" s="966" t="s">
        <v>717</v>
      </c>
      <c r="C9" s="912">
        <v>4.7489039999999996</v>
      </c>
      <c r="D9" s="912">
        <v>1.668452</v>
      </c>
      <c r="E9" s="912">
        <v>4.3434780000000002</v>
      </c>
      <c r="F9" s="912">
        <v>4.284491</v>
      </c>
    </row>
    <row r="10" spans="1:8">
      <c r="B10" s="966" t="s">
        <v>718</v>
      </c>
      <c r="C10" s="912">
        <v>5.0970519999999997</v>
      </c>
      <c r="D10" s="912">
        <v>1.880171</v>
      </c>
      <c r="E10" s="912">
        <v>4.6323809999999996</v>
      </c>
      <c r="F10" s="912">
        <v>4.5769950000000001</v>
      </c>
    </row>
    <row r="11" spans="1:8">
      <c r="B11" s="966" t="s">
        <v>719</v>
      </c>
      <c r="C11" s="912">
        <v>4.9984770000000003</v>
      </c>
      <c r="D11" s="912">
        <v>1.885032</v>
      </c>
      <c r="E11" s="912">
        <v>4.592727</v>
      </c>
      <c r="F11" s="912">
        <v>4.5126179999999998</v>
      </c>
    </row>
    <row r="12" spans="1:8">
      <c r="B12" s="966" t="s">
        <v>720</v>
      </c>
      <c r="C12" s="912">
        <v>4.6687560000000001</v>
      </c>
      <c r="D12" s="912">
        <v>1.668439</v>
      </c>
      <c r="E12" s="912">
        <v>4.4004349999999999</v>
      </c>
      <c r="F12" s="912">
        <v>4.3002479999999998</v>
      </c>
    </row>
    <row r="13" spans="1:8">
      <c r="B13" s="966" t="s">
        <v>721</v>
      </c>
      <c r="C13" s="912">
        <v>4.5112909999999999</v>
      </c>
      <c r="D13" s="912">
        <v>1.6092299999999999</v>
      </c>
      <c r="E13" s="912">
        <v>4.3499999999999996</v>
      </c>
      <c r="F13" s="912">
        <v>4.2390249999999998</v>
      </c>
    </row>
    <row r="14" spans="1:8">
      <c r="B14" s="966" t="s">
        <v>722</v>
      </c>
      <c r="C14" s="912">
        <v>4.5190000000000001</v>
      </c>
      <c r="D14" s="912">
        <v>1.656361</v>
      </c>
      <c r="E14" s="912">
        <v>4.3839129999999997</v>
      </c>
      <c r="F14" s="912">
        <v>4.2898569999999996</v>
      </c>
    </row>
    <row r="15" spans="1:8">
      <c r="B15" s="966" t="s">
        <v>723</v>
      </c>
      <c r="C15" s="912">
        <v>4.1417729999999997</v>
      </c>
      <c r="D15" s="912">
        <v>1.5143089999999999</v>
      </c>
      <c r="E15" s="912">
        <v>4.2159089999999999</v>
      </c>
      <c r="F15" s="912">
        <v>4.0953999999999997</v>
      </c>
    </row>
    <row r="16" spans="1:8">
      <c r="B16" s="966" t="s">
        <v>724</v>
      </c>
      <c r="C16" s="912">
        <v>4.0983340000000004</v>
      </c>
      <c r="D16" s="912">
        <v>1.5253669999999999</v>
      </c>
      <c r="E16" s="912">
        <v>4.3585710000000004</v>
      </c>
      <c r="F16" s="912">
        <v>4.265676</v>
      </c>
    </row>
    <row r="17" spans="2:8">
      <c r="B17" s="966" t="s">
        <v>725</v>
      </c>
      <c r="C17" s="912">
        <v>3.727087</v>
      </c>
      <c r="D17" s="912">
        <v>1.430909</v>
      </c>
      <c r="E17" s="912">
        <v>4.1560870000000003</v>
      </c>
      <c r="F17" s="912">
        <v>4.0442520000000002</v>
      </c>
    </row>
    <row r="18" spans="2:8">
      <c r="B18" s="966" t="s">
        <v>726</v>
      </c>
      <c r="C18" s="912">
        <v>3.7297229999999999</v>
      </c>
      <c r="D18" s="912">
        <v>1.442814</v>
      </c>
      <c r="E18" s="912">
        <v>4.0690480000000004</v>
      </c>
      <c r="F18" s="912">
        <v>3.957471</v>
      </c>
      <c r="H18" s="224" t="s">
        <v>343</v>
      </c>
    </row>
    <row r="19" spans="2:8">
      <c r="B19" s="966" t="s">
        <v>727</v>
      </c>
      <c r="C19" s="912">
        <v>3.4835569999999998</v>
      </c>
      <c r="D19" s="912">
        <v>1.3058430000000001</v>
      </c>
      <c r="E19" s="912">
        <v>3.9995240000000001</v>
      </c>
      <c r="F19" s="912">
        <v>3.8025899999999999</v>
      </c>
    </row>
    <row r="20" spans="2:8">
      <c r="B20" s="966" t="s">
        <v>728</v>
      </c>
      <c r="C20" s="912">
        <v>3.6511680000000002</v>
      </c>
      <c r="D20" s="912">
        <v>1.4115</v>
      </c>
      <c r="E20" s="912">
        <v>4.22</v>
      </c>
      <c r="F20" s="912">
        <v>4.0506820000000001</v>
      </c>
      <c r="H20" s="15" t="s">
        <v>1636</v>
      </c>
    </row>
    <row r="21" spans="2:8">
      <c r="B21" s="966" t="s">
        <v>729</v>
      </c>
      <c r="C21" s="912">
        <v>3.8707370000000001</v>
      </c>
      <c r="D21" s="912">
        <v>1.661068</v>
      </c>
      <c r="E21" s="912">
        <v>4.3586359999999997</v>
      </c>
      <c r="F21" s="912">
        <v>4.2026089999999998</v>
      </c>
    </row>
    <row r="22" spans="2:8">
      <c r="B22" s="966" t="s">
        <v>730</v>
      </c>
      <c r="C22" s="912">
        <v>4.0822479999999999</v>
      </c>
      <c r="D22" s="912">
        <v>1.754148</v>
      </c>
      <c r="E22" s="912">
        <v>4.7280949999999997</v>
      </c>
      <c r="F22" s="912">
        <v>4.5257139999999998</v>
      </c>
    </row>
    <row r="23" spans="2:8">
      <c r="B23" s="966" t="s">
        <v>731</v>
      </c>
      <c r="C23" s="912">
        <v>3.9815909999999999</v>
      </c>
      <c r="D23" s="912">
        <v>1.605917</v>
      </c>
      <c r="E23" s="912">
        <v>4.7065219999999997</v>
      </c>
      <c r="F23" s="912">
        <v>4.4987830000000004</v>
      </c>
    </row>
    <row r="24" spans="2:8">
      <c r="B24" s="966" t="s">
        <v>732</v>
      </c>
      <c r="C24" s="912">
        <v>3.8787569999999998</v>
      </c>
      <c r="D24" s="912">
        <v>1.4593480000000001</v>
      </c>
      <c r="E24" s="912">
        <v>4.4480950000000004</v>
      </c>
      <c r="F24" s="912">
        <v>4.2135860000000003</v>
      </c>
    </row>
    <row r="25" spans="2:8">
      <c r="B25" s="966" t="s">
        <v>733</v>
      </c>
      <c r="C25" s="912">
        <v>3.6776819999999999</v>
      </c>
      <c r="D25" s="912">
        <v>1.4866950000000001</v>
      </c>
      <c r="E25" s="912">
        <v>4.3954550000000001</v>
      </c>
      <c r="F25" s="912">
        <v>4.1012269999999997</v>
      </c>
    </row>
    <row r="26" spans="2:8">
      <c r="B26" s="966" t="s">
        <v>734</v>
      </c>
      <c r="C26" s="912">
        <v>3.7788040000000001</v>
      </c>
      <c r="D26" s="912">
        <v>1.5027349999999999</v>
      </c>
      <c r="E26" s="912">
        <v>4.255217</v>
      </c>
      <c r="F26" s="912">
        <v>3.894374</v>
      </c>
    </row>
    <row r="27" spans="2:8">
      <c r="B27" s="966" t="s">
        <v>735</v>
      </c>
      <c r="C27" s="912">
        <v>3.49316</v>
      </c>
      <c r="D27" s="912">
        <v>1.46065</v>
      </c>
      <c r="E27" s="912">
        <v>3.9815</v>
      </c>
      <c r="F27" s="912">
        <v>3.5419550000000002</v>
      </c>
    </row>
    <row r="28" spans="2:8">
      <c r="B28" s="966" t="s">
        <v>736</v>
      </c>
      <c r="C28" s="912">
        <v>2.4003220000000001</v>
      </c>
      <c r="D28" s="912">
        <v>1.307483</v>
      </c>
      <c r="E28" s="912">
        <v>3.6013039999999998</v>
      </c>
      <c r="F28" s="912">
        <v>3.0385260000000001</v>
      </c>
    </row>
    <row r="29" spans="2:8">
      <c r="B29" s="966" t="s">
        <v>737</v>
      </c>
      <c r="C29" s="912">
        <v>2.4642819999999999</v>
      </c>
      <c r="D29" s="912">
        <v>1.2439910000000001</v>
      </c>
      <c r="E29" s="912">
        <v>3.7190910000000001</v>
      </c>
      <c r="F29" s="912">
        <v>3.0824859999999998</v>
      </c>
    </row>
    <row r="30" spans="2:8">
      <c r="B30" s="966" t="s">
        <v>738</v>
      </c>
      <c r="C30" s="912">
        <v>2.8498399999999999</v>
      </c>
      <c r="D30" s="912">
        <v>1.288565</v>
      </c>
      <c r="E30" s="912">
        <v>3.7589999999999999</v>
      </c>
      <c r="F30" s="912">
        <v>3.1510899999999999</v>
      </c>
    </row>
    <row r="31" spans="2:8">
      <c r="B31" s="966" t="s">
        <v>739</v>
      </c>
      <c r="C31" s="912">
        <v>2.8085680000000002</v>
      </c>
      <c r="D31" s="912">
        <v>1.2961590000000001</v>
      </c>
      <c r="E31" s="912">
        <v>3.6913640000000001</v>
      </c>
      <c r="F31" s="912">
        <v>3.0573769999999998</v>
      </c>
    </row>
    <row r="32" spans="2:8">
      <c r="B32" s="966" t="s">
        <v>740</v>
      </c>
      <c r="C32" s="912">
        <v>2.900455</v>
      </c>
      <c r="D32" s="912">
        <v>1.424682</v>
      </c>
      <c r="E32" s="912">
        <v>3.7404549999999999</v>
      </c>
      <c r="F32" s="912">
        <v>3.1835909999999998</v>
      </c>
    </row>
    <row r="33" spans="2:6">
      <c r="B33" s="966" t="s">
        <v>741</v>
      </c>
      <c r="C33" s="912">
        <v>3.2900900000000002</v>
      </c>
      <c r="D33" s="912">
        <v>1.4293480000000001</v>
      </c>
      <c r="E33" s="912">
        <v>3.842857</v>
      </c>
      <c r="F33" s="912">
        <v>3.3919709999999998</v>
      </c>
    </row>
    <row r="34" spans="2:6">
      <c r="B34" s="966" t="s">
        <v>742</v>
      </c>
      <c r="C34" s="912">
        <v>3.7054990000000001</v>
      </c>
      <c r="D34" s="912">
        <v>1.4545459999999999</v>
      </c>
      <c r="E34" s="912">
        <v>3.986818</v>
      </c>
      <c r="F34" s="912">
        <v>3.5410270000000001</v>
      </c>
    </row>
    <row r="35" spans="2:6">
      <c r="B35" s="966" t="s">
        <v>743</v>
      </c>
      <c r="C35" s="912">
        <v>3.533852</v>
      </c>
      <c r="D35" s="912">
        <v>1.344865</v>
      </c>
      <c r="E35" s="912">
        <v>3.7686959999999998</v>
      </c>
      <c r="F35" s="912">
        <v>3.3610910000000001</v>
      </c>
    </row>
    <row r="36" spans="2:6">
      <c r="B36" s="966" t="s">
        <v>744</v>
      </c>
      <c r="C36" s="912">
        <v>3.5787849999999999</v>
      </c>
      <c r="D36" s="912">
        <v>1.3745289999999999</v>
      </c>
      <c r="E36" s="912">
        <v>3.657619</v>
      </c>
      <c r="F36" s="912">
        <v>3.3316759999999999</v>
      </c>
    </row>
    <row r="37" spans="2:6">
      <c r="B37" s="966" t="s">
        <v>745</v>
      </c>
      <c r="C37" s="912">
        <v>3.3923450000000002</v>
      </c>
      <c r="D37" s="912">
        <v>1.3155269999999999</v>
      </c>
      <c r="E37" s="912">
        <v>3.6349999999999998</v>
      </c>
      <c r="F37" s="912">
        <v>3.2879179999999999</v>
      </c>
    </row>
    <row r="38" spans="2:6">
      <c r="B38" s="966" t="s">
        <v>746</v>
      </c>
      <c r="C38" s="912">
        <v>3.3643730000000001</v>
      </c>
      <c r="D38" s="912">
        <v>1.319841</v>
      </c>
      <c r="E38" s="912">
        <v>3.5768179999999998</v>
      </c>
      <c r="F38" s="912">
        <v>3.2292000000000001</v>
      </c>
    </row>
    <row r="39" spans="2:6">
      <c r="B39" s="966" t="s">
        <v>747</v>
      </c>
      <c r="C39" s="912">
        <v>3.3884859999999999</v>
      </c>
      <c r="D39" s="912">
        <v>1.344176</v>
      </c>
      <c r="E39" s="912">
        <v>3.564762</v>
      </c>
      <c r="F39" s="912">
        <v>3.2414429999999999</v>
      </c>
    </row>
    <row r="40" spans="2:6">
      <c r="B40" s="966" t="s">
        <v>748</v>
      </c>
      <c r="C40" s="912">
        <v>3.591717</v>
      </c>
      <c r="D40" s="912">
        <v>1.2575609999999999</v>
      </c>
      <c r="E40" s="912">
        <v>3.5291299999999999</v>
      </c>
      <c r="F40" s="912">
        <v>3.2186780000000002</v>
      </c>
    </row>
    <row r="41" spans="2:6">
      <c r="B41" s="966" t="s">
        <v>749</v>
      </c>
      <c r="C41" s="912">
        <v>3.7176330000000002</v>
      </c>
      <c r="D41" s="912">
        <v>1.321143</v>
      </c>
      <c r="E41" s="912">
        <v>3.5938099999999999</v>
      </c>
      <c r="F41" s="912">
        <v>3.2861379999999998</v>
      </c>
    </row>
    <row r="42" spans="2:6">
      <c r="B42" s="966" t="s">
        <v>750</v>
      </c>
      <c r="C42" s="912">
        <v>3.6797300000000002</v>
      </c>
      <c r="D42" s="912">
        <v>1.3265</v>
      </c>
      <c r="E42" s="912">
        <v>3.5225</v>
      </c>
      <c r="F42" s="912">
        <v>3.186785</v>
      </c>
    </row>
    <row r="43" spans="2:6">
      <c r="B43" s="966" t="s">
        <v>751</v>
      </c>
      <c r="C43" s="912">
        <v>3.7209479999999999</v>
      </c>
      <c r="D43" s="912">
        <v>1.3389390000000001</v>
      </c>
      <c r="E43" s="912">
        <v>3.4891299999999998</v>
      </c>
      <c r="F43" s="912">
        <v>3.1245910000000001</v>
      </c>
    </row>
    <row r="44" spans="2:6">
      <c r="B44" s="966" t="s">
        <v>752</v>
      </c>
      <c r="C44" s="912">
        <v>3.8201179999999999</v>
      </c>
      <c r="D44" s="912">
        <v>1.3431040000000001</v>
      </c>
      <c r="E44" s="912">
        <v>3.4790909999999999</v>
      </c>
      <c r="F44" s="912">
        <v>3.0810499999999998</v>
      </c>
    </row>
    <row r="45" spans="2:6">
      <c r="B45" s="966" t="s">
        <v>753</v>
      </c>
      <c r="C45" s="912">
        <v>3.4003950000000001</v>
      </c>
      <c r="D45" s="912">
        <v>1.271028</v>
      </c>
      <c r="E45" s="912">
        <v>3.3004760000000002</v>
      </c>
      <c r="F45" s="912">
        <v>2.7490480000000002</v>
      </c>
    </row>
    <row r="46" spans="2:6">
      <c r="B46" s="966" t="s">
        <v>754</v>
      </c>
      <c r="C46" s="912">
        <v>3.18825</v>
      </c>
      <c r="D46" s="912">
        <v>1.1987000000000001</v>
      </c>
      <c r="E46" s="912">
        <v>3.3360970000000001</v>
      </c>
      <c r="F46" s="912">
        <v>2.6270950000000002</v>
      </c>
    </row>
    <row r="47" spans="2:6">
      <c r="B47" s="966" t="s">
        <v>755</v>
      </c>
      <c r="C47" s="912">
        <v>2.9847730000000001</v>
      </c>
      <c r="D47" s="912">
        <v>1.094536</v>
      </c>
      <c r="E47" s="912">
        <v>3.2734190000000001</v>
      </c>
      <c r="F47" s="912">
        <v>2.6451820000000001</v>
      </c>
    </row>
    <row r="48" spans="2:6">
      <c r="B48" s="966" t="s">
        <v>756</v>
      </c>
      <c r="C48" s="912">
        <v>2.680936</v>
      </c>
      <c r="D48" s="912">
        <v>0.97824560000000005</v>
      </c>
      <c r="E48" s="912">
        <v>3.0008170000000001</v>
      </c>
      <c r="F48" s="912">
        <v>2.3584450000000001</v>
      </c>
    </row>
    <row r="49" spans="2:6">
      <c r="B49" s="966" t="s">
        <v>757</v>
      </c>
      <c r="C49" s="912">
        <v>2.638023</v>
      </c>
      <c r="D49" s="912">
        <v>1.053636</v>
      </c>
      <c r="E49" s="912">
        <v>3.0259320000000001</v>
      </c>
      <c r="F49" s="912">
        <v>2.3328410000000002</v>
      </c>
    </row>
    <row r="50" spans="2:6">
      <c r="B50" s="966" t="s">
        <v>44</v>
      </c>
      <c r="C50" s="912">
        <v>2.5088620000000001</v>
      </c>
      <c r="D50" s="912">
        <v>0.88757620000000004</v>
      </c>
      <c r="E50" s="912">
        <v>3.0345499999999999</v>
      </c>
      <c r="F50" s="912">
        <v>2.3697759999999999</v>
      </c>
    </row>
    <row r="51" spans="2:6">
      <c r="B51" s="966" t="s">
        <v>809</v>
      </c>
      <c r="C51" s="912">
        <v>2.5932599999999999</v>
      </c>
      <c r="D51" s="912">
        <v>0.95035000000000003</v>
      </c>
      <c r="E51" s="912">
        <v>3.1943920000000001</v>
      </c>
      <c r="F51" s="912">
        <v>2.4338700000000002</v>
      </c>
    </row>
    <row r="52" spans="2:6">
      <c r="B52" s="911"/>
    </row>
    <row r="53" spans="2:6">
      <c r="B53" s="47"/>
    </row>
    <row r="54" spans="2:6">
      <c r="B54" s="911"/>
    </row>
  </sheetData>
  <phoneticPr fontId="39" type="noConversion"/>
  <hyperlinks>
    <hyperlink ref="H20" location="Мазмұны!B15" display="мазмұнға"/>
  </hyperlinks>
  <pageMargins left="0.75" right="0.75" top="1" bottom="1" header="0.5" footer="0.5"/>
  <headerFooter alignWithMargins="0"/>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3"/>
  <dimension ref="A2:D30"/>
  <sheetViews>
    <sheetView workbookViewId="0">
      <selection activeCell="E34" sqref="E34"/>
    </sheetView>
  </sheetViews>
  <sheetFormatPr defaultRowHeight="12.75"/>
  <cols>
    <col min="1" max="1" width="9.140625" style="47"/>
    <col min="2" max="2" width="18.7109375" style="47" customWidth="1"/>
    <col min="3" max="3" width="15.7109375" style="47" customWidth="1"/>
    <col min="4" max="4" width="16.140625" style="47" customWidth="1"/>
    <col min="5" max="5" width="12.28515625" style="47" customWidth="1"/>
    <col min="6" max="16384" width="9.140625" style="47"/>
  </cols>
  <sheetData>
    <row r="2" spans="1:4">
      <c r="A2" s="47" t="s">
        <v>1630</v>
      </c>
      <c r="B2" s="1458" t="s">
        <v>323</v>
      </c>
      <c r="C2" s="1459"/>
      <c r="D2" s="1460"/>
    </row>
    <row r="4" spans="1:4">
      <c r="D4" s="296" t="s">
        <v>876</v>
      </c>
    </row>
    <row r="5" spans="1:4">
      <c r="B5" s="221"/>
      <c r="C5" s="279">
        <v>40087</v>
      </c>
      <c r="D5" s="279">
        <v>40452</v>
      </c>
    </row>
    <row r="6" spans="1:4">
      <c r="B6" s="257" t="s">
        <v>881</v>
      </c>
      <c r="C6" s="726">
        <v>189865167</v>
      </c>
      <c r="D6" s="726">
        <v>137023581</v>
      </c>
    </row>
    <row r="7" spans="1:4">
      <c r="B7" s="257" t="s">
        <v>882</v>
      </c>
      <c r="C7" s="726">
        <v>20127091</v>
      </c>
      <c r="D7" s="726">
        <v>44023639</v>
      </c>
    </row>
    <row r="8" spans="1:4">
      <c r="B8" s="257" t="s">
        <v>883</v>
      </c>
      <c r="C8" s="726">
        <v>12534894</v>
      </c>
      <c r="D8" s="726">
        <v>22393049</v>
      </c>
    </row>
    <row r="9" spans="1:4">
      <c r="B9" s="727" t="s">
        <v>1069</v>
      </c>
      <c r="C9" s="728">
        <v>222527152</v>
      </c>
      <c r="D9" s="728">
        <v>203440269</v>
      </c>
    </row>
    <row r="11" spans="1:4">
      <c r="B11" s="1458" t="s">
        <v>323</v>
      </c>
      <c r="C11" s="1459"/>
      <c r="D11" s="1460"/>
    </row>
    <row r="28" spans="2:2">
      <c r="B28" s="224" t="s">
        <v>156</v>
      </c>
    </row>
    <row r="30" spans="2:2">
      <c r="B30" s="15" t="s">
        <v>1636</v>
      </c>
    </row>
  </sheetData>
  <mergeCells count="2">
    <mergeCell ref="B2:D2"/>
    <mergeCell ref="B11:D11"/>
  </mergeCells>
  <phoneticPr fontId="39" type="noConversion"/>
  <hyperlinks>
    <hyperlink ref="B30" location="Мазмұны!B154" display="мазмұнға"/>
  </hyperlinks>
  <pageMargins left="0.75" right="0.75" top="1" bottom="1" header="0.5" footer="0.5"/>
  <headerFooter alignWithMargins="0"/>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4"/>
  <dimension ref="A1:L30"/>
  <sheetViews>
    <sheetView workbookViewId="0">
      <selection activeCell="C35" sqref="C35"/>
    </sheetView>
  </sheetViews>
  <sheetFormatPr defaultRowHeight="12.75"/>
  <cols>
    <col min="1" max="1" width="9.140625" style="47"/>
    <col min="2" max="2" width="26.28515625" style="47" customWidth="1"/>
    <col min="3" max="3" width="10.42578125" style="47" customWidth="1"/>
    <col min="4" max="4" width="11.140625" style="47" customWidth="1"/>
    <col min="5" max="5" width="10.7109375" style="47" customWidth="1"/>
    <col min="6" max="6" width="10.42578125" style="47" customWidth="1"/>
    <col min="7" max="7" width="11" style="47" customWidth="1"/>
    <col min="8" max="8" width="11.85546875" style="47" customWidth="1"/>
    <col min="9" max="10" width="10.7109375" style="47" customWidth="1"/>
    <col min="11" max="11" width="10.42578125" style="47" customWidth="1"/>
    <col min="12" max="12" width="12.140625" style="47" customWidth="1"/>
    <col min="13" max="13" width="11.140625" style="47" customWidth="1"/>
    <col min="14" max="14" width="10.42578125" style="47" customWidth="1"/>
    <col min="15" max="15" width="11" style="47" customWidth="1"/>
    <col min="16" max="16" width="11.5703125" style="47" customWidth="1"/>
    <col min="17" max="16384" width="9.140625" style="47"/>
  </cols>
  <sheetData>
    <row r="1" spans="1:12">
      <c r="B1" s="19"/>
      <c r="K1" s="729"/>
      <c r="L1" s="730"/>
    </row>
    <row r="2" spans="1:12">
      <c r="A2" s="47" t="s">
        <v>1630</v>
      </c>
      <c r="B2" s="18" t="s">
        <v>324</v>
      </c>
      <c r="D2" s="19"/>
      <c r="E2" s="19"/>
      <c r="F2" s="19"/>
      <c r="G2" s="19"/>
      <c r="H2" s="19"/>
      <c r="I2" s="19"/>
      <c r="J2" s="19"/>
      <c r="K2" s="19"/>
      <c r="L2" s="19"/>
    </row>
    <row r="3" spans="1:12" ht="13.5" thickBot="1">
      <c r="B3" s="19"/>
      <c r="C3" s="19"/>
      <c r="D3" s="19"/>
      <c r="E3" s="19"/>
      <c r="F3" s="19"/>
      <c r="G3" s="19"/>
      <c r="H3" s="19"/>
      <c r="I3" s="19"/>
      <c r="J3" s="19"/>
      <c r="K3" s="19"/>
      <c r="L3" s="19"/>
    </row>
    <row r="4" spans="1:12">
      <c r="B4" s="731" t="s">
        <v>158</v>
      </c>
      <c r="C4" s="732" t="s">
        <v>1381</v>
      </c>
      <c r="D4" s="732" t="s">
        <v>1412</v>
      </c>
      <c r="E4" s="732" t="s">
        <v>1413</v>
      </c>
      <c r="F4" s="732" t="s">
        <v>1414</v>
      </c>
      <c r="G4" s="732" t="s">
        <v>1382</v>
      </c>
      <c r="H4" s="732" t="s">
        <v>1383</v>
      </c>
      <c r="I4" s="732" t="s">
        <v>1384</v>
      </c>
      <c r="J4" s="733" t="s">
        <v>1385</v>
      </c>
      <c r="K4" s="19"/>
      <c r="L4" s="19"/>
    </row>
    <row r="5" spans="1:12">
      <c r="B5" s="734" t="s">
        <v>884</v>
      </c>
      <c r="C5" s="735">
        <v>4.7149653303887935E-2</v>
      </c>
      <c r="D5" s="735">
        <v>-7.4588606703370225E-2</v>
      </c>
      <c r="E5" s="735">
        <v>-3.1300197766942012E-2</v>
      </c>
      <c r="F5" s="735">
        <v>-1.863610469620848E-2</v>
      </c>
      <c r="G5" s="735">
        <v>-4.8484823410591016E-2</v>
      </c>
      <c r="H5" s="735">
        <v>1.8808983950390996E-2</v>
      </c>
      <c r="I5" s="735">
        <v>-2.7982140954155542E-2</v>
      </c>
      <c r="J5" s="736">
        <v>-2.0953262218749831E-2</v>
      </c>
      <c r="K5" s="19"/>
      <c r="L5" s="19"/>
    </row>
    <row r="6" spans="1:12" ht="13.5" thickBot="1">
      <c r="B6" s="737" t="s">
        <v>885</v>
      </c>
      <c r="C6" s="738">
        <v>4.0489261742996739E-2</v>
      </c>
      <c r="D6" s="738">
        <v>-3.1416900799079113E-2</v>
      </c>
      <c r="E6" s="738">
        <v>-1.1019234945272943E-2</v>
      </c>
      <c r="F6" s="738">
        <v>-6.5717171736762621E-3</v>
      </c>
      <c r="G6" s="738">
        <v>-1.52746869463408E-2</v>
      </c>
      <c r="H6" s="738">
        <v>6.728432477440806E-3</v>
      </c>
      <c r="I6" s="738">
        <v>-9.6201770649595869E-3</v>
      </c>
      <c r="J6" s="739">
        <v>-8.2835950034634582E-3</v>
      </c>
    </row>
    <row r="9" spans="1:12">
      <c r="B9" s="18" t="s">
        <v>324</v>
      </c>
    </row>
    <row r="28" spans="2:2">
      <c r="B28" s="224" t="s">
        <v>156</v>
      </c>
    </row>
    <row r="30" spans="2:2">
      <c r="B30" s="15" t="s">
        <v>1636</v>
      </c>
    </row>
  </sheetData>
  <phoneticPr fontId="39" type="noConversion"/>
  <hyperlinks>
    <hyperlink ref="B30" location="Мазмұны!B155" display="мазмұнға"/>
  </hyperlinks>
  <pageMargins left="0.75" right="0.75" top="1" bottom="1" header="0.5" footer="0.5"/>
  <headerFooter alignWithMargins="0"/>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5"/>
  <dimension ref="A1:P26"/>
  <sheetViews>
    <sheetView workbookViewId="0">
      <selection activeCell="E26" sqref="E26"/>
    </sheetView>
  </sheetViews>
  <sheetFormatPr defaultColWidth="10.28515625" defaultRowHeight="12.75"/>
  <cols>
    <col min="1" max="16384" width="10.28515625" style="47"/>
  </cols>
  <sheetData>
    <row r="1" spans="1:16">
      <c r="P1" s="740" t="s">
        <v>1152</v>
      </c>
    </row>
    <row r="2" spans="1:16">
      <c r="A2" s="47" t="s">
        <v>1630</v>
      </c>
      <c r="B2" s="220" t="s">
        <v>1397</v>
      </c>
    </row>
    <row r="4" spans="1:16">
      <c r="B4" s="221"/>
      <c r="C4" s="741" t="s">
        <v>1378</v>
      </c>
      <c r="D4" s="741" t="s">
        <v>1379</v>
      </c>
      <c r="E4" s="741" t="s">
        <v>1380</v>
      </c>
      <c r="F4" s="741" t="s">
        <v>929</v>
      </c>
      <c r="G4" s="741" t="s">
        <v>1410</v>
      </c>
      <c r="H4" s="741" t="s">
        <v>1411</v>
      </c>
      <c r="I4" s="742" t="s">
        <v>1381</v>
      </c>
      <c r="J4" s="742" t="s">
        <v>1412</v>
      </c>
      <c r="K4" s="742" t="s">
        <v>1413</v>
      </c>
      <c r="L4" s="742" t="s">
        <v>1414</v>
      </c>
      <c r="M4" s="742" t="s">
        <v>1382</v>
      </c>
      <c r="N4" s="742" t="s">
        <v>1383</v>
      </c>
      <c r="O4" s="742" t="s">
        <v>1384</v>
      </c>
      <c r="P4" s="742" t="s">
        <v>1385</v>
      </c>
    </row>
    <row r="5" spans="1:16" ht="76.5">
      <c r="B5" s="727" t="s">
        <v>888</v>
      </c>
      <c r="C5" s="743">
        <v>1.87374707561202</v>
      </c>
      <c r="D5" s="743">
        <v>1.8139807475210969</v>
      </c>
      <c r="E5" s="743">
        <v>4.5517779105996885</v>
      </c>
      <c r="F5" s="743">
        <v>4.4816984378334208</v>
      </c>
      <c r="G5" s="743">
        <v>5.3988275182681136</v>
      </c>
      <c r="H5" s="743">
        <v>1.9558474615165682</v>
      </c>
      <c r="I5" s="743">
        <v>6.079111321433941</v>
      </c>
      <c r="J5" s="743">
        <v>0.72771969837671802</v>
      </c>
      <c r="K5" s="743">
        <v>0.54332898505309957</v>
      </c>
      <c r="L5" s="743">
        <v>0.54472033175347723</v>
      </c>
      <c r="M5" s="743">
        <v>0.4599405052967358</v>
      </c>
      <c r="N5" s="743">
        <v>0.55696401712343813</v>
      </c>
      <c r="O5" s="743">
        <v>0.52391874436808072</v>
      </c>
      <c r="P5" s="743">
        <v>0.6538131477888407</v>
      </c>
    </row>
    <row r="8" spans="1:16">
      <c r="B8" s="220" t="s">
        <v>1397</v>
      </c>
    </row>
    <row r="24" spans="2:2">
      <c r="B24" s="224" t="s">
        <v>156</v>
      </c>
    </row>
    <row r="26" spans="2:2">
      <c r="B26" s="15" t="s">
        <v>1636</v>
      </c>
    </row>
  </sheetData>
  <phoneticPr fontId="39" type="noConversion"/>
  <hyperlinks>
    <hyperlink ref="B26" location="Мазмұны!B156" display="мазмұнға"/>
  </hyperlinks>
  <pageMargins left="0.75" right="0.75" top="1" bottom="1" header="0.5" footer="0.5"/>
  <headerFooter alignWithMargins="0"/>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6"/>
  <dimension ref="A2:M31"/>
  <sheetViews>
    <sheetView workbookViewId="0">
      <selection activeCell="D30" sqref="D30"/>
    </sheetView>
  </sheetViews>
  <sheetFormatPr defaultRowHeight="12.75"/>
  <cols>
    <col min="1" max="1" width="9.140625" style="47"/>
    <col min="2" max="2" width="23.85546875" style="47" customWidth="1"/>
    <col min="3" max="3" width="12.5703125" style="47" customWidth="1"/>
    <col min="4" max="4" width="13.140625" style="47" customWidth="1"/>
    <col min="5" max="5" width="13.7109375" style="47" customWidth="1"/>
    <col min="6" max="6" width="11.42578125" style="47" customWidth="1"/>
    <col min="7" max="7" width="11.7109375" style="47" customWidth="1"/>
    <col min="8" max="8" width="13.28515625" style="47" customWidth="1"/>
    <col min="9" max="9" width="12" style="47" customWidth="1"/>
    <col min="10" max="10" width="10.7109375" style="47" customWidth="1"/>
    <col min="11" max="11" width="11.42578125" style="47" customWidth="1"/>
    <col min="12" max="12" width="11.7109375" style="47" customWidth="1"/>
    <col min="13" max="13" width="12.5703125" style="47" customWidth="1"/>
    <col min="14" max="16384" width="9.140625" style="47"/>
  </cols>
  <sheetData>
    <row r="2" spans="1:13">
      <c r="A2" s="47" t="s">
        <v>1630</v>
      </c>
      <c r="B2" s="1461" t="s">
        <v>325</v>
      </c>
      <c r="C2" s="1459"/>
      <c r="D2" s="1459"/>
      <c r="E2" s="1459"/>
      <c r="F2" s="1459"/>
      <c r="G2" s="1459"/>
      <c r="H2" s="1459"/>
      <c r="I2" s="282"/>
    </row>
    <row r="3" spans="1:13">
      <c r="C3" s="282"/>
      <c r="D3" s="282"/>
      <c r="E3" s="282"/>
      <c r="F3" s="282"/>
      <c r="G3" s="282"/>
      <c r="I3" s="282"/>
      <c r="M3" s="720" t="s">
        <v>1377</v>
      </c>
    </row>
    <row r="4" spans="1:13">
      <c r="B4" s="221"/>
      <c r="C4" s="715" t="s">
        <v>1378</v>
      </c>
      <c r="D4" s="715" t="s">
        <v>1379</v>
      </c>
      <c r="E4" s="742" t="s">
        <v>1380</v>
      </c>
      <c r="F4" s="742" t="s">
        <v>1381</v>
      </c>
      <c r="G4" s="742" t="s">
        <v>1412</v>
      </c>
      <c r="H4" s="742" t="s">
        <v>1413</v>
      </c>
      <c r="I4" s="742" t="s">
        <v>1414</v>
      </c>
      <c r="J4" s="742" t="s">
        <v>1382</v>
      </c>
      <c r="K4" s="742" t="s">
        <v>1383</v>
      </c>
      <c r="L4" s="742" t="s">
        <v>1384</v>
      </c>
      <c r="M4" s="742" t="s">
        <v>1385</v>
      </c>
    </row>
    <row r="5" spans="1:13">
      <c r="B5" s="257" t="s">
        <v>886</v>
      </c>
      <c r="C5" s="744">
        <v>75.346254000000002</v>
      </c>
      <c r="D5" s="744">
        <v>126.554328</v>
      </c>
      <c r="E5" s="744">
        <v>216.13512499999999</v>
      </c>
      <c r="F5" s="744">
        <v>214.57782499999999</v>
      </c>
      <c r="G5" s="744">
        <v>102.24359800000001</v>
      </c>
      <c r="H5" s="744">
        <v>90.543131000000002</v>
      </c>
      <c r="I5" s="744">
        <v>86.123118000000005</v>
      </c>
      <c r="J5" s="744">
        <v>80.280483000000004</v>
      </c>
      <c r="K5" s="744">
        <v>78.173344999999998</v>
      </c>
      <c r="L5" s="744">
        <v>121.20461299999999</v>
      </c>
      <c r="M5" s="744">
        <v>122.183408</v>
      </c>
    </row>
    <row r="6" spans="1:13">
      <c r="B6" s="257" t="s">
        <v>887</v>
      </c>
      <c r="C6" s="744">
        <v>62.053899000000001</v>
      </c>
      <c r="D6" s="744">
        <v>98.836708999999999</v>
      </c>
      <c r="E6" s="744">
        <v>171.56764999999999</v>
      </c>
      <c r="F6" s="744">
        <v>162.37736200000001</v>
      </c>
      <c r="G6" s="744">
        <v>77.938503999999995</v>
      </c>
      <c r="H6" s="744">
        <v>67.214296000000004</v>
      </c>
      <c r="I6" s="744">
        <v>67.732174000000001</v>
      </c>
      <c r="J6" s="744">
        <v>61.660367999999998</v>
      </c>
      <c r="K6" s="744">
        <v>59.570481999999998</v>
      </c>
      <c r="L6" s="744">
        <v>87.725098000000003</v>
      </c>
      <c r="M6" s="744">
        <v>89.254090000000005</v>
      </c>
    </row>
    <row r="7" spans="1:13">
      <c r="B7" s="257" t="s">
        <v>274</v>
      </c>
      <c r="C7" s="744">
        <v>13.292355000000001</v>
      </c>
      <c r="D7" s="744">
        <v>27.717925000000001</v>
      </c>
      <c r="E7" s="744">
        <v>44.567475000000002</v>
      </c>
      <c r="F7" s="744">
        <v>52.200462999999999</v>
      </c>
      <c r="G7" s="744">
        <v>24.305094</v>
      </c>
      <c r="H7" s="744">
        <v>23.328835000000002</v>
      </c>
      <c r="I7" s="744">
        <v>18.390944000000001</v>
      </c>
      <c r="J7" s="744">
        <v>18.620114999999998</v>
      </c>
      <c r="K7" s="744">
        <v>18.602862999999999</v>
      </c>
      <c r="L7" s="744">
        <v>33.479514999999999</v>
      </c>
      <c r="M7" s="744">
        <v>32.929318000000002</v>
      </c>
    </row>
    <row r="8" spans="1:13" ht="38.25">
      <c r="B8" s="727" t="s">
        <v>889</v>
      </c>
      <c r="C8" s="745">
        <v>0.21420660448749562</v>
      </c>
      <c r="D8" s="745">
        <v>0.28044160191533696</v>
      </c>
      <c r="E8" s="745">
        <v>0.25976619135367307</v>
      </c>
      <c r="F8" s="745">
        <v>0.32147623509242623</v>
      </c>
      <c r="G8" s="745">
        <v>0.31184963468120974</v>
      </c>
      <c r="H8" s="745">
        <v>0.34708144529253121</v>
      </c>
      <c r="I8" s="745">
        <v>0.27152448997133921</v>
      </c>
      <c r="J8" s="745">
        <v>0.30197865507387173</v>
      </c>
      <c r="K8" s="745">
        <v>0.31228323786267165</v>
      </c>
      <c r="L8" s="745">
        <v>0.3816412379499422</v>
      </c>
      <c r="M8" s="745">
        <v>0.36893903685534185</v>
      </c>
    </row>
    <row r="10" spans="1:13">
      <c r="B10" s="1461" t="s">
        <v>325</v>
      </c>
      <c r="C10" s="1459"/>
      <c r="D10" s="1459"/>
      <c r="E10" s="1459"/>
      <c r="F10" s="1459"/>
      <c r="G10" s="1459"/>
      <c r="H10" s="1459"/>
    </row>
    <row r="29" spans="2:2">
      <c r="B29" s="224" t="s">
        <v>156</v>
      </c>
    </row>
    <row r="31" spans="2:2">
      <c r="B31" s="15" t="s">
        <v>1636</v>
      </c>
    </row>
  </sheetData>
  <mergeCells count="2">
    <mergeCell ref="B2:H2"/>
    <mergeCell ref="B10:H10"/>
  </mergeCells>
  <phoneticPr fontId="39" type="noConversion"/>
  <hyperlinks>
    <hyperlink ref="B31" location="Мазмұны!B157" display="мазмұнға"/>
  </hyperlinks>
  <pageMargins left="0.75" right="0.75" top="1" bottom="1" header="0.5" footer="0.5"/>
  <headerFooter alignWithMargins="0"/>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7"/>
  <dimension ref="A2:P63"/>
  <sheetViews>
    <sheetView workbookViewId="0">
      <selection activeCell="B2" sqref="B2"/>
    </sheetView>
  </sheetViews>
  <sheetFormatPr defaultRowHeight="12.75"/>
  <cols>
    <col min="1" max="1" width="9.140625" style="47"/>
    <col min="2" max="2" width="30.85546875" style="47" customWidth="1"/>
    <col min="3" max="3" width="13.140625" style="47" customWidth="1"/>
    <col min="4" max="4" width="10.85546875" style="47" bestFit="1" customWidth="1"/>
    <col min="5" max="5" width="13.7109375" style="47" customWidth="1"/>
    <col min="6" max="6" width="10.85546875" style="47" bestFit="1" customWidth="1"/>
    <col min="7" max="7" width="13" style="47" customWidth="1"/>
    <col min="8" max="10" width="11.5703125" style="47" customWidth="1"/>
    <col min="11" max="11" width="11.85546875" style="47" customWidth="1"/>
    <col min="12" max="12" width="12.5703125" style="47" customWidth="1"/>
    <col min="13" max="13" width="13.140625" style="47" customWidth="1"/>
    <col min="14" max="14" width="11.140625" style="47" customWidth="1"/>
    <col min="15" max="15" width="11" style="47" customWidth="1"/>
    <col min="16" max="16" width="9.140625" style="47"/>
    <col min="17" max="17" width="11.5703125" style="47" customWidth="1"/>
    <col min="18" max="18" width="10.7109375" style="47" customWidth="1"/>
    <col min="19" max="19" width="11.5703125" style="47" customWidth="1"/>
    <col min="20" max="20" width="11.42578125" style="47" customWidth="1"/>
    <col min="21" max="21" width="12.7109375" style="47" customWidth="1"/>
    <col min="22" max="22" width="9.140625" style="47"/>
    <col min="23" max="23" width="12.7109375" style="47" customWidth="1"/>
    <col min="24" max="24" width="10.5703125" style="47" customWidth="1"/>
    <col min="25" max="25" width="11.5703125" style="47" customWidth="1"/>
    <col min="26" max="16384" width="9.140625" style="47"/>
  </cols>
  <sheetData>
    <row r="2" spans="1:16" ht="12.75" customHeight="1">
      <c r="A2" s="47" t="s">
        <v>1630</v>
      </c>
      <c r="B2" s="226" t="s">
        <v>326</v>
      </c>
      <c r="C2" s="719"/>
      <c r="D2" s="719"/>
      <c r="E2" s="719"/>
      <c r="F2" s="719"/>
      <c r="G2" s="719"/>
      <c r="H2" s="719"/>
      <c r="I2" s="719"/>
      <c r="J2" s="719"/>
      <c r="K2" s="719"/>
      <c r="L2" s="719"/>
      <c r="M2" s="719"/>
      <c r="N2" s="719"/>
      <c r="O2" s="719"/>
      <c r="P2" s="719"/>
    </row>
    <row r="3" spans="1:16">
      <c r="M3" s="47" t="s">
        <v>1437</v>
      </c>
    </row>
    <row r="4" spans="1:16">
      <c r="B4" s="746" t="s">
        <v>158</v>
      </c>
      <c r="C4" s="747" t="s">
        <v>1378</v>
      </c>
      <c r="D4" s="747" t="s">
        <v>1379</v>
      </c>
      <c r="E4" s="715" t="s">
        <v>1380</v>
      </c>
      <c r="F4" s="715" t="s">
        <v>1381</v>
      </c>
      <c r="G4" s="715" t="s">
        <v>1412</v>
      </c>
      <c r="H4" s="715" t="s">
        <v>1413</v>
      </c>
      <c r="I4" s="715" t="s">
        <v>1414</v>
      </c>
      <c r="J4" s="742" t="s">
        <v>1382</v>
      </c>
      <c r="K4" s="715" t="s">
        <v>1383</v>
      </c>
      <c r="L4" s="715" t="s">
        <v>1384</v>
      </c>
      <c r="M4" s="715" t="s">
        <v>1385</v>
      </c>
    </row>
    <row r="5" spans="1:16">
      <c r="B5" s="746" t="s">
        <v>1490</v>
      </c>
      <c r="C5" s="748">
        <v>68.328055000000006</v>
      </c>
      <c r="D5" s="748">
        <v>104.43286000000001</v>
      </c>
      <c r="E5" s="749">
        <v>180.37712400000001</v>
      </c>
      <c r="F5" s="749">
        <v>170.38484299999999</v>
      </c>
      <c r="G5" s="749">
        <v>92.510795999999999</v>
      </c>
      <c r="H5" s="749">
        <v>81.983866000000006</v>
      </c>
      <c r="I5" s="749">
        <v>75.429647000000003</v>
      </c>
      <c r="J5" s="750">
        <v>68.357060000000004</v>
      </c>
      <c r="K5" s="749">
        <v>64.039871000000005</v>
      </c>
      <c r="L5" s="749">
        <v>81.975155000000001</v>
      </c>
      <c r="M5" s="749">
        <v>80.254216999999997</v>
      </c>
    </row>
    <row r="6" spans="1:16">
      <c r="B6" s="751"/>
      <c r="C6" s="752"/>
      <c r="D6" s="275"/>
    </row>
    <row r="7" spans="1:16">
      <c r="B7" s="751"/>
      <c r="C7" s="752"/>
      <c r="D7" s="275"/>
    </row>
    <row r="8" spans="1:16">
      <c r="B8" s="226" t="s">
        <v>326</v>
      </c>
      <c r="C8" s="752"/>
      <c r="D8" s="275"/>
    </row>
    <row r="9" spans="1:16">
      <c r="B9" s="751"/>
      <c r="C9" s="753"/>
      <c r="D9" s="275"/>
    </row>
    <row r="10" spans="1:16">
      <c r="B10" s="751"/>
      <c r="C10" s="753"/>
      <c r="D10" s="275"/>
    </row>
    <row r="11" spans="1:16">
      <c r="B11" s="751"/>
      <c r="C11" s="752"/>
      <c r="D11" s="275"/>
    </row>
    <row r="12" spans="1:16">
      <c r="B12" s="751"/>
      <c r="C12" s="752"/>
      <c r="D12" s="275"/>
    </row>
    <row r="13" spans="1:16">
      <c r="B13" s="751"/>
      <c r="C13" s="752"/>
      <c r="D13" s="275"/>
    </row>
    <row r="14" spans="1:16">
      <c r="B14" s="751"/>
      <c r="C14" s="752"/>
      <c r="D14" s="275"/>
    </row>
    <row r="15" spans="1:16">
      <c r="B15" s="751"/>
      <c r="C15" s="752"/>
      <c r="D15" s="275"/>
    </row>
    <row r="16" spans="1:16">
      <c r="B16" s="751"/>
      <c r="C16" s="752"/>
      <c r="D16" s="275"/>
    </row>
    <row r="17" spans="2:4">
      <c r="B17" s="751"/>
      <c r="C17" s="752"/>
      <c r="D17" s="275"/>
    </row>
    <row r="18" spans="2:4">
      <c r="B18" s="751"/>
      <c r="C18" s="753"/>
      <c r="D18" s="275"/>
    </row>
    <row r="19" spans="2:4">
      <c r="B19" s="751"/>
      <c r="C19" s="753"/>
      <c r="D19" s="275"/>
    </row>
    <row r="20" spans="2:4">
      <c r="B20" s="751"/>
      <c r="C20" s="754"/>
      <c r="D20" s="275"/>
    </row>
    <row r="21" spans="2:4">
      <c r="B21" s="751"/>
      <c r="C21" s="754"/>
      <c r="D21" s="275"/>
    </row>
    <row r="22" spans="2:4">
      <c r="B22" s="751"/>
      <c r="C22" s="754"/>
      <c r="D22" s="275"/>
    </row>
    <row r="23" spans="2:4">
      <c r="B23" s="751"/>
      <c r="C23" s="754"/>
      <c r="D23" s="275"/>
    </row>
    <row r="24" spans="2:4">
      <c r="B24" s="751"/>
      <c r="C24" s="754"/>
      <c r="D24" s="275"/>
    </row>
    <row r="25" spans="2:4">
      <c r="B25" s="1303" t="s">
        <v>156</v>
      </c>
      <c r="C25" s="275"/>
      <c r="D25" s="275"/>
    </row>
    <row r="26" spans="2:4">
      <c r="B26" s="275"/>
      <c r="C26" s="275"/>
      <c r="D26" s="275"/>
    </row>
    <row r="27" spans="2:4">
      <c r="B27" s="15" t="s">
        <v>1636</v>
      </c>
      <c r="C27" s="275"/>
      <c r="D27" s="275"/>
    </row>
    <row r="28" spans="2:4">
      <c r="B28" s="275"/>
      <c r="C28" s="275"/>
      <c r="D28" s="275"/>
    </row>
    <row r="29" spans="2:4">
      <c r="B29" s="275"/>
      <c r="C29" s="275"/>
      <c r="D29" s="275"/>
    </row>
    <row r="30" spans="2:4">
      <c r="B30" s="275"/>
      <c r="C30" s="275"/>
      <c r="D30" s="275"/>
    </row>
    <row r="31" spans="2:4">
      <c r="B31" s="275"/>
      <c r="C31" s="275"/>
      <c r="D31" s="275"/>
    </row>
    <row r="32" spans="2:4">
      <c r="B32" s="275"/>
      <c r="C32" s="275"/>
      <c r="D32" s="275"/>
    </row>
    <row r="33" spans="2:4">
      <c r="B33" s="1177"/>
      <c r="C33" s="275"/>
      <c r="D33" s="275"/>
    </row>
    <row r="34" spans="2:4">
      <c r="B34" s="275"/>
      <c r="C34" s="275"/>
      <c r="D34" s="275"/>
    </row>
    <row r="35" spans="2:4">
      <c r="B35" s="275"/>
      <c r="C35" s="275"/>
      <c r="D35" s="275"/>
    </row>
    <row r="36" spans="2:4">
      <c r="B36" s="275"/>
      <c r="C36" s="275"/>
      <c r="D36" s="275"/>
    </row>
    <row r="37" spans="2:4">
      <c r="B37" s="275"/>
      <c r="C37" s="275"/>
      <c r="D37" s="275"/>
    </row>
    <row r="38" spans="2:4">
      <c r="B38" s="275"/>
      <c r="C38" s="275"/>
      <c r="D38" s="275"/>
    </row>
    <row r="39" spans="2:4">
      <c r="B39" s="275"/>
      <c r="C39" s="275"/>
      <c r="D39" s="275"/>
    </row>
    <row r="40" spans="2:4">
      <c r="B40" s="275"/>
      <c r="C40" s="275"/>
      <c r="D40" s="275"/>
    </row>
    <row r="41" spans="2:4">
      <c r="B41" s="275"/>
      <c r="C41" s="275"/>
      <c r="D41" s="275"/>
    </row>
    <row r="42" spans="2:4">
      <c r="B42" s="275"/>
      <c r="C42" s="275"/>
      <c r="D42" s="275"/>
    </row>
    <row r="43" spans="2:4">
      <c r="B43" s="275"/>
      <c r="C43" s="275"/>
      <c r="D43" s="275"/>
    </row>
    <row r="44" spans="2:4">
      <c r="B44" s="275"/>
      <c r="C44" s="275"/>
      <c r="D44" s="275"/>
    </row>
    <row r="45" spans="2:4">
      <c r="B45" s="275"/>
      <c r="C45" s="275"/>
      <c r="D45" s="275"/>
    </row>
    <row r="46" spans="2:4">
      <c r="B46" s="275"/>
      <c r="C46" s="275"/>
      <c r="D46" s="275"/>
    </row>
    <row r="47" spans="2:4">
      <c r="B47" s="275"/>
      <c r="C47" s="275"/>
      <c r="D47" s="275"/>
    </row>
    <row r="48" spans="2:4">
      <c r="B48" s="275"/>
      <c r="C48" s="275"/>
      <c r="D48" s="275"/>
    </row>
    <row r="49" spans="2:4">
      <c r="B49" s="275"/>
      <c r="C49" s="275"/>
      <c r="D49" s="275"/>
    </row>
    <row r="50" spans="2:4">
      <c r="B50" s="275"/>
      <c r="C50" s="275"/>
      <c r="D50" s="275"/>
    </row>
    <row r="51" spans="2:4">
      <c r="B51" s="275"/>
      <c r="C51" s="275"/>
      <c r="D51" s="275"/>
    </row>
    <row r="52" spans="2:4">
      <c r="B52" s="275"/>
      <c r="C52" s="275"/>
      <c r="D52" s="275"/>
    </row>
    <row r="53" spans="2:4">
      <c r="B53" s="275"/>
      <c r="C53" s="275"/>
      <c r="D53" s="275"/>
    </row>
    <row r="54" spans="2:4">
      <c r="B54" s="275"/>
      <c r="C54" s="275"/>
      <c r="D54" s="275"/>
    </row>
    <row r="55" spans="2:4">
      <c r="B55" s="275"/>
      <c r="C55" s="275"/>
      <c r="D55" s="275"/>
    </row>
    <row r="56" spans="2:4">
      <c r="B56" s="275"/>
      <c r="C56" s="275"/>
      <c r="D56" s="275"/>
    </row>
    <row r="57" spans="2:4">
      <c r="B57" s="275"/>
      <c r="C57" s="275"/>
      <c r="D57" s="275"/>
    </row>
    <row r="58" spans="2:4">
      <c r="B58" s="275"/>
      <c r="C58" s="275"/>
      <c r="D58" s="275"/>
    </row>
    <row r="59" spans="2:4">
      <c r="B59" s="275"/>
      <c r="C59" s="275"/>
      <c r="D59" s="275"/>
    </row>
    <row r="60" spans="2:4">
      <c r="B60" s="275"/>
      <c r="C60" s="275"/>
      <c r="D60" s="275"/>
    </row>
    <row r="61" spans="2:4">
      <c r="B61" s="275"/>
      <c r="C61" s="275"/>
      <c r="D61" s="275"/>
    </row>
    <row r="62" spans="2:4">
      <c r="B62" s="275"/>
      <c r="C62" s="275"/>
      <c r="D62" s="275"/>
    </row>
    <row r="63" spans="2:4">
      <c r="B63" s="275"/>
      <c r="C63" s="275"/>
      <c r="D63" s="275"/>
    </row>
  </sheetData>
  <phoneticPr fontId="39" type="noConversion"/>
  <hyperlinks>
    <hyperlink ref="B27" location="Мазмұны!B158" display="мазмұнға"/>
  </hyperlinks>
  <pageMargins left="0.75" right="0.75" top="1" bottom="1" header="0.5" footer="0.5"/>
  <headerFooter alignWithMargins="0"/>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8"/>
  <dimension ref="A1:M24"/>
  <sheetViews>
    <sheetView workbookViewId="0">
      <selection activeCell="B34" sqref="B34"/>
    </sheetView>
  </sheetViews>
  <sheetFormatPr defaultRowHeight="12.75"/>
  <cols>
    <col min="1" max="1" width="9.140625" style="755"/>
    <col min="2" max="2" width="24.28515625" style="755" customWidth="1"/>
    <col min="3" max="3" width="13.28515625" style="755" customWidth="1"/>
    <col min="4" max="4" width="18.140625" style="755" customWidth="1"/>
    <col min="5" max="5" width="19.5703125" style="755" bestFit="1" customWidth="1"/>
    <col min="6" max="6" width="15.28515625" style="755" customWidth="1"/>
    <col min="7" max="8" width="9.140625" style="755"/>
    <col min="9" max="9" width="12" style="755" customWidth="1"/>
    <col min="10" max="10" width="9.5703125" style="755" customWidth="1"/>
    <col min="11" max="16384" width="9.140625" style="755"/>
  </cols>
  <sheetData>
    <row r="1" spans="1:13">
      <c r="I1" s="1462" t="s">
        <v>1418</v>
      </c>
      <c r="J1" s="1462"/>
      <c r="K1" s="1463"/>
      <c r="L1" s="756" t="s">
        <v>1419</v>
      </c>
      <c r="M1" s="757"/>
    </row>
    <row r="2" spans="1:13">
      <c r="A2" s="755" t="s">
        <v>1630</v>
      </c>
      <c r="B2" s="758" t="s">
        <v>327</v>
      </c>
      <c r="I2" s="757" t="s">
        <v>277</v>
      </c>
      <c r="J2" s="757" t="s">
        <v>278</v>
      </c>
      <c r="K2" s="757"/>
      <c r="L2" s="757"/>
      <c r="M2" s="757"/>
    </row>
    <row r="3" spans="1:13" ht="13.5" thickBot="1">
      <c r="B3" s="755" t="s">
        <v>1493</v>
      </c>
      <c r="C3" s="759">
        <v>40087</v>
      </c>
      <c r="E3" s="755" t="s">
        <v>1493</v>
      </c>
      <c r="F3" s="759">
        <v>40452</v>
      </c>
      <c r="M3" s="757"/>
    </row>
    <row r="4" spans="1:13">
      <c r="B4" s="760" t="s">
        <v>891</v>
      </c>
      <c r="C4" s="761">
        <v>50.1</v>
      </c>
      <c r="E4" s="760" t="s">
        <v>891</v>
      </c>
      <c r="F4" s="761">
        <v>69.5</v>
      </c>
      <c r="M4" s="757"/>
    </row>
    <row r="5" spans="1:13">
      <c r="B5" s="762" t="s">
        <v>892</v>
      </c>
      <c r="C5" s="763">
        <v>14.7</v>
      </c>
      <c r="E5" s="762" t="s">
        <v>892</v>
      </c>
      <c r="F5" s="763">
        <v>4.0999999999999996</v>
      </c>
      <c r="M5" s="757"/>
    </row>
    <row r="6" spans="1:13" ht="13.5" thickBot="1">
      <c r="B6" s="764" t="s">
        <v>893</v>
      </c>
      <c r="C6" s="765">
        <v>10.6</v>
      </c>
      <c r="E6" s="764" t="s">
        <v>893</v>
      </c>
      <c r="F6" s="765">
        <v>6.7</v>
      </c>
      <c r="M6" s="757"/>
    </row>
    <row r="7" spans="1:13">
      <c r="F7" s="766"/>
      <c r="G7" s="766"/>
      <c r="M7" s="757"/>
    </row>
    <row r="8" spans="1:13">
      <c r="B8" s="767" t="s">
        <v>890</v>
      </c>
      <c r="C8" s="768"/>
      <c r="D8" s="768"/>
      <c r="E8" s="768"/>
      <c r="F8" s="768"/>
      <c r="I8" s="769"/>
      <c r="J8" s="769"/>
      <c r="K8" s="769"/>
      <c r="L8" s="757"/>
      <c r="M8" s="757"/>
    </row>
    <row r="9" spans="1:13">
      <c r="I9" s="757"/>
      <c r="J9" s="757"/>
      <c r="K9" s="757"/>
      <c r="L9" s="757"/>
      <c r="M9" s="757"/>
    </row>
    <row r="10" spans="1:13">
      <c r="I10" s="770"/>
      <c r="J10" s="757"/>
      <c r="K10" s="757"/>
      <c r="L10" s="757"/>
      <c r="M10" s="757"/>
    </row>
    <row r="11" spans="1:13">
      <c r="I11" s="758"/>
    </row>
    <row r="12" spans="1:13">
      <c r="I12" s="758"/>
    </row>
    <row r="13" spans="1:13">
      <c r="I13" s="758"/>
    </row>
    <row r="14" spans="1:13">
      <c r="I14" s="758"/>
    </row>
    <row r="15" spans="1:13">
      <c r="I15" s="758"/>
    </row>
    <row r="16" spans="1:13">
      <c r="I16" s="758"/>
    </row>
    <row r="17" spans="2:9">
      <c r="I17" s="758"/>
    </row>
    <row r="18" spans="2:9">
      <c r="I18" s="758"/>
    </row>
    <row r="21" spans="2:9">
      <c r="B21" s="771" t="s">
        <v>156</v>
      </c>
    </row>
    <row r="22" spans="2:9">
      <c r="B22" s="771"/>
    </row>
    <row r="23" spans="2:9">
      <c r="B23" s="15" t="s">
        <v>1636</v>
      </c>
    </row>
    <row r="24" spans="2:9">
      <c r="B24" s="15"/>
    </row>
  </sheetData>
  <mergeCells count="1">
    <mergeCell ref="I1:K1"/>
  </mergeCells>
  <phoneticPr fontId="39" type="noConversion"/>
  <hyperlinks>
    <hyperlink ref="B23" location="Мазмұны!B159" display="мазмұнға"/>
  </hyperlinks>
  <pageMargins left="0.75" right="0.75" top="1" bottom="1" header="0.5" footer="0.5"/>
  <headerFooter alignWithMargins="0"/>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9"/>
  <dimension ref="A2:J30"/>
  <sheetViews>
    <sheetView workbookViewId="0">
      <selection activeCell="G12" sqref="G12"/>
    </sheetView>
  </sheetViews>
  <sheetFormatPr defaultRowHeight="12.75"/>
  <cols>
    <col min="1" max="1" width="9.140625" style="47"/>
    <col min="2" max="2" width="28.5703125" style="47" customWidth="1"/>
    <col min="3" max="3" width="11.42578125" style="47" customWidth="1"/>
    <col min="4" max="4" width="10.7109375" style="47" customWidth="1"/>
    <col min="5" max="5" width="10.5703125" style="47" customWidth="1"/>
    <col min="6" max="6" width="10.28515625" style="47" customWidth="1"/>
    <col min="7" max="7" width="11.7109375" style="47" customWidth="1"/>
    <col min="8" max="8" width="10.5703125" style="47" customWidth="1"/>
    <col min="9" max="9" width="11.7109375" style="47" customWidth="1"/>
    <col min="10" max="10" width="12" style="47" customWidth="1"/>
    <col min="11" max="12" width="10.42578125" style="47" customWidth="1"/>
    <col min="13" max="13" width="9.85546875" style="47" customWidth="1"/>
    <col min="14" max="14" width="10" style="47" customWidth="1"/>
    <col min="15" max="16384" width="9.140625" style="47"/>
  </cols>
  <sheetData>
    <row r="2" spans="1:10">
      <c r="A2" s="47" t="s">
        <v>1630</v>
      </c>
      <c r="B2" s="220" t="s">
        <v>894</v>
      </c>
    </row>
    <row r="4" spans="1:10">
      <c r="B4" s="1360" t="s">
        <v>158</v>
      </c>
      <c r="C4" s="772" t="s">
        <v>1381</v>
      </c>
      <c r="D4" s="772" t="s">
        <v>1412</v>
      </c>
      <c r="E4" s="772" t="s">
        <v>1413</v>
      </c>
      <c r="F4" s="772" t="s">
        <v>1414</v>
      </c>
      <c r="G4" s="772" t="s">
        <v>1382</v>
      </c>
      <c r="H4" s="772" t="s">
        <v>1383</v>
      </c>
      <c r="I4" s="772" t="s">
        <v>1384</v>
      </c>
      <c r="J4" s="772" t="s">
        <v>1385</v>
      </c>
    </row>
    <row r="5" spans="1:10">
      <c r="B5" s="223" t="s">
        <v>884</v>
      </c>
      <c r="C5" s="773">
        <v>2.3561840821220301E-2</v>
      </c>
      <c r="D5" s="774">
        <v>1.6574714749097452E-3</v>
      </c>
      <c r="E5" s="774">
        <v>-4.6849960574542195E-2</v>
      </c>
      <c r="F5" s="774">
        <v>-0.29199594104576687</v>
      </c>
      <c r="G5" s="774">
        <v>-0.22153794431452223</v>
      </c>
      <c r="H5" s="773">
        <v>2.7410834558100009E-3</v>
      </c>
      <c r="I5" s="773">
        <v>2.1625701567062724E-2</v>
      </c>
      <c r="J5" s="773">
        <v>1.075986450736696E-2</v>
      </c>
    </row>
    <row r="6" spans="1:10">
      <c r="B6" s="223" t="s">
        <v>885</v>
      </c>
      <c r="C6" s="773">
        <v>5.731901700466952E-3</v>
      </c>
      <c r="D6" s="774">
        <v>3.9400999953072854E-4</v>
      </c>
      <c r="E6" s="774">
        <v>-1.2071097916859093E-2</v>
      </c>
      <c r="F6" s="774">
        <v>-6.235353671240746E-2</v>
      </c>
      <c r="G6" s="774">
        <v>-5.1383123840946496E-2</v>
      </c>
      <c r="H6" s="773">
        <v>6.5229395006699531E-4</v>
      </c>
      <c r="I6" s="773">
        <v>5.9735185161640669E-3</v>
      </c>
      <c r="J6" s="773">
        <v>2.899861820845593E-3</v>
      </c>
    </row>
    <row r="9" spans="1:10">
      <c r="B9" s="220" t="s">
        <v>894</v>
      </c>
    </row>
    <row r="28" spans="2:2">
      <c r="B28" s="224" t="s">
        <v>156</v>
      </c>
    </row>
    <row r="30" spans="2:2">
      <c r="B30" s="15" t="s">
        <v>1636</v>
      </c>
    </row>
  </sheetData>
  <phoneticPr fontId="39" type="noConversion"/>
  <hyperlinks>
    <hyperlink ref="B30" location="Мазмұны!B160" display="мазмұнға"/>
  </hyperlinks>
  <pageMargins left="0.75" right="0.75" top="1" bottom="1" header="0.5" footer="0.5"/>
  <headerFooter alignWithMargins="0"/>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0">
    <pageSetUpPr fitToPage="1"/>
  </sheetPr>
  <dimension ref="A1:Q42"/>
  <sheetViews>
    <sheetView topLeftCell="A7" zoomScaleNormal="85" zoomScaleSheetLayoutView="100" workbookViewId="0">
      <selection activeCell="H25" sqref="H25"/>
    </sheetView>
  </sheetViews>
  <sheetFormatPr defaultColWidth="8" defaultRowHeight="12.75"/>
  <cols>
    <col min="1" max="1" width="13.5703125" style="776" customWidth="1"/>
    <col min="2" max="2" width="19.28515625" style="776" customWidth="1"/>
    <col min="3" max="3" width="11" style="776" customWidth="1"/>
    <col min="4" max="4" width="12.140625" style="776" customWidth="1"/>
    <col min="5" max="5" width="11.42578125" style="776" customWidth="1"/>
    <col min="6" max="6" width="11.140625" style="776" customWidth="1"/>
    <col min="7" max="8" width="13.5703125" style="776" customWidth="1"/>
    <col min="9" max="9" width="10" style="776" customWidth="1"/>
    <col min="10" max="16384" width="8" style="776"/>
  </cols>
  <sheetData>
    <row r="1" spans="1:17">
      <c r="D1" s="777"/>
      <c r="E1" s="777"/>
      <c r="F1" s="777"/>
      <c r="G1" s="777"/>
      <c r="H1" s="777"/>
      <c r="I1" s="777"/>
    </row>
    <row r="2" spans="1:17">
      <c r="A2" s="776" t="s">
        <v>1630</v>
      </c>
      <c r="B2" s="778" t="s">
        <v>330</v>
      </c>
      <c r="C2" s="778"/>
    </row>
    <row r="3" spans="1:17">
      <c r="B3" s="1466"/>
      <c r="C3" s="1466"/>
      <c r="D3" s="1466"/>
      <c r="E3" s="1466"/>
      <c r="F3" s="1466"/>
    </row>
    <row r="4" spans="1:17" ht="25.5">
      <c r="B4" s="779" t="s">
        <v>158</v>
      </c>
      <c r="C4" s="779" t="s">
        <v>899</v>
      </c>
      <c r="D4" s="780">
        <v>2005</v>
      </c>
      <c r="E4" s="780">
        <v>2006</v>
      </c>
      <c r="F4" s="779">
        <v>2007</v>
      </c>
      <c r="G4" s="779">
        <v>2008</v>
      </c>
      <c r="H4" s="779">
        <v>2009</v>
      </c>
      <c r="I4" s="779" t="s">
        <v>895</v>
      </c>
    </row>
    <row r="5" spans="1:17">
      <c r="B5" s="1467" t="s">
        <v>903</v>
      </c>
      <c r="C5" s="781" t="s">
        <v>802</v>
      </c>
      <c r="D5" s="782">
        <f t="shared" ref="D5:I5" si="0">SUM(D6:D7)</f>
        <v>51.705747510898853</v>
      </c>
      <c r="E5" s="782">
        <f t="shared" si="0"/>
        <v>94.707104616140072</v>
      </c>
      <c r="F5" s="782">
        <f t="shared" si="0"/>
        <v>143.45438972714871</v>
      </c>
      <c r="G5" s="782">
        <f t="shared" si="0"/>
        <v>141.85327772145058</v>
      </c>
      <c r="H5" s="782">
        <f t="shared" si="0"/>
        <v>159.74560720564466</v>
      </c>
      <c r="I5" s="782">
        <f t="shared" si="0"/>
        <v>138.47484998655972</v>
      </c>
      <c r="L5" s="783"/>
      <c r="M5" s="783"/>
      <c r="N5" s="783"/>
      <c r="O5" s="783"/>
      <c r="P5" s="783"/>
      <c r="Q5" s="783"/>
    </row>
    <row r="6" spans="1:17">
      <c r="B6" s="1468"/>
      <c r="C6" s="784" t="s">
        <v>900</v>
      </c>
      <c r="D6" s="785">
        <v>50.257642861888542</v>
      </c>
      <c r="E6" s="785">
        <v>92.775781371887007</v>
      </c>
      <c r="F6" s="785">
        <v>141.14848303941685</v>
      </c>
      <c r="G6" s="785">
        <v>139.55846036123174</v>
      </c>
      <c r="H6" s="785">
        <v>157.00334775876323</v>
      </c>
      <c r="I6" s="785">
        <v>136.14147288205146</v>
      </c>
      <c r="J6" s="786"/>
      <c r="L6" s="783"/>
      <c r="M6" s="783"/>
      <c r="N6" s="783"/>
      <c r="O6" s="783"/>
      <c r="P6" s="783"/>
      <c r="Q6" s="783"/>
    </row>
    <row r="7" spans="1:17">
      <c r="B7" s="1469"/>
      <c r="C7" s="784" t="s">
        <v>901</v>
      </c>
      <c r="D7" s="785">
        <v>1.44810464901031</v>
      </c>
      <c r="E7" s="785">
        <v>1.9313232442530699</v>
      </c>
      <c r="F7" s="785">
        <v>2.3059066877318695</v>
      </c>
      <c r="G7" s="785">
        <v>2.2948173602188304</v>
      </c>
      <c r="H7" s="785">
        <v>2.742259446881441</v>
      </c>
      <c r="I7" s="785">
        <v>2.3333771045082603</v>
      </c>
      <c r="L7" s="783"/>
      <c r="M7" s="783"/>
      <c r="N7" s="783"/>
      <c r="O7" s="783"/>
      <c r="P7" s="783"/>
      <c r="Q7" s="783"/>
    </row>
    <row r="8" spans="1:17">
      <c r="B8" s="1467" t="s">
        <v>896</v>
      </c>
      <c r="C8" s="781" t="s">
        <v>802</v>
      </c>
      <c r="D8" s="782">
        <f t="shared" ref="D8:I8" si="1">SUM(D9:D10)</f>
        <v>23.221679999999999</v>
      </c>
      <c r="E8" s="782">
        <f t="shared" si="1"/>
        <v>24.100590999999998</v>
      </c>
      <c r="F8" s="782">
        <f t="shared" si="1"/>
        <v>23.598743999999996</v>
      </c>
      <c r="G8" s="782">
        <f t="shared" si="1"/>
        <v>24.442976999999999</v>
      </c>
      <c r="H8" s="782">
        <f t="shared" si="1"/>
        <v>25.924356000000003</v>
      </c>
      <c r="I8" s="782">
        <f t="shared" si="1"/>
        <v>21.764661</v>
      </c>
      <c r="J8" s="787"/>
      <c r="L8" s="783"/>
      <c r="M8" s="783"/>
      <c r="N8" s="783"/>
      <c r="O8" s="783"/>
      <c r="P8" s="783"/>
      <c r="Q8" s="783"/>
    </row>
    <row r="9" spans="1:17">
      <c r="B9" s="1468"/>
      <c r="C9" s="784" t="s">
        <v>900</v>
      </c>
      <c r="D9" s="785">
        <v>7.9354870000000002</v>
      </c>
      <c r="E9" s="785">
        <v>8.2932019999999991</v>
      </c>
      <c r="F9" s="785">
        <v>8.5077999999999996</v>
      </c>
      <c r="G9" s="785">
        <v>9.5950400000000009</v>
      </c>
      <c r="H9" s="785">
        <v>9.990615</v>
      </c>
      <c r="I9" s="785">
        <v>8.4013310000000008</v>
      </c>
      <c r="J9" s="787"/>
      <c r="L9" s="783"/>
      <c r="M9" s="783"/>
      <c r="N9" s="783"/>
      <c r="O9" s="783"/>
      <c r="P9" s="783"/>
      <c r="Q9" s="783"/>
    </row>
    <row r="10" spans="1:17">
      <c r="B10" s="1469"/>
      <c r="C10" s="784" t="s">
        <v>901</v>
      </c>
      <c r="D10" s="785">
        <v>15.286192999999999</v>
      </c>
      <c r="E10" s="785">
        <v>15.807388999999999</v>
      </c>
      <c r="F10" s="785">
        <v>15.090943999999997</v>
      </c>
      <c r="G10" s="785">
        <v>14.847936999999998</v>
      </c>
      <c r="H10" s="785">
        <v>15.933741000000001</v>
      </c>
      <c r="I10" s="785">
        <v>13.363329999999999</v>
      </c>
      <c r="J10" s="787"/>
      <c r="L10" s="783"/>
      <c r="M10" s="783"/>
      <c r="N10" s="783"/>
      <c r="O10" s="783"/>
      <c r="P10" s="783"/>
      <c r="Q10" s="783"/>
    </row>
    <row r="11" spans="1:17" ht="27.75" customHeight="1">
      <c r="B11" s="1464" t="s">
        <v>897</v>
      </c>
      <c r="C11" s="1465"/>
      <c r="D11" s="735">
        <v>0.72099920117161498</v>
      </c>
      <c r="E11" s="735">
        <v>0.8316568579479634</v>
      </c>
      <c r="F11" s="735">
        <v>0.51471642569564457</v>
      </c>
      <c r="G11" s="735">
        <v>-1.1161193233177208E-2</v>
      </c>
      <c r="H11" s="735">
        <v>0.126132647560871</v>
      </c>
      <c r="I11" s="735">
        <v>0.21503971598702001</v>
      </c>
      <c r="L11" s="783"/>
      <c r="M11" s="783"/>
      <c r="N11" s="783"/>
      <c r="O11" s="783"/>
      <c r="P11" s="783"/>
      <c r="Q11" s="783"/>
    </row>
    <row r="12" spans="1:17" ht="27.75" customHeight="1">
      <c r="B12" s="1464" t="s">
        <v>898</v>
      </c>
      <c r="C12" s="1465"/>
      <c r="D12" s="735">
        <v>0.33391350301860562</v>
      </c>
      <c r="E12" s="735">
        <v>3.7848219553262584E-2</v>
      </c>
      <c r="F12" s="735">
        <v>-2.0825207671178202E-2</v>
      </c>
      <c r="G12" s="735">
        <v>3.5776419887535944E-2</v>
      </c>
      <c r="H12" s="735">
        <v>6.0605506440561674E-2</v>
      </c>
      <c r="I12" s="735">
        <v>0.17312753881770507</v>
      </c>
      <c r="J12" s="787"/>
      <c r="L12" s="270"/>
      <c r="M12" s="270"/>
      <c r="N12" s="270"/>
      <c r="O12" s="270"/>
      <c r="P12" s="270"/>
      <c r="Q12" s="270"/>
    </row>
    <row r="13" spans="1:17" ht="16.5" customHeight="1">
      <c r="D13" s="783"/>
      <c r="E13" s="783"/>
      <c r="F13" s="783"/>
      <c r="G13" s="783"/>
      <c r="H13" s="783"/>
      <c r="I13" s="783"/>
    </row>
    <row r="14" spans="1:17" ht="12.75" customHeight="1">
      <c r="D14" s="270"/>
      <c r="E14" s="270"/>
      <c r="F14" s="270"/>
      <c r="G14" s="270"/>
      <c r="H14" s="270"/>
      <c r="I14" s="270"/>
    </row>
    <row r="15" spans="1:17" ht="14.25" customHeight="1">
      <c r="B15" s="788" t="s">
        <v>330</v>
      </c>
      <c r="C15" s="789"/>
      <c r="D15" s="789"/>
      <c r="E15" s="789"/>
      <c r="F15" s="789"/>
      <c r="G15" s="789"/>
      <c r="H15" s="790"/>
      <c r="I15" s="789"/>
      <c r="J15" s="789"/>
      <c r="K15" s="789"/>
    </row>
    <row r="16" spans="1:17" ht="12.75" customHeight="1">
      <c r="B16" s="791"/>
      <c r="C16" s="791"/>
      <c r="D16" s="792"/>
      <c r="E16" s="792"/>
      <c r="F16" s="792"/>
      <c r="G16" s="792"/>
      <c r="H16" s="537"/>
      <c r="I16" s="792"/>
      <c r="J16" s="792"/>
      <c r="K16" s="792"/>
    </row>
    <row r="17" spans="2:11">
      <c r="B17" s="791"/>
      <c r="C17" s="791"/>
      <c r="D17" s="792"/>
      <c r="E17" s="792"/>
      <c r="F17" s="792"/>
      <c r="G17" s="792"/>
      <c r="H17" s="792"/>
      <c r="I17" s="792"/>
      <c r="J17" s="792"/>
      <c r="K17" s="792"/>
    </row>
    <row r="18" spans="2:11">
      <c r="B18" s="791"/>
      <c r="C18" s="791"/>
      <c r="D18" s="792"/>
      <c r="E18" s="792"/>
      <c r="F18" s="792"/>
      <c r="G18" s="792"/>
      <c r="H18" s="792"/>
      <c r="I18" s="792"/>
      <c r="J18" s="792"/>
      <c r="K18" s="792"/>
    </row>
    <row r="19" spans="2:11">
      <c r="B19" s="791"/>
      <c r="C19" s="791"/>
      <c r="D19" s="792"/>
      <c r="E19" s="792"/>
      <c r="F19" s="792"/>
      <c r="G19" s="792"/>
      <c r="H19" s="792"/>
      <c r="I19" s="792"/>
      <c r="J19" s="792"/>
      <c r="K19" s="792"/>
    </row>
    <row r="20" spans="2:11">
      <c r="B20" s="791"/>
      <c r="C20" s="791"/>
      <c r="D20" s="792"/>
      <c r="E20" s="792"/>
      <c r="F20" s="792"/>
      <c r="G20" s="792"/>
      <c r="H20" s="792"/>
      <c r="I20" s="792"/>
      <c r="J20" s="792"/>
      <c r="K20" s="792"/>
    </row>
    <row r="21" spans="2:11">
      <c r="B21" s="791"/>
      <c r="C21" s="791"/>
      <c r="D21" s="792"/>
      <c r="E21" s="792"/>
      <c r="F21" s="792"/>
      <c r="G21" s="792"/>
      <c r="H21" s="792"/>
      <c r="I21" s="792"/>
      <c r="J21" s="792"/>
      <c r="K21" s="792"/>
    </row>
    <row r="22" spans="2:11">
      <c r="B22" s="791"/>
      <c r="C22" s="791"/>
      <c r="D22" s="792"/>
      <c r="E22" s="792"/>
      <c r="F22" s="792"/>
      <c r="G22" s="792"/>
      <c r="H22" s="792"/>
      <c r="I22" s="792"/>
      <c r="J22" s="792"/>
      <c r="K22" s="792"/>
    </row>
    <row r="23" spans="2:11">
      <c r="B23" s="791"/>
      <c r="C23" s="791"/>
      <c r="D23" s="792"/>
      <c r="E23" s="792"/>
      <c r="F23" s="792"/>
      <c r="G23" s="792"/>
      <c r="H23" s="792"/>
      <c r="I23" s="792"/>
      <c r="J23" s="792"/>
      <c r="K23" s="792"/>
    </row>
    <row r="24" spans="2:11">
      <c r="B24" s="791"/>
      <c r="C24" s="791"/>
      <c r="D24" s="792"/>
      <c r="E24" s="792"/>
      <c r="F24" s="792"/>
      <c r="G24" s="792"/>
      <c r="H24" s="792"/>
      <c r="I24" s="792"/>
      <c r="J24" s="792"/>
      <c r="K24" s="792"/>
    </row>
    <row r="25" spans="2:11">
      <c r="B25" s="791"/>
      <c r="C25" s="791"/>
      <c r="D25" s="792"/>
      <c r="E25" s="792"/>
      <c r="F25" s="792"/>
      <c r="G25" s="792"/>
      <c r="H25" s="792"/>
      <c r="I25" s="792"/>
      <c r="J25" s="792"/>
      <c r="K25" s="792"/>
    </row>
    <row r="26" spans="2:11">
      <c r="B26" s="791"/>
      <c r="C26" s="791"/>
      <c r="D26" s="792"/>
      <c r="E26" s="792"/>
      <c r="F26" s="792"/>
      <c r="G26" s="792"/>
      <c r="H26" s="792"/>
      <c r="I26" s="792"/>
      <c r="J26" s="792"/>
      <c r="K26" s="792"/>
    </row>
    <row r="27" spans="2:11">
      <c r="B27" s="791"/>
      <c r="C27" s="791"/>
      <c r="D27" s="792"/>
      <c r="E27" s="792"/>
      <c r="F27" s="792"/>
      <c r="G27" s="792"/>
      <c r="H27" s="792"/>
      <c r="I27" s="792"/>
      <c r="J27" s="792"/>
      <c r="K27" s="792"/>
    </row>
    <row r="28" spans="2:11">
      <c r="B28" s="791"/>
      <c r="C28" s="791"/>
      <c r="D28" s="792"/>
      <c r="E28" s="792"/>
      <c r="F28" s="792"/>
      <c r="G28" s="792"/>
      <c r="H28" s="792"/>
      <c r="I28" s="792"/>
      <c r="J28" s="792"/>
      <c r="K28" s="792"/>
    </row>
    <row r="29" spans="2:11">
      <c r="B29" s="791"/>
      <c r="C29" s="791"/>
      <c r="D29" s="792"/>
      <c r="E29" s="792"/>
      <c r="F29" s="792"/>
      <c r="G29" s="792"/>
      <c r="H29" s="792"/>
      <c r="I29" s="792"/>
      <c r="J29" s="792"/>
      <c r="K29" s="792"/>
    </row>
    <row r="30" spans="2:11">
      <c r="B30" s="791"/>
      <c r="C30" s="791"/>
      <c r="D30" s="792"/>
      <c r="E30" s="792"/>
      <c r="F30" s="792"/>
      <c r="G30" s="792"/>
      <c r="H30" s="792"/>
      <c r="I30" s="792"/>
      <c r="J30" s="792"/>
      <c r="K30" s="792"/>
    </row>
    <row r="31" spans="2:11">
      <c r="B31" s="791"/>
      <c r="C31" s="791"/>
      <c r="D31" s="792"/>
      <c r="E31" s="792"/>
      <c r="F31" s="792"/>
      <c r="G31" s="792"/>
      <c r="H31" s="792"/>
      <c r="I31" s="792"/>
      <c r="J31" s="792"/>
      <c r="K31" s="792"/>
    </row>
    <row r="32" spans="2:11">
      <c r="B32" s="791"/>
      <c r="C32" s="791"/>
      <c r="D32" s="792"/>
      <c r="E32" s="792"/>
      <c r="F32" s="792"/>
      <c r="G32" s="792"/>
      <c r="H32" s="792"/>
      <c r="I32" s="792"/>
      <c r="J32" s="792"/>
      <c r="K32" s="792"/>
    </row>
    <row r="33" spans="2:11">
      <c r="B33" s="1266" t="s">
        <v>902</v>
      </c>
      <c r="C33" s="791"/>
      <c r="D33" s="792"/>
      <c r="E33" s="792"/>
      <c r="F33" s="792"/>
      <c r="G33" s="792"/>
      <c r="H33" s="792"/>
      <c r="I33" s="792"/>
      <c r="J33" s="792"/>
      <c r="K33" s="792"/>
    </row>
    <row r="34" spans="2:11">
      <c r="B34" s="793" t="s">
        <v>14</v>
      </c>
      <c r="C34" s="792"/>
      <c r="D34" s="792"/>
      <c r="E34" s="792"/>
      <c r="F34" s="792"/>
      <c r="G34" s="792"/>
      <c r="H34" s="792"/>
      <c r="I34" s="792"/>
      <c r="J34" s="792"/>
      <c r="K34" s="792"/>
    </row>
    <row r="35" spans="2:11">
      <c r="B35" s="792"/>
      <c r="C35" s="792"/>
      <c r="D35" s="537"/>
      <c r="E35" s="537"/>
      <c r="F35" s="537"/>
      <c r="G35" s="537"/>
      <c r="H35" s="537"/>
      <c r="I35" s="792"/>
      <c r="J35" s="792"/>
      <c r="K35" s="792"/>
    </row>
    <row r="36" spans="2:11">
      <c r="B36" s="15" t="s">
        <v>1636</v>
      </c>
      <c r="C36" s="792"/>
      <c r="D36" s="537"/>
      <c r="E36" s="537"/>
      <c r="F36" s="537"/>
      <c r="G36" s="537"/>
      <c r="H36" s="537"/>
      <c r="I36" s="792"/>
      <c r="J36" s="792"/>
      <c r="K36" s="792"/>
    </row>
    <row r="37" spans="2:11">
      <c r="C37" s="792"/>
      <c r="D37" s="792"/>
      <c r="E37" s="792"/>
      <c r="F37" s="792"/>
      <c r="G37" s="792"/>
      <c r="H37" s="792"/>
      <c r="I37" s="792"/>
      <c r="J37" s="792"/>
      <c r="K37" s="792"/>
    </row>
    <row r="38" spans="2:11">
      <c r="C38" s="793"/>
      <c r="D38" s="792"/>
      <c r="E38" s="792"/>
      <c r="F38" s="792"/>
      <c r="G38" s="792"/>
      <c r="H38" s="792"/>
      <c r="I38" s="792"/>
    </row>
    <row r="39" spans="2:11">
      <c r="D39" s="792"/>
      <c r="E39" s="792"/>
      <c r="F39" s="792"/>
      <c r="G39" s="792"/>
      <c r="H39" s="792"/>
      <c r="I39" s="792"/>
    </row>
    <row r="40" spans="2:11">
      <c r="B40" s="792"/>
      <c r="C40" s="792"/>
      <c r="D40" s="792"/>
      <c r="E40" s="792"/>
      <c r="F40" s="792"/>
      <c r="G40" s="792"/>
      <c r="H40" s="792"/>
      <c r="I40" s="792"/>
    </row>
    <row r="41" spans="2:11">
      <c r="B41" s="792"/>
      <c r="C41" s="792"/>
      <c r="D41" s="792"/>
      <c r="E41" s="792"/>
      <c r="F41" s="792"/>
      <c r="G41" s="792"/>
      <c r="H41" s="792"/>
      <c r="I41" s="792"/>
    </row>
    <row r="42" spans="2:11">
      <c r="B42" s="792"/>
      <c r="C42" s="792"/>
      <c r="D42" s="792"/>
      <c r="E42" s="792"/>
      <c r="F42" s="792"/>
      <c r="G42" s="792"/>
      <c r="H42" s="792"/>
      <c r="I42" s="792"/>
    </row>
  </sheetData>
  <mergeCells count="5">
    <mergeCell ref="B12:C12"/>
    <mergeCell ref="B3:F3"/>
    <mergeCell ref="B5:B7"/>
    <mergeCell ref="B8:B10"/>
    <mergeCell ref="B11:C11"/>
  </mergeCells>
  <phoneticPr fontId="45" type="noConversion"/>
  <hyperlinks>
    <hyperlink ref="B36" location="Мазмұны!B164" display="мазмұнға"/>
  </hyperlinks>
  <pageMargins left="0.2" right="0.17" top="1" bottom="1" header="0.5" footer="0.5"/>
  <pageSetup paperSize="9" scale="91" orientation="landscape" r:id="rId1"/>
  <headerFooter alignWithMargins="0"/>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1"/>
  <dimension ref="A2:I18"/>
  <sheetViews>
    <sheetView zoomScaleNormal="100" zoomScaleSheetLayoutView="100" workbookViewId="0">
      <selection activeCell="I8" sqref="I8"/>
    </sheetView>
  </sheetViews>
  <sheetFormatPr defaultColWidth="8" defaultRowHeight="12.75"/>
  <cols>
    <col min="1" max="1" width="7" style="776" customWidth="1"/>
    <col min="2" max="2" width="37" style="776" customWidth="1"/>
    <col min="3" max="3" width="8.5703125" style="776" customWidth="1"/>
    <col min="4" max="4" width="10.85546875" style="776" customWidth="1"/>
    <col min="5" max="5" width="11.42578125" style="776" customWidth="1"/>
    <col min="6" max="6" width="10.42578125" style="776" bestFit="1" customWidth="1"/>
    <col min="7" max="7" width="11.42578125" style="776" customWidth="1"/>
    <col min="8" max="8" width="7.7109375" style="776" customWidth="1"/>
    <col min="9" max="16384" width="8" style="776"/>
  </cols>
  <sheetData>
    <row r="2" spans="1:9">
      <c r="A2" s="776" t="s">
        <v>1630</v>
      </c>
      <c r="B2" s="778" t="s">
        <v>331</v>
      </c>
    </row>
    <row r="3" spans="1:9">
      <c r="B3" s="1466"/>
      <c r="C3" s="1466"/>
      <c r="D3" s="1466"/>
      <c r="E3" s="1466"/>
      <c r="F3" s="1466"/>
      <c r="G3" s="1466"/>
      <c r="H3" s="1466"/>
    </row>
    <row r="4" spans="1:9" ht="25.5" customHeight="1">
      <c r="B4" s="1471" t="s">
        <v>158</v>
      </c>
      <c r="C4" s="1470" t="s">
        <v>319</v>
      </c>
      <c r="D4" s="1470"/>
      <c r="E4" s="1470" t="s">
        <v>320</v>
      </c>
      <c r="F4" s="1470"/>
      <c r="G4" s="1470" t="s">
        <v>904</v>
      </c>
      <c r="H4" s="1470"/>
    </row>
    <row r="5" spans="1:9" ht="38.25">
      <c r="B5" s="1471"/>
      <c r="C5" s="1166" t="s">
        <v>905</v>
      </c>
      <c r="D5" s="1167" t="s">
        <v>906</v>
      </c>
      <c r="E5" s="1166" t="s">
        <v>905</v>
      </c>
      <c r="F5" s="1167" t="s">
        <v>906</v>
      </c>
      <c r="G5" s="1166" t="s">
        <v>905</v>
      </c>
      <c r="H5" s="1167" t="s">
        <v>907</v>
      </c>
    </row>
    <row r="6" spans="1:9" ht="25.5">
      <c r="B6" s="1168" t="s">
        <v>908</v>
      </c>
      <c r="C6" s="782">
        <v>13542.182683103425</v>
      </c>
      <c r="D6" s="1169">
        <f t="shared" ref="D6:D14" si="0">C6/C$14</f>
        <v>0.1188251140384986</v>
      </c>
      <c r="E6" s="782">
        <v>14548.44830426382</v>
      </c>
      <c r="F6" s="1169">
        <f t="shared" ref="F6:F14" si="1">E6/E$14</f>
        <v>0.10506202610564939</v>
      </c>
      <c r="G6" s="782">
        <f t="shared" ref="G6:G14" si="2">E6-C6</f>
        <v>1006.2656211603953</v>
      </c>
      <c r="H6" s="1169">
        <f t="shared" ref="H6:H14" si="3">G6/C6</f>
        <v>7.4306014378015484E-2</v>
      </c>
    </row>
    <row r="7" spans="1:9">
      <c r="B7" s="1168" t="s">
        <v>909</v>
      </c>
      <c r="C7" s="782">
        <v>32307.052554498143</v>
      </c>
      <c r="D7" s="1169">
        <f t="shared" si="0"/>
        <v>0.28347640065628338</v>
      </c>
      <c r="E7" s="782">
        <v>37422.691740592956</v>
      </c>
      <c r="F7" s="1169">
        <f t="shared" si="1"/>
        <v>0.27024901449053873</v>
      </c>
      <c r="G7" s="782">
        <f t="shared" si="2"/>
        <v>5115.6391860948133</v>
      </c>
      <c r="H7" s="1169">
        <f t="shared" si="3"/>
        <v>0.1583443484194462</v>
      </c>
    </row>
    <row r="8" spans="1:9">
      <c r="B8" s="1168" t="s">
        <v>910</v>
      </c>
      <c r="C8" s="782">
        <v>1145.0629443164507</v>
      </c>
      <c r="D8" s="1169">
        <f t="shared" si="0"/>
        <v>1.0047289873694144E-2</v>
      </c>
      <c r="E8" s="782">
        <v>1077.7250518155399</v>
      </c>
      <c r="F8" s="1169">
        <f t="shared" si="1"/>
        <v>7.7828215876034048E-3</v>
      </c>
      <c r="G8" s="782">
        <f t="shared" si="2"/>
        <v>-67.337892500910812</v>
      </c>
      <c r="H8" s="1169">
        <f t="shared" si="3"/>
        <v>-5.8807153646132877E-2</v>
      </c>
    </row>
    <row r="9" spans="1:9" ht="38.25">
      <c r="B9" s="1168" t="s">
        <v>911</v>
      </c>
      <c r="C9" s="782">
        <v>1187.6763291219702</v>
      </c>
      <c r="D9" s="1169">
        <f t="shared" si="0"/>
        <v>1.0421198602262696E-2</v>
      </c>
      <c r="E9" s="782">
        <v>64.000860850860022</v>
      </c>
      <c r="F9" s="1170">
        <f t="shared" si="1"/>
        <v>4.621840056665301E-4</v>
      </c>
      <c r="G9" s="782">
        <f t="shared" si="2"/>
        <v>-1123.6754682711103</v>
      </c>
      <c r="H9" s="1169">
        <f t="shared" si="3"/>
        <v>-0.94611253985488231</v>
      </c>
    </row>
    <row r="10" spans="1:9" ht="25.5">
      <c r="B10" s="1168" t="s">
        <v>1398</v>
      </c>
      <c r="C10" s="782">
        <v>48586.267875370424</v>
      </c>
      <c r="D10" s="1169">
        <f t="shared" si="0"/>
        <v>0.42631745237045404</v>
      </c>
      <c r="E10" s="782">
        <v>64144.119960139593</v>
      </c>
      <c r="F10" s="1169">
        <f t="shared" si="1"/>
        <v>0.46321855532875017</v>
      </c>
      <c r="G10" s="782">
        <f t="shared" si="2"/>
        <v>15557.852084769169</v>
      </c>
      <c r="H10" s="1169">
        <f t="shared" si="3"/>
        <v>0.32021089013621951</v>
      </c>
    </row>
    <row r="11" spans="1:9">
      <c r="B11" s="1168" t="s">
        <v>912</v>
      </c>
      <c r="C11" s="782">
        <v>4252.3200257131093</v>
      </c>
      <c r="D11" s="1169">
        <f t="shared" si="0"/>
        <v>3.7311740936266657E-2</v>
      </c>
      <c r="E11" s="782">
        <v>5705.6152763763421</v>
      </c>
      <c r="F11" s="1169">
        <f t="shared" si="1"/>
        <v>4.1203260208840277E-2</v>
      </c>
      <c r="G11" s="782">
        <f t="shared" si="2"/>
        <v>1453.2952506632328</v>
      </c>
      <c r="H11" s="1169">
        <f t="shared" si="3"/>
        <v>0.3417652579945501</v>
      </c>
    </row>
    <row r="12" spans="1:9">
      <c r="B12" s="1168" t="s">
        <v>913</v>
      </c>
      <c r="C12" s="782">
        <v>4292.1828717787412</v>
      </c>
      <c r="D12" s="1169">
        <f t="shared" si="0"/>
        <v>3.7661515218632369E-2</v>
      </c>
      <c r="E12" s="782">
        <v>4965.9637624902753</v>
      </c>
      <c r="F12" s="1169">
        <f t="shared" si="1"/>
        <v>3.5861846125648585E-2</v>
      </c>
      <c r="G12" s="782">
        <f t="shared" si="2"/>
        <v>673.78089071153408</v>
      </c>
      <c r="H12" s="1169">
        <f t="shared" si="3"/>
        <v>0.15697860758488832</v>
      </c>
    </row>
    <row r="13" spans="1:9">
      <c r="B13" s="1168" t="s">
        <v>914</v>
      </c>
      <c r="C13" s="782">
        <v>8654.599016022752</v>
      </c>
      <c r="D13" s="1169">
        <f t="shared" si="0"/>
        <v>7.593928830390799E-2</v>
      </c>
      <c r="E13" s="782">
        <v>10546.285030030325</v>
      </c>
      <c r="F13" s="1169">
        <f t="shared" si="1"/>
        <v>7.6160292147302855E-2</v>
      </c>
      <c r="G13" s="782">
        <f t="shared" si="2"/>
        <v>1891.6860140075732</v>
      </c>
      <c r="H13" s="1169">
        <f t="shared" si="3"/>
        <v>0.21857581275636079</v>
      </c>
    </row>
    <row r="14" spans="1:9" ht="13.5">
      <c r="B14" s="1171" t="s">
        <v>802</v>
      </c>
      <c r="C14" s="1172">
        <v>113967.34429992503</v>
      </c>
      <c r="D14" s="1173">
        <f t="shared" si="0"/>
        <v>1</v>
      </c>
      <c r="E14" s="1172">
        <v>138474.84998655971</v>
      </c>
      <c r="F14" s="1173">
        <f t="shared" si="1"/>
        <v>1</v>
      </c>
      <c r="G14" s="1172">
        <f t="shared" si="2"/>
        <v>24507.505686634686</v>
      </c>
      <c r="H14" s="1173">
        <f t="shared" si="3"/>
        <v>0.21503971894035623</v>
      </c>
    </row>
    <row r="15" spans="1:9">
      <c r="B15" s="1304" t="s">
        <v>915</v>
      </c>
      <c r="C15" s="795"/>
      <c r="D15" s="783"/>
      <c r="E15" s="783"/>
      <c r="F15" s="783"/>
      <c r="G15" s="783"/>
      <c r="H15" s="783"/>
      <c r="I15" s="783"/>
    </row>
    <row r="16" spans="1:9">
      <c r="B16" s="793" t="s">
        <v>14</v>
      </c>
      <c r="C16" s="783"/>
      <c r="D16" s="783"/>
      <c r="E16" s="783"/>
      <c r="G16" s="783"/>
      <c r="H16" s="796"/>
    </row>
    <row r="18" spans="2:5">
      <c r="B18" s="15" t="s">
        <v>1636</v>
      </c>
      <c r="E18" s="783"/>
    </row>
  </sheetData>
  <mergeCells count="5">
    <mergeCell ref="B3:H3"/>
    <mergeCell ref="C4:D4"/>
    <mergeCell ref="E4:F4"/>
    <mergeCell ref="G4:H4"/>
    <mergeCell ref="B4:B5"/>
  </mergeCells>
  <phoneticPr fontId="45" type="noConversion"/>
  <hyperlinks>
    <hyperlink ref="B18" location="Мазмұны!B165" display="мазмұнға"/>
  </hyperlinks>
  <pageMargins left="0.75" right="0.75" top="1" bottom="1" header="0.5" footer="0.5"/>
  <pageSetup paperSize="9" orientation="landscape" r:id="rId1"/>
  <headerFooter alignWithMargins="0"/>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2"/>
  <dimension ref="A2:I30"/>
  <sheetViews>
    <sheetView topLeftCell="A7" zoomScaleNormal="100" zoomScaleSheetLayoutView="100" workbookViewId="0">
      <selection activeCell="F24" sqref="F24"/>
    </sheetView>
  </sheetViews>
  <sheetFormatPr defaultColWidth="8" defaultRowHeight="12.75"/>
  <cols>
    <col min="1" max="1" width="12" style="776" customWidth="1"/>
    <col min="2" max="2" width="32.7109375" style="776" customWidth="1"/>
    <col min="3" max="8" width="8.140625" style="776" customWidth="1"/>
    <col min="9" max="16384" width="8" style="776"/>
  </cols>
  <sheetData>
    <row r="2" spans="1:9">
      <c r="A2" s="776" t="s">
        <v>1630</v>
      </c>
      <c r="B2" s="778" t="s">
        <v>333</v>
      </c>
    </row>
    <row r="3" spans="1:9">
      <c r="B3" s="1466"/>
      <c r="C3" s="1466"/>
      <c r="D3" s="1466"/>
    </row>
    <row r="4" spans="1:9" ht="25.5">
      <c r="B4" s="797" t="s">
        <v>158</v>
      </c>
      <c r="C4" s="797">
        <v>2005</v>
      </c>
      <c r="D4" s="797">
        <v>2006</v>
      </c>
      <c r="E4" s="797">
        <v>2007</v>
      </c>
      <c r="F4" s="797">
        <v>2008</v>
      </c>
      <c r="G4" s="797">
        <v>2009</v>
      </c>
      <c r="H4" s="797" t="s">
        <v>916</v>
      </c>
    </row>
    <row r="5" spans="1:9" ht="25.5">
      <c r="B5" s="798" t="s">
        <v>917</v>
      </c>
      <c r="C5" s="799">
        <v>201</v>
      </c>
      <c r="D5" s="799">
        <v>372.6</v>
      </c>
      <c r="E5" s="799">
        <v>564.59393215766738</v>
      </c>
      <c r="F5" s="799">
        <v>560.47574442261748</v>
      </c>
      <c r="G5" s="799">
        <v>630.53553316772388</v>
      </c>
      <c r="H5" s="799">
        <v>739.89930914158288</v>
      </c>
      <c r="I5" s="800"/>
    </row>
    <row r="6" spans="1:9" ht="29.25" customHeight="1">
      <c r="B6" s="798" t="s">
        <v>918</v>
      </c>
      <c r="C6" s="799">
        <v>143</v>
      </c>
      <c r="D6" s="799">
        <v>350.5</v>
      </c>
      <c r="E6" s="799">
        <v>580.28009431632006</v>
      </c>
      <c r="F6" s="799">
        <v>531.86095116758577</v>
      </c>
      <c r="G6" s="799">
        <v>578.28249256276183</v>
      </c>
      <c r="H6" s="799">
        <v>712.3420350220722</v>
      </c>
      <c r="I6" s="787"/>
    </row>
    <row r="7" spans="1:9" ht="25.5">
      <c r="B7" s="798" t="s">
        <v>919</v>
      </c>
      <c r="C7" s="801">
        <v>0.78</v>
      </c>
      <c r="D7" s="801">
        <v>1.04</v>
      </c>
      <c r="E7" s="801">
        <v>1.1608768414184933</v>
      </c>
      <c r="F7" s="801">
        <v>1.0355415222145865</v>
      </c>
      <c r="G7" s="801">
        <v>1.0539234284918217</v>
      </c>
      <c r="H7" s="801">
        <v>1.0932173795631097</v>
      </c>
      <c r="I7" s="777"/>
    </row>
    <row r="8" spans="1:9" ht="25.5">
      <c r="B8" s="798" t="s">
        <v>920</v>
      </c>
      <c r="C8" s="801">
        <v>1.43</v>
      </c>
      <c r="D8" s="801">
        <v>1.07</v>
      </c>
      <c r="E8" s="801">
        <v>1.0445603634672649</v>
      </c>
      <c r="F8" s="801">
        <v>1.0551450670407705</v>
      </c>
      <c r="G8" s="801">
        <v>1.0948742203085007</v>
      </c>
      <c r="H8" s="801">
        <v>1.0401844555241542</v>
      </c>
      <c r="I8" s="270"/>
    </row>
    <row r="9" spans="1:9" ht="23.25" customHeight="1">
      <c r="B9" s="1472" t="s">
        <v>924</v>
      </c>
      <c r="C9" s="1472"/>
      <c r="D9" s="1472"/>
      <c r="E9" s="1472"/>
      <c r="F9" s="1472"/>
      <c r="G9" s="1472"/>
      <c r="H9" s="1472"/>
    </row>
    <row r="10" spans="1:9" ht="26.25" customHeight="1">
      <c r="B10" s="1473" t="s">
        <v>922</v>
      </c>
      <c r="C10" s="1473"/>
      <c r="D10" s="1473"/>
      <c r="E10" s="1473"/>
      <c r="F10" s="1473"/>
      <c r="G10" s="1473"/>
      <c r="H10" s="1473"/>
    </row>
    <row r="11" spans="1:9" ht="26.25" customHeight="1">
      <c r="B11" s="1473" t="s">
        <v>923</v>
      </c>
      <c r="C11" s="1473"/>
      <c r="D11" s="1473"/>
      <c r="E11" s="1473"/>
      <c r="F11" s="1473"/>
      <c r="G11" s="1473"/>
      <c r="H11" s="1473"/>
    </row>
    <row r="12" spans="1:9">
      <c r="B12" s="802"/>
      <c r="C12" s="802"/>
      <c r="D12" s="802"/>
      <c r="E12" s="802"/>
    </row>
    <row r="13" spans="1:9">
      <c r="B13" s="789" t="s">
        <v>333</v>
      </c>
      <c r="C13" s="802"/>
      <c r="D13" s="802"/>
      <c r="E13" s="802"/>
    </row>
    <row r="14" spans="1:9">
      <c r="B14" s="803"/>
      <c r="C14" s="802"/>
      <c r="D14" s="802"/>
      <c r="E14" s="802"/>
    </row>
    <row r="15" spans="1:9">
      <c r="B15" s="803"/>
      <c r="C15" s="802"/>
      <c r="D15" s="802"/>
      <c r="E15" s="802"/>
    </row>
    <row r="16" spans="1:9">
      <c r="B16" s="803"/>
      <c r="C16" s="802"/>
      <c r="D16" s="802"/>
      <c r="E16" s="802"/>
    </row>
    <row r="17" spans="1:8">
      <c r="B17" s="803"/>
      <c r="C17" s="802"/>
      <c r="D17" s="802"/>
      <c r="E17" s="802"/>
    </row>
    <row r="18" spans="1:8">
      <c r="B18" s="803"/>
      <c r="C18" s="802"/>
      <c r="D18" s="802"/>
      <c r="E18" s="802"/>
    </row>
    <row r="19" spans="1:8">
      <c r="B19" s="803"/>
      <c r="C19" s="802"/>
      <c r="D19" s="802"/>
      <c r="E19" s="802"/>
    </row>
    <row r="20" spans="1:8">
      <c r="B20" s="803"/>
      <c r="C20" s="802"/>
      <c r="D20" s="802"/>
      <c r="E20" s="802"/>
    </row>
    <row r="21" spans="1:8">
      <c r="B21" s="803"/>
      <c r="C21" s="802"/>
      <c r="D21" s="802"/>
      <c r="E21" s="802"/>
    </row>
    <row r="22" spans="1:8">
      <c r="B22" s="803"/>
      <c r="C22" s="802"/>
      <c r="D22" s="802"/>
      <c r="E22" s="802"/>
    </row>
    <row r="23" spans="1:8">
      <c r="B23" s="803"/>
      <c r="C23" s="802"/>
      <c r="D23" s="802"/>
      <c r="E23" s="802"/>
    </row>
    <row r="24" spans="1:8">
      <c r="B24" s="803"/>
      <c r="C24" s="802"/>
      <c r="D24" s="802"/>
      <c r="E24" s="802"/>
    </row>
    <row r="25" spans="1:8">
      <c r="B25" s="803"/>
      <c r="C25" s="802"/>
      <c r="D25" s="802"/>
      <c r="E25" s="802"/>
    </row>
    <row r="26" spans="1:8">
      <c r="B26" s="803"/>
      <c r="C26" s="802"/>
      <c r="D26" s="802"/>
      <c r="E26" s="802"/>
    </row>
    <row r="27" spans="1:8">
      <c r="B27" s="803"/>
      <c r="C27" s="802"/>
      <c r="D27" s="802"/>
      <c r="E27" s="802"/>
    </row>
    <row r="28" spans="1:8">
      <c r="A28" s="792"/>
      <c r="B28" s="804" t="s">
        <v>14</v>
      </c>
      <c r="C28" s="803"/>
      <c r="D28" s="803"/>
      <c r="E28" s="803"/>
      <c r="F28" s="792"/>
      <c r="G28" s="792"/>
      <c r="H28" s="792"/>
    </row>
    <row r="29" spans="1:8">
      <c r="A29" s="792"/>
      <c r="B29" s="792"/>
    </row>
    <row r="30" spans="1:8">
      <c r="B30" s="15" t="s">
        <v>1636</v>
      </c>
    </row>
  </sheetData>
  <mergeCells count="4">
    <mergeCell ref="B3:D3"/>
    <mergeCell ref="B9:H9"/>
    <mergeCell ref="B10:H10"/>
    <mergeCell ref="B11:H11"/>
  </mergeCells>
  <phoneticPr fontId="45" type="noConversion"/>
  <hyperlinks>
    <hyperlink ref="B30" location="Мазмұны!B167" display="мазмұнға"/>
  </hyperlinks>
  <pageMargins left="0.75" right="0.75" top="1" bottom="1" header="0.5" footer="0.5"/>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dimension ref="A2:H733"/>
  <sheetViews>
    <sheetView workbookViewId="0">
      <selection activeCell="K26" sqref="K26"/>
    </sheetView>
  </sheetViews>
  <sheetFormatPr defaultRowHeight="12.75"/>
  <cols>
    <col min="1" max="1" width="4.85546875" style="921" bestFit="1" customWidth="1"/>
    <col min="2" max="2" width="10.140625" style="921" customWidth="1"/>
    <col min="3" max="3" width="9.140625" style="921" bestFit="1"/>
    <col min="4" max="4" width="13.28515625" style="921" bestFit="1" customWidth="1"/>
    <col min="5" max="5" width="10.5703125" style="921" bestFit="1" customWidth="1"/>
    <col min="6" max="6" width="7.85546875" style="921" bestFit="1" customWidth="1"/>
    <col min="7" max="16384" width="9.140625" style="921"/>
  </cols>
  <sheetData>
    <row r="2" spans="1:8">
      <c r="A2" s="2" t="s">
        <v>1630</v>
      </c>
      <c r="B2" s="220" t="s">
        <v>4</v>
      </c>
    </row>
    <row r="3" spans="1:8">
      <c r="B3" s="2"/>
    </row>
    <row r="4" spans="1:8" ht="25.5">
      <c r="B4" s="918" t="s">
        <v>1631</v>
      </c>
      <c r="C4" s="918" t="s">
        <v>1</v>
      </c>
      <c r="D4" s="918" t="s">
        <v>1212</v>
      </c>
      <c r="E4" s="918" t="s">
        <v>5</v>
      </c>
      <c r="F4" s="918" t="s">
        <v>1216</v>
      </c>
      <c r="H4" s="220" t="s">
        <v>4</v>
      </c>
    </row>
    <row r="5" spans="1:8">
      <c r="B5" s="967">
        <v>39448</v>
      </c>
      <c r="C5" s="915">
        <v>1048.4270000000001</v>
      </c>
      <c r="D5" s="915">
        <v>1245.952</v>
      </c>
      <c r="E5" s="915">
        <v>1350.2090000000001</v>
      </c>
      <c r="F5" s="915">
        <v>1536.3720000000001</v>
      </c>
    </row>
    <row r="6" spans="1:8">
      <c r="B6" s="967">
        <v>39449</v>
      </c>
      <c r="C6" s="915">
        <v>1048.3399999999999</v>
      </c>
      <c r="D6" s="915">
        <v>1235.2339999999999</v>
      </c>
      <c r="E6" s="915">
        <v>1339.098</v>
      </c>
      <c r="F6" s="915">
        <v>1542.211</v>
      </c>
    </row>
    <row r="7" spans="1:8">
      <c r="B7" s="967">
        <v>39450</v>
      </c>
      <c r="C7" s="915">
        <v>1075.6559999999999</v>
      </c>
      <c r="D7" s="915">
        <v>1227.508</v>
      </c>
      <c r="E7" s="915">
        <v>1339.8980000000001</v>
      </c>
      <c r="F7" s="915">
        <v>1544.3310000000001</v>
      </c>
    </row>
    <row r="8" spans="1:8">
      <c r="B8" s="967">
        <v>39451</v>
      </c>
      <c r="C8" s="915">
        <v>1084.5810000000001</v>
      </c>
      <c r="D8" s="915">
        <v>1225.0330000000001</v>
      </c>
      <c r="E8" s="915">
        <v>1308.7850000000001</v>
      </c>
      <c r="F8" s="915">
        <v>1532.855</v>
      </c>
    </row>
    <row r="9" spans="1:8">
      <c r="B9" s="967">
        <v>39454</v>
      </c>
      <c r="C9" s="915">
        <v>1084.5810000000001</v>
      </c>
      <c r="D9" s="915">
        <v>1207.4739999999999</v>
      </c>
      <c r="E9" s="915">
        <v>1305.799</v>
      </c>
      <c r="F9" s="915">
        <v>1531.758</v>
      </c>
    </row>
    <row r="10" spans="1:8">
      <c r="B10" s="967">
        <v>39455</v>
      </c>
      <c r="C10" s="915">
        <v>1084.087</v>
      </c>
      <c r="D10" s="915">
        <v>1220.309</v>
      </c>
      <c r="E10" s="915">
        <v>1293.53</v>
      </c>
      <c r="F10" s="915">
        <v>1533.885</v>
      </c>
    </row>
    <row r="11" spans="1:8">
      <c r="B11" s="967">
        <v>39456</v>
      </c>
      <c r="C11" s="915">
        <v>1105.8910000000001</v>
      </c>
      <c r="D11" s="915">
        <v>1227.0029999999999</v>
      </c>
      <c r="E11" s="915">
        <v>1298.825</v>
      </c>
      <c r="F11" s="915">
        <v>1544.357</v>
      </c>
    </row>
    <row r="12" spans="1:8">
      <c r="B12" s="967">
        <v>39457</v>
      </c>
      <c r="C12" s="915">
        <v>1106.9449999999999</v>
      </c>
      <c r="D12" s="915">
        <v>1221.289</v>
      </c>
      <c r="E12" s="915">
        <v>1299.9470000000001</v>
      </c>
      <c r="F12" s="915">
        <v>1555.124</v>
      </c>
    </row>
    <row r="13" spans="1:8">
      <c r="B13" s="967">
        <v>39458</v>
      </c>
      <c r="C13" s="915">
        <v>1124.5219999999999</v>
      </c>
      <c r="D13" s="915">
        <v>1213.6990000000001</v>
      </c>
      <c r="E13" s="915">
        <v>1287.346</v>
      </c>
      <c r="F13" s="915">
        <v>1554.7380000000001</v>
      </c>
    </row>
    <row r="14" spans="1:8">
      <c r="B14" s="967">
        <v>39461</v>
      </c>
      <c r="C14" s="915">
        <v>1133.73</v>
      </c>
      <c r="D14" s="915">
        <v>1218</v>
      </c>
      <c r="E14" s="915">
        <v>1299.8130000000001</v>
      </c>
      <c r="F14" s="915">
        <v>1578.317</v>
      </c>
    </row>
    <row r="15" spans="1:8">
      <c r="B15" s="967">
        <v>39462</v>
      </c>
      <c r="C15" s="915">
        <v>1145.567</v>
      </c>
      <c r="D15" s="915">
        <v>1196.1559999999999</v>
      </c>
      <c r="E15" s="915">
        <v>1269.6890000000001</v>
      </c>
      <c r="F15" s="915">
        <v>1561.1279999999999</v>
      </c>
    </row>
    <row r="16" spans="1:8">
      <c r="B16" s="967">
        <v>39463</v>
      </c>
      <c r="C16" s="915">
        <v>1102.691</v>
      </c>
      <c r="D16" s="915">
        <v>1147.4660000000001</v>
      </c>
      <c r="E16" s="915">
        <v>1252.5309999999999</v>
      </c>
      <c r="F16" s="915">
        <v>1474.925</v>
      </c>
    </row>
    <row r="17" spans="2:8">
      <c r="B17" s="967">
        <v>39464</v>
      </c>
      <c r="C17" s="915">
        <v>1108.058</v>
      </c>
      <c r="D17" s="915">
        <v>1140.7570000000001</v>
      </c>
      <c r="E17" s="915">
        <v>1231.434</v>
      </c>
      <c r="F17" s="915">
        <v>1432.827</v>
      </c>
    </row>
    <row r="18" spans="2:8">
      <c r="B18" s="967">
        <v>39465</v>
      </c>
      <c r="C18" s="915">
        <v>1068.597</v>
      </c>
      <c r="D18" s="915">
        <v>1136.2529999999999</v>
      </c>
      <c r="E18" s="915">
        <v>1223.6559999999999</v>
      </c>
      <c r="F18" s="915">
        <v>1432.0119999999999</v>
      </c>
    </row>
    <row r="19" spans="2:8">
      <c r="B19" s="967">
        <v>39468</v>
      </c>
      <c r="C19" s="915">
        <v>1052.9349999999999</v>
      </c>
      <c r="D19" s="915">
        <v>1069.829</v>
      </c>
      <c r="E19" s="915">
        <v>1194.8869999999999</v>
      </c>
      <c r="F19" s="915">
        <v>1327.8810000000001</v>
      </c>
    </row>
    <row r="20" spans="2:8">
      <c r="B20" s="967">
        <v>39469</v>
      </c>
      <c r="C20" s="915">
        <v>1053.635</v>
      </c>
      <c r="D20" s="915">
        <v>1041.0640000000001</v>
      </c>
      <c r="E20" s="915">
        <v>1189.569</v>
      </c>
      <c r="F20" s="915">
        <v>1290.3040000000001</v>
      </c>
    </row>
    <row r="21" spans="2:8">
      <c r="B21" s="967">
        <v>39470</v>
      </c>
      <c r="C21" s="915">
        <v>1034.047</v>
      </c>
      <c r="D21" s="915">
        <v>1055.1759999999999</v>
      </c>
      <c r="E21" s="915">
        <v>1196.7570000000001</v>
      </c>
      <c r="F21" s="915">
        <v>1267.277</v>
      </c>
    </row>
    <row r="22" spans="2:8">
      <c r="B22" s="967">
        <v>39471</v>
      </c>
      <c r="C22" s="915">
        <v>1031.4960000000001</v>
      </c>
      <c r="D22" s="915">
        <v>1083.336</v>
      </c>
      <c r="E22" s="915">
        <v>1227.9680000000001</v>
      </c>
      <c r="F22" s="915">
        <v>1338.127</v>
      </c>
      <c r="H22" s="917" t="s">
        <v>343</v>
      </c>
    </row>
    <row r="23" spans="2:8">
      <c r="B23" s="967">
        <v>39472</v>
      </c>
      <c r="C23" s="915">
        <v>1037.2449999999999</v>
      </c>
      <c r="D23" s="915">
        <v>1111.135</v>
      </c>
      <c r="E23" s="915">
        <v>1223.182</v>
      </c>
      <c r="F23" s="915">
        <v>1365.335</v>
      </c>
    </row>
    <row r="24" spans="2:8">
      <c r="B24" s="967">
        <v>39475</v>
      </c>
      <c r="C24" s="915">
        <v>1038.0160000000001</v>
      </c>
      <c r="D24" s="915">
        <v>1087.7049999999999</v>
      </c>
      <c r="E24" s="915">
        <v>1229.5140000000001</v>
      </c>
      <c r="F24" s="915">
        <v>1329.864</v>
      </c>
      <c r="H24" s="15" t="s">
        <v>1636</v>
      </c>
    </row>
    <row r="25" spans="2:8">
      <c r="B25" s="967">
        <v>39476</v>
      </c>
      <c r="C25" s="915">
        <v>1024.596</v>
      </c>
      <c r="D25" s="915">
        <v>1102.817</v>
      </c>
      <c r="E25" s="915">
        <v>1243.0709999999999</v>
      </c>
      <c r="F25" s="915">
        <v>1352.7860000000001</v>
      </c>
    </row>
    <row r="26" spans="2:8">
      <c r="B26" s="967">
        <v>39477</v>
      </c>
      <c r="C26" s="915">
        <v>1001.7910000000001</v>
      </c>
      <c r="D26" s="915">
        <v>1091.3530000000001</v>
      </c>
      <c r="E26" s="915">
        <v>1235.3150000000001</v>
      </c>
      <c r="F26" s="915">
        <v>1333.123</v>
      </c>
    </row>
    <row r="27" spans="2:8">
      <c r="B27" s="967">
        <v>39478</v>
      </c>
      <c r="C27" s="915">
        <v>1005.702</v>
      </c>
      <c r="D27" s="915">
        <v>1088.72</v>
      </c>
      <c r="E27" s="915">
        <v>1252.248</v>
      </c>
      <c r="F27" s="915">
        <v>1288.595</v>
      </c>
    </row>
    <row r="28" spans="2:8">
      <c r="B28" s="967">
        <v>39479</v>
      </c>
      <c r="C28" s="915">
        <v>1021.0690000000001</v>
      </c>
      <c r="D28" s="915">
        <v>1120</v>
      </c>
      <c r="E28" s="915">
        <v>1267.684</v>
      </c>
      <c r="F28" s="915">
        <v>1340.87</v>
      </c>
    </row>
    <row r="29" spans="2:8">
      <c r="B29" s="967">
        <v>39482</v>
      </c>
      <c r="C29" s="915">
        <v>1019.1180000000001</v>
      </c>
      <c r="D29" s="915">
        <v>1142.473</v>
      </c>
      <c r="E29" s="915">
        <v>1263.405</v>
      </c>
      <c r="F29" s="915">
        <v>1368.3690000000001</v>
      </c>
    </row>
    <row r="30" spans="2:8">
      <c r="B30" s="967">
        <v>39483</v>
      </c>
      <c r="C30" s="915">
        <v>1021.9540000000001</v>
      </c>
      <c r="D30" s="915">
        <v>1127.7629999999999</v>
      </c>
      <c r="E30" s="915">
        <v>1224.0219999999999</v>
      </c>
      <c r="F30" s="915">
        <v>1316.768</v>
      </c>
    </row>
    <row r="31" spans="2:8">
      <c r="B31" s="967">
        <v>39484</v>
      </c>
      <c r="C31" s="915">
        <v>991.327</v>
      </c>
      <c r="D31" s="915">
        <v>1104.854</v>
      </c>
      <c r="E31" s="915">
        <v>1213.797</v>
      </c>
      <c r="F31" s="915">
        <v>1305.24</v>
      </c>
    </row>
    <row r="32" spans="2:8">
      <c r="B32" s="967">
        <v>39485</v>
      </c>
      <c r="C32" s="915">
        <v>991.16200000000003</v>
      </c>
      <c r="D32" s="915">
        <v>1095.4970000000001</v>
      </c>
      <c r="E32" s="915">
        <v>1209.6870000000001</v>
      </c>
      <c r="F32" s="915">
        <v>1267.316</v>
      </c>
    </row>
    <row r="33" spans="2:6">
      <c r="B33" s="967">
        <v>39486</v>
      </c>
      <c r="C33" s="915">
        <v>981.63200000000006</v>
      </c>
      <c r="D33" s="915">
        <v>1095.365</v>
      </c>
      <c r="E33" s="915">
        <v>1206.9359999999999</v>
      </c>
      <c r="F33" s="915">
        <v>1262.579</v>
      </c>
    </row>
    <row r="34" spans="2:6">
      <c r="B34" s="967">
        <v>39489</v>
      </c>
      <c r="C34" s="915">
        <v>982.67600000000004</v>
      </c>
      <c r="D34" s="915">
        <v>1084.1590000000001</v>
      </c>
      <c r="E34" s="915">
        <v>1209.703</v>
      </c>
      <c r="F34" s="915">
        <v>1293.1590000000001</v>
      </c>
    </row>
    <row r="35" spans="2:6">
      <c r="B35" s="967">
        <v>39490</v>
      </c>
      <c r="C35" s="915">
        <v>982.43100000000004</v>
      </c>
      <c r="D35" s="915">
        <v>1101.259</v>
      </c>
      <c r="E35" s="915">
        <v>1226.587</v>
      </c>
      <c r="F35" s="915">
        <v>1343.2349999999999</v>
      </c>
    </row>
    <row r="36" spans="2:6">
      <c r="B36" s="967">
        <v>39491</v>
      </c>
      <c r="C36" s="915">
        <v>1013.088</v>
      </c>
      <c r="D36" s="915">
        <v>1111.51</v>
      </c>
      <c r="E36" s="915">
        <v>1235.6020000000001</v>
      </c>
      <c r="F36" s="915">
        <v>1358.308</v>
      </c>
    </row>
    <row r="37" spans="2:6">
      <c r="B37" s="967">
        <v>39492</v>
      </c>
      <c r="C37" s="915">
        <v>1014.573</v>
      </c>
      <c r="D37" s="915">
        <v>1135.789</v>
      </c>
      <c r="E37" s="915">
        <v>1232.674</v>
      </c>
      <c r="F37" s="915">
        <v>1362.8810000000001</v>
      </c>
    </row>
    <row r="38" spans="2:6">
      <c r="B38" s="967">
        <v>39493</v>
      </c>
      <c r="C38" s="915">
        <v>1021.006</v>
      </c>
      <c r="D38" s="915">
        <v>1133.817</v>
      </c>
      <c r="E38" s="915">
        <v>1228.415</v>
      </c>
      <c r="F38" s="915">
        <v>1344.1179999999999</v>
      </c>
    </row>
    <row r="39" spans="2:6">
      <c r="B39" s="967">
        <v>39496</v>
      </c>
      <c r="C39" s="915">
        <v>1047.3040000000001</v>
      </c>
      <c r="D39" s="915">
        <v>1141.6949999999999</v>
      </c>
      <c r="E39" s="915">
        <v>1232.9059999999999</v>
      </c>
      <c r="F39" s="915">
        <v>1367.1580000000001</v>
      </c>
    </row>
    <row r="40" spans="2:6">
      <c r="B40" s="967">
        <v>39497</v>
      </c>
      <c r="C40" s="915">
        <v>1060.7380000000001</v>
      </c>
      <c r="D40" s="915">
        <v>1153.723</v>
      </c>
      <c r="E40" s="915">
        <v>1237.9660000000001</v>
      </c>
      <c r="F40" s="915">
        <v>1391.5319999999999</v>
      </c>
    </row>
    <row r="41" spans="2:6">
      <c r="B41" s="967">
        <v>39498</v>
      </c>
      <c r="C41" s="915">
        <v>1095.2909999999999</v>
      </c>
      <c r="D41" s="915">
        <v>1139.53</v>
      </c>
      <c r="E41" s="915">
        <v>1232.454</v>
      </c>
      <c r="F41" s="915">
        <v>1372.665</v>
      </c>
    </row>
    <row r="42" spans="2:6">
      <c r="B42" s="967">
        <v>39499</v>
      </c>
      <c r="C42" s="915">
        <v>1123.865</v>
      </c>
      <c r="D42" s="915">
        <v>1154.559</v>
      </c>
      <c r="E42" s="915">
        <v>1232.905</v>
      </c>
      <c r="F42" s="915">
        <v>1403.614</v>
      </c>
    </row>
    <row r="43" spans="2:6">
      <c r="B43" s="967">
        <v>39500</v>
      </c>
      <c r="C43" s="915">
        <v>1070.239</v>
      </c>
      <c r="D43" s="915">
        <v>1150.3040000000001</v>
      </c>
      <c r="E43" s="915">
        <v>1235.71</v>
      </c>
      <c r="F43" s="915">
        <v>1402.7660000000001</v>
      </c>
    </row>
    <row r="44" spans="2:6">
      <c r="B44" s="967">
        <v>39503</v>
      </c>
      <c r="C44" s="915">
        <v>1067.087</v>
      </c>
      <c r="D44" s="915">
        <v>1161.462</v>
      </c>
      <c r="E44" s="915">
        <v>1255.268</v>
      </c>
      <c r="F44" s="915">
        <v>1401.8</v>
      </c>
    </row>
    <row r="45" spans="2:6">
      <c r="B45" s="967">
        <v>39504</v>
      </c>
      <c r="C45" s="915">
        <v>1072.5309999999999</v>
      </c>
      <c r="D45" s="915">
        <v>1172.3020000000001</v>
      </c>
      <c r="E45" s="915">
        <v>1266.7919999999999</v>
      </c>
      <c r="F45" s="915">
        <v>1413.971</v>
      </c>
    </row>
    <row r="46" spans="2:6">
      <c r="B46" s="967">
        <v>39505</v>
      </c>
      <c r="C46" s="915">
        <v>1069.0029999999999</v>
      </c>
      <c r="D46" s="915">
        <v>1190.8920000000001</v>
      </c>
      <c r="E46" s="915">
        <v>1273.097</v>
      </c>
      <c r="F46" s="915">
        <v>1412.318</v>
      </c>
    </row>
    <row r="47" spans="2:6">
      <c r="B47" s="967">
        <v>39506</v>
      </c>
      <c r="C47" s="915">
        <v>1049.6469999999999</v>
      </c>
      <c r="D47" s="915">
        <v>1192.0419999999999</v>
      </c>
      <c r="E47" s="915">
        <v>1262.04</v>
      </c>
      <c r="F47" s="915">
        <v>1399.866</v>
      </c>
    </row>
    <row r="48" spans="2:6">
      <c r="B48" s="967">
        <v>39507</v>
      </c>
      <c r="C48" s="915">
        <v>1024.749</v>
      </c>
      <c r="D48" s="915">
        <v>1167.6580000000001</v>
      </c>
      <c r="E48" s="915">
        <v>1235.258</v>
      </c>
      <c r="F48" s="915">
        <v>1385.0070000000001</v>
      </c>
    </row>
    <row r="49" spans="2:6">
      <c r="B49" s="967">
        <v>39510</v>
      </c>
      <c r="C49" s="915">
        <v>1024.7070000000001</v>
      </c>
      <c r="D49" s="915">
        <v>1144.8699999999999</v>
      </c>
      <c r="E49" s="915">
        <v>1225.8330000000001</v>
      </c>
      <c r="F49" s="915">
        <v>1364.1580000000001</v>
      </c>
    </row>
    <row r="50" spans="2:6">
      <c r="B50" s="967">
        <v>39511</v>
      </c>
      <c r="C50" s="915">
        <v>1030.751</v>
      </c>
      <c r="D50" s="915">
        <v>1136.1949999999999</v>
      </c>
      <c r="E50" s="915">
        <v>1219.8410000000001</v>
      </c>
      <c r="F50" s="915">
        <v>1361.788</v>
      </c>
    </row>
    <row r="51" spans="2:6">
      <c r="B51" s="967">
        <v>39512</v>
      </c>
      <c r="C51" s="915">
        <v>1043.6290000000001</v>
      </c>
      <c r="D51" s="915">
        <v>1142.1659999999999</v>
      </c>
      <c r="E51" s="915">
        <v>1228.9639999999999</v>
      </c>
      <c r="F51" s="915">
        <v>1376.0720000000001</v>
      </c>
    </row>
    <row r="52" spans="2:6">
      <c r="B52" s="967">
        <v>39513</v>
      </c>
      <c r="C52" s="915">
        <v>1045.1479999999999</v>
      </c>
      <c r="D52" s="915">
        <v>1144.28</v>
      </c>
      <c r="E52" s="915">
        <v>1214.1420000000001</v>
      </c>
      <c r="F52" s="915">
        <v>1371.826</v>
      </c>
    </row>
    <row r="53" spans="2:6">
      <c r="B53" s="967">
        <v>39514</v>
      </c>
      <c r="C53" s="915">
        <v>1037.395</v>
      </c>
      <c r="D53" s="915">
        <v>1117.502</v>
      </c>
      <c r="E53" s="915">
        <v>1199.325</v>
      </c>
      <c r="F53" s="915">
        <v>1345.14</v>
      </c>
    </row>
    <row r="54" spans="2:6">
      <c r="B54" s="967">
        <v>39517</v>
      </c>
      <c r="C54" s="915">
        <v>1037.395</v>
      </c>
      <c r="D54" s="915">
        <v>1093.9359999999999</v>
      </c>
      <c r="E54" s="915">
        <v>1181.7070000000001</v>
      </c>
      <c r="F54" s="915">
        <v>1337.4280000000001</v>
      </c>
    </row>
    <row r="55" spans="2:6">
      <c r="B55" s="967">
        <v>39518</v>
      </c>
      <c r="C55" s="915">
        <v>1061.9849999999999</v>
      </c>
      <c r="D55" s="915">
        <v>1118.4010000000001</v>
      </c>
      <c r="E55" s="915">
        <v>1210.383</v>
      </c>
      <c r="F55" s="915">
        <v>1384.56</v>
      </c>
    </row>
    <row r="56" spans="2:6">
      <c r="B56" s="967">
        <v>39519</v>
      </c>
      <c r="C56" s="915">
        <v>1062.366</v>
      </c>
      <c r="D56" s="915">
        <v>1131.1590000000001</v>
      </c>
      <c r="E56" s="915">
        <v>1215.0430000000001</v>
      </c>
      <c r="F56" s="915">
        <v>1392.0260000000001</v>
      </c>
    </row>
    <row r="57" spans="2:6">
      <c r="B57" s="967">
        <v>39520</v>
      </c>
      <c r="C57" s="915">
        <v>1060.614</v>
      </c>
      <c r="D57" s="915">
        <v>1099.8220000000001</v>
      </c>
      <c r="E57" s="915">
        <v>1214.664</v>
      </c>
      <c r="F57" s="915">
        <v>1372.1379999999999</v>
      </c>
    </row>
    <row r="58" spans="2:6">
      <c r="B58" s="967">
        <v>39521</v>
      </c>
      <c r="C58" s="915">
        <v>1067.7830000000001</v>
      </c>
      <c r="D58" s="915">
        <v>1092.5409999999999</v>
      </c>
      <c r="E58" s="915">
        <v>1194.5740000000001</v>
      </c>
      <c r="F58" s="915">
        <v>1373.8910000000001</v>
      </c>
    </row>
    <row r="59" spans="2:6">
      <c r="B59" s="967">
        <v>39524</v>
      </c>
      <c r="C59" s="915">
        <v>1034.654</v>
      </c>
      <c r="D59" s="915">
        <v>1044.633</v>
      </c>
      <c r="E59" s="915">
        <v>1172.1279999999999</v>
      </c>
      <c r="F59" s="915">
        <v>1320.4880000000001</v>
      </c>
    </row>
    <row r="60" spans="2:6">
      <c r="B60" s="967">
        <v>39525</v>
      </c>
      <c r="C60" s="915">
        <v>1033.498</v>
      </c>
      <c r="D60" s="915">
        <v>1065.17</v>
      </c>
      <c r="E60" s="915">
        <v>1213.058</v>
      </c>
      <c r="F60" s="915">
        <v>1346.1980000000001</v>
      </c>
    </row>
    <row r="61" spans="2:6">
      <c r="B61" s="967">
        <v>39526</v>
      </c>
      <c r="C61" s="915">
        <v>1040.3630000000001</v>
      </c>
      <c r="D61" s="915">
        <v>1065.9390000000001</v>
      </c>
      <c r="E61" s="915">
        <v>1188.7619999999999</v>
      </c>
      <c r="F61" s="915">
        <v>1336.0940000000001</v>
      </c>
    </row>
    <row r="62" spans="2:6">
      <c r="B62" s="967">
        <v>39527</v>
      </c>
      <c r="C62" s="915">
        <v>1041.442</v>
      </c>
      <c r="D62" s="915">
        <v>1045.9380000000001</v>
      </c>
      <c r="E62" s="915">
        <v>1198.9470000000001</v>
      </c>
      <c r="F62" s="915">
        <v>1291.713</v>
      </c>
    </row>
    <row r="63" spans="2:6">
      <c r="B63" s="967">
        <v>39528</v>
      </c>
      <c r="C63" s="915">
        <v>1013.221</v>
      </c>
      <c r="D63" s="915">
        <v>1052.009</v>
      </c>
      <c r="E63" s="915">
        <v>1201.566</v>
      </c>
      <c r="F63" s="915">
        <v>1296.8820000000001</v>
      </c>
    </row>
    <row r="64" spans="2:6">
      <c r="B64" s="967">
        <v>39531</v>
      </c>
      <c r="C64" s="915">
        <v>1012.8430000000001</v>
      </c>
      <c r="D64" s="915">
        <v>1072.7370000000001</v>
      </c>
      <c r="E64" s="915">
        <v>1211.8109999999999</v>
      </c>
      <c r="F64" s="915">
        <v>1328.37</v>
      </c>
    </row>
    <row r="65" spans="2:6">
      <c r="B65" s="967">
        <v>39532</v>
      </c>
      <c r="C65" s="915">
        <v>1015.184</v>
      </c>
      <c r="D65" s="915">
        <v>1104.499</v>
      </c>
      <c r="E65" s="915">
        <v>1233.1790000000001</v>
      </c>
      <c r="F65" s="915">
        <v>1332.2049999999999</v>
      </c>
    </row>
    <row r="66" spans="2:6">
      <c r="B66" s="967">
        <v>39533</v>
      </c>
      <c r="C66" s="915">
        <v>999.85</v>
      </c>
      <c r="D66" s="915">
        <v>1107.598</v>
      </c>
      <c r="E66" s="915">
        <v>1228.95</v>
      </c>
      <c r="F66" s="915">
        <v>1324.6189999999999</v>
      </c>
    </row>
    <row r="67" spans="2:6">
      <c r="B67" s="967">
        <v>39534</v>
      </c>
      <c r="C67" s="915">
        <v>998.63</v>
      </c>
      <c r="D67" s="915">
        <v>1106.6600000000001</v>
      </c>
      <c r="E67" s="915">
        <v>1223.3109999999999</v>
      </c>
      <c r="F67" s="915">
        <v>1350.0419999999999</v>
      </c>
    </row>
    <row r="68" spans="2:6">
      <c r="B68" s="967">
        <v>39535</v>
      </c>
      <c r="C68" s="915">
        <v>999.26300000000003</v>
      </c>
      <c r="D68" s="915">
        <v>1112.76</v>
      </c>
      <c r="E68" s="915">
        <v>1216.01</v>
      </c>
      <c r="F68" s="915">
        <v>1356.48</v>
      </c>
    </row>
    <row r="69" spans="2:6">
      <c r="B69" s="967">
        <v>39538</v>
      </c>
      <c r="C69" s="915">
        <v>994.327</v>
      </c>
      <c r="D69" s="915">
        <v>1104.5820000000001</v>
      </c>
      <c r="E69" s="915">
        <v>1217.6569999999999</v>
      </c>
      <c r="F69" s="915">
        <v>1359.4870000000001</v>
      </c>
    </row>
    <row r="70" spans="2:6">
      <c r="B70" s="967">
        <v>39539</v>
      </c>
      <c r="C70" s="915">
        <v>1006.0260000000001</v>
      </c>
      <c r="D70" s="915">
        <v>1113.768</v>
      </c>
      <c r="E70" s="915">
        <v>1246.2840000000001</v>
      </c>
      <c r="F70" s="915">
        <v>1366.4270000000001</v>
      </c>
    </row>
    <row r="71" spans="2:6">
      <c r="B71" s="967">
        <v>39540</v>
      </c>
      <c r="C71" s="915">
        <v>1008.729</v>
      </c>
      <c r="D71" s="915">
        <v>1137.6849999999999</v>
      </c>
      <c r="E71" s="915">
        <v>1255.432</v>
      </c>
      <c r="F71" s="915">
        <v>1374.3910000000001</v>
      </c>
    </row>
    <row r="72" spans="2:6">
      <c r="B72" s="967">
        <v>39541</v>
      </c>
      <c r="C72" s="915">
        <v>1004.8630000000001</v>
      </c>
      <c r="D72" s="915">
        <v>1142.896</v>
      </c>
      <c r="E72" s="915">
        <v>1259.8340000000001</v>
      </c>
      <c r="F72" s="915">
        <v>1361.3</v>
      </c>
    </row>
    <row r="73" spans="2:6">
      <c r="B73" s="967">
        <v>39542</v>
      </c>
      <c r="C73" s="915">
        <v>993.42200000000003</v>
      </c>
      <c r="D73" s="915">
        <v>1145.211</v>
      </c>
      <c r="E73" s="915">
        <v>1264.404</v>
      </c>
      <c r="F73" s="915">
        <v>1364.546</v>
      </c>
    </row>
    <row r="74" spans="2:6">
      <c r="B74" s="967">
        <v>39545</v>
      </c>
      <c r="C74" s="915">
        <v>1001.498</v>
      </c>
      <c r="D74" s="915">
        <v>1160.627</v>
      </c>
      <c r="E74" s="915">
        <v>1268.846</v>
      </c>
      <c r="F74" s="915">
        <v>1398.63</v>
      </c>
    </row>
    <row r="75" spans="2:6">
      <c r="B75" s="967">
        <v>39546</v>
      </c>
      <c r="C75" s="915">
        <v>1018.758</v>
      </c>
      <c r="D75" s="915">
        <v>1153.56</v>
      </c>
      <c r="E75" s="915">
        <v>1259.182</v>
      </c>
      <c r="F75" s="915">
        <v>1387.855</v>
      </c>
    </row>
    <row r="76" spans="2:6">
      <c r="B76" s="967">
        <v>39547</v>
      </c>
      <c r="C76" s="915">
        <v>1041.2080000000001</v>
      </c>
      <c r="D76" s="915">
        <v>1150.365</v>
      </c>
      <c r="E76" s="915">
        <v>1251.028</v>
      </c>
      <c r="F76" s="915">
        <v>1408.162</v>
      </c>
    </row>
    <row r="77" spans="2:6">
      <c r="B77" s="967">
        <v>39548</v>
      </c>
      <c r="C77" s="915">
        <v>1050.7909999999999</v>
      </c>
      <c r="D77" s="915">
        <v>1158.78</v>
      </c>
      <c r="E77" s="915">
        <v>1255.1210000000001</v>
      </c>
      <c r="F77" s="915">
        <v>1416.4280000000001</v>
      </c>
    </row>
    <row r="78" spans="2:6">
      <c r="B78" s="967">
        <v>39549</v>
      </c>
      <c r="C78" s="915">
        <v>1075.741</v>
      </c>
      <c r="D78" s="915">
        <v>1160.356</v>
      </c>
      <c r="E78" s="915">
        <v>1238.373</v>
      </c>
      <c r="F78" s="915">
        <v>1394.4359999999999</v>
      </c>
    </row>
    <row r="79" spans="2:6">
      <c r="B79" s="967">
        <v>39552</v>
      </c>
      <c r="C79" s="915">
        <v>1061.6959999999999</v>
      </c>
      <c r="D79" s="915">
        <v>1145.2650000000001</v>
      </c>
      <c r="E79" s="915">
        <v>1231.2850000000001</v>
      </c>
      <c r="F79" s="915">
        <v>1380.575</v>
      </c>
    </row>
    <row r="80" spans="2:6">
      <c r="B80" s="967">
        <v>39553</v>
      </c>
      <c r="C80" s="915">
        <v>1056.027</v>
      </c>
      <c r="D80" s="915">
        <v>1150.828</v>
      </c>
      <c r="E80" s="915">
        <v>1235.7660000000001</v>
      </c>
      <c r="F80" s="915">
        <v>1392.5050000000001</v>
      </c>
    </row>
    <row r="81" spans="2:6">
      <c r="B81" s="967">
        <v>39554</v>
      </c>
      <c r="C81" s="915">
        <v>1063.8120000000001</v>
      </c>
      <c r="D81" s="915">
        <v>1164.9929999999999</v>
      </c>
      <c r="E81" s="915">
        <v>1265.0940000000001</v>
      </c>
      <c r="F81" s="915">
        <v>1419.8920000000001</v>
      </c>
    </row>
    <row r="82" spans="2:6">
      <c r="B82" s="967">
        <v>39555</v>
      </c>
      <c r="C82" s="915">
        <v>1067.3420000000001</v>
      </c>
      <c r="D82" s="915">
        <v>1174.26</v>
      </c>
      <c r="E82" s="915">
        <v>1264.2550000000001</v>
      </c>
      <c r="F82" s="915">
        <v>1403.9660000000001</v>
      </c>
    </row>
    <row r="83" spans="2:6">
      <c r="B83" s="967">
        <v>39556</v>
      </c>
      <c r="C83" s="915">
        <v>1062.97</v>
      </c>
      <c r="D83" s="915">
        <v>1175.8520000000001</v>
      </c>
      <c r="E83" s="915">
        <v>1280.548</v>
      </c>
      <c r="F83" s="915">
        <v>1426.5550000000001</v>
      </c>
    </row>
    <row r="84" spans="2:6">
      <c r="B84" s="967">
        <v>39559</v>
      </c>
      <c r="C84" s="915">
        <v>1072.335</v>
      </c>
      <c r="D84" s="915">
        <v>1187</v>
      </c>
      <c r="E84" s="915">
        <v>1284.9449999999999</v>
      </c>
      <c r="F84" s="915">
        <v>1423.8050000000001</v>
      </c>
    </row>
    <row r="85" spans="2:6">
      <c r="B85" s="967">
        <v>39560</v>
      </c>
      <c r="C85" s="915">
        <v>1067.115</v>
      </c>
      <c r="D85" s="915">
        <v>1189.7429999999999</v>
      </c>
      <c r="E85" s="915">
        <v>1275.7950000000001</v>
      </c>
      <c r="F85" s="915">
        <v>1419.77</v>
      </c>
    </row>
    <row r="86" spans="2:6">
      <c r="B86" s="967">
        <v>39561</v>
      </c>
      <c r="C86" s="915">
        <v>1090.56</v>
      </c>
      <c r="D86" s="915">
        <v>1192.104</v>
      </c>
      <c r="E86" s="915">
        <v>1276.6310000000001</v>
      </c>
      <c r="F86" s="915">
        <v>1416.8510000000001</v>
      </c>
    </row>
    <row r="87" spans="2:6">
      <c r="B87" s="967">
        <v>39562</v>
      </c>
      <c r="C87" s="915">
        <v>1092.299</v>
      </c>
      <c r="D87" s="915">
        <v>1187.1469999999999</v>
      </c>
      <c r="E87" s="915">
        <v>1275.6580000000001</v>
      </c>
      <c r="F87" s="915">
        <v>1378.165</v>
      </c>
    </row>
    <row r="88" spans="2:6">
      <c r="B88" s="967">
        <v>39563</v>
      </c>
      <c r="C88" s="915">
        <v>1081.0930000000001</v>
      </c>
      <c r="D88" s="915">
        <v>1189.0060000000001</v>
      </c>
      <c r="E88" s="915">
        <v>1288.56</v>
      </c>
      <c r="F88" s="915">
        <v>1397.575</v>
      </c>
    </row>
    <row r="89" spans="2:6">
      <c r="B89" s="967">
        <v>39566</v>
      </c>
      <c r="C89" s="915">
        <v>1087.105</v>
      </c>
      <c r="D89" s="915">
        <v>1194.3790000000001</v>
      </c>
      <c r="E89" s="915">
        <v>1290.297</v>
      </c>
      <c r="F89" s="915">
        <v>1407.2740000000001</v>
      </c>
    </row>
    <row r="90" spans="2:6">
      <c r="B90" s="967">
        <v>39567</v>
      </c>
      <c r="C90" s="915">
        <v>1069.9159999999999</v>
      </c>
      <c r="D90" s="915">
        <v>1180.1659999999999</v>
      </c>
      <c r="E90" s="915">
        <v>1284.2460000000001</v>
      </c>
      <c r="F90" s="915">
        <v>1390.7560000000001</v>
      </c>
    </row>
    <row r="91" spans="2:6">
      <c r="B91" s="967">
        <v>39568</v>
      </c>
      <c r="C91" s="915">
        <v>1050.498</v>
      </c>
      <c r="D91" s="915">
        <v>1191.529</v>
      </c>
      <c r="E91" s="915">
        <v>1281.954</v>
      </c>
      <c r="F91" s="915">
        <v>1394.2529999999999</v>
      </c>
    </row>
    <row r="92" spans="2:6">
      <c r="B92" s="967">
        <v>39569</v>
      </c>
      <c r="C92" s="915">
        <v>1050.498</v>
      </c>
      <c r="D92" s="915">
        <v>1192.827</v>
      </c>
      <c r="E92" s="915">
        <v>1291.0050000000001</v>
      </c>
      <c r="F92" s="915">
        <v>1391.7090000000001</v>
      </c>
    </row>
    <row r="93" spans="2:6">
      <c r="B93" s="967">
        <v>39570</v>
      </c>
      <c r="C93" s="915">
        <v>1050.498</v>
      </c>
      <c r="D93" s="915">
        <v>1207.46</v>
      </c>
      <c r="E93" s="915">
        <v>1301.4480000000001</v>
      </c>
      <c r="F93" s="915">
        <v>1393.481</v>
      </c>
    </row>
    <row r="94" spans="2:6">
      <c r="B94" s="967">
        <v>39573</v>
      </c>
      <c r="C94" s="915">
        <v>1072.528</v>
      </c>
      <c r="D94" s="915">
        <v>1209.8020000000001</v>
      </c>
      <c r="E94" s="915">
        <v>1299.4190000000001</v>
      </c>
      <c r="F94" s="915">
        <v>1402.8109999999999</v>
      </c>
    </row>
    <row r="95" spans="2:6">
      <c r="B95" s="967">
        <v>39574</v>
      </c>
      <c r="C95" s="915">
        <v>1084.492</v>
      </c>
      <c r="D95" s="915">
        <v>1215.4259999999999</v>
      </c>
      <c r="E95" s="915">
        <v>1307.8320000000001</v>
      </c>
      <c r="F95" s="915">
        <v>1419.36</v>
      </c>
    </row>
    <row r="96" spans="2:6">
      <c r="B96" s="967">
        <v>39575</v>
      </c>
      <c r="C96" s="915">
        <v>1086.979</v>
      </c>
      <c r="D96" s="915">
        <v>1206.027</v>
      </c>
      <c r="E96" s="915">
        <v>1294.3910000000001</v>
      </c>
      <c r="F96" s="915">
        <v>1460.385</v>
      </c>
    </row>
    <row r="97" spans="2:6">
      <c r="B97" s="967">
        <v>39576</v>
      </c>
      <c r="C97" s="915">
        <v>1105.575</v>
      </c>
      <c r="D97" s="915">
        <v>1196.4390000000001</v>
      </c>
      <c r="E97" s="915">
        <v>1298.4059999999999</v>
      </c>
      <c r="F97" s="915">
        <v>1518.0730000000001</v>
      </c>
    </row>
    <row r="98" spans="2:6">
      <c r="B98" s="967">
        <v>39577</v>
      </c>
      <c r="C98" s="915">
        <v>1105.575</v>
      </c>
      <c r="D98" s="915">
        <v>1188.6099999999999</v>
      </c>
      <c r="E98" s="915">
        <v>1285.8320000000001</v>
      </c>
      <c r="F98" s="915">
        <v>1515.328</v>
      </c>
    </row>
    <row r="99" spans="2:6">
      <c r="B99" s="967">
        <v>39580</v>
      </c>
      <c r="C99" s="915">
        <v>1130.069</v>
      </c>
      <c r="D99" s="915">
        <v>1194.106</v>
      </c>
      <c r="E99" s="915">
        <v>1297.0830000000001</v>
      </c>
      <c r="F99" s="915">
        <v>1527.94</v>
      </c>
    </row>
    <row r="100" spans="2:6">
      <c r="B100" s="967">
        <v>39581</v>
      </c>
      <c r="C100" s="915">
        <v>1134.0540000000001</v>
      </c>
      <c r="D100" s="915">
        <v>1205.588</v>
      </c>
      <c r="E100" s="915">
        <v>1296.788</v>
      </c>
      <c r="F100" s="915">
        <v>1533.395</v>
      </c>
    </row>
    <row r="101" spans="2:6">
      <c r="B101" s="967">
        <v>39582</v>
      </c>
      <c r="C101" s="915">
        <v>1137.4649999999999</v>
      </c>
      <c r="D101" s="915">
        <v>1207.5810000000001</v>
      </c>
      <c r="E101" s="915">
        <v>1300.6390000000001</v>
      </c>
      <c r="F101" s="915">
        <v>1571.6659999999999</v>
      </c>
    </row>
    <row r="102" spans="2:6">
      <c r="B102" s="967">
        <v>39583</v>
      </c>
      <c r="C102" s="915">
        <v>1126.009</v>
      </c>
      <c r="D102" s="915">
        <v>1221.3980000000001</v>
      </c>
      <c r="E102" s="915">
        <v>1314.174</v>
      </c>
      <c r="F102" s="915">
        <v>1564.9680000000001</v>
      </c>
    </row>
    <row r="103" spans="2:6">
      <c r="B103" s="967">
        <v>39584</v>
      </c>
      <c r="C103" s="915">
        <v>1137.5540000000001</v>
      </c>
      <c r="D103" s="915">
        <v>1240.3120000000001</v>
      </c>
      <c r="E103" s="915">
        <v>1321.98</v>
      </c>
      <c r="F103" s="915">
        <v>1618.319</v>
      </c>
    </row>
    <row r="104" spans="2:6">
      <c r="B104" s="967">
        <v>39587</v>
      </c>
      <c r="C104" s="915">
        <v>1145.288</v>
      </c>
      <c r="D104" s="915">
        <v>1249.7270000000001</v>
      </c>
      <c r="E104" s="915">
        <v>1325.269</v>
      </c>
      <c r="F104" s="915">
        <v>1633.337</v>
      </c>
    </row>
    <row r="105" spans="2:6">
      <c r="B105" s="967">
        <v>39588</v>
      </c>
      <c r="C105" s="915">
        <v>1137.9560000000001</v>
      </c>
      <c r="D105" s="915">
        <v>1233.6690000000001</v>
      </c>
      <c r="E105" s="915">
        <v>1314.614</v>
      </c>
      <c r="F105" s="915">
        <v>1617.6369999999999</v>
      </c>
    </row>
    <row r="106" spans="2:6">
      <c r="B106" s="967">
        <v>39589</v>
      </c>
      <c r="C106" s="915">
        <v>1158.08</v>
      </c>
      <c r="D106" s="915">
        <v>1233.1099999999999</v>
      </c>
      <c r="E106" s="915">
        <v>1299.4069999999999</v>
      </c>
      <c r="F106" s="915">
        <v>1641.518</v>
      </c>
    </row>
    <row r="107" spans="2:6">
      <c r="B107" s="967">
        <v>39590</v>
      </c>
      <c r="C107" s="915">
        <v>1160.932</v>
      </c>
      <c r="D107" s="915">
        <v>1221.9490000000001</v>
      </c>
      <c r="E107" s="915">
        <v>1301.9660000000001</v>
      </c>
      <c r="F107" s="915">
        <v>1603.81</v>
      </c>
    </row>
    <row r="108" spans="2:6">
      <c r="B108" s="967">
        <v>39591</v>
      </c>
      <c r="C108" s="915">
        <v>1151.3510000000001</v>
      </c>
      <c r="D108" s="915">
        <v>1207.9570000000001</v>
      </c>
      <c r="E108" s="915">
        <v>1287.479</v>
      </c>
      <c r="F108" s="915">
        <v>1609.5360000000001</v>
      </c>
    </row>
    <row r="109" spans="2:6">
      <c r="B109" s="967">
        <v>39594</v>
      </c>
      <c r="C109" s="915">
        <v>1135.0430000000001</v>
      </c>
      <c r="D109" s="915">
        <v>1193.377</v>
      </c>
      <c r="E109" s="915">
        <v>1283.6500000000001</v>
      </c>
      <c r="F109" s="915">
        <v>1605.6870000000001</v>
      </c>
    </row>
    <row r="110" spans="2:6">
      <c r="B110" s="967">
        <v>39595</v>
      </c>
      <c r="C110" s="915">
        <v>1140.674</v>
      </c>
      <c r="D110" s="915">
        <v>1191.9849999999999</v>
      </c>
      <c r="E110" s="915">
        <v>1285.9749999999999</v>
      </c>
      <c r="F110" s="915">
        <v>1571.66</v>
      </c>
    </row>
    <row r="111" spans="2:6">
      <c r="B111" s="967">
        <v>39596</v>
      </c>
      <c r="C111" s="915">
        <v>1110.2729999999999</v>
      </c>
      <c r="D111" s="915">
        <v>1195.463</v>
      </c>
      <c r="E111" s="915">
        <v>1288.442</v>
      </c>
      <c r="F111" s="915">
        <v>1581.5620000000001</v>
      </c>
    </row>
    <row r="112" spans="2:6">
      <c r="B112" s="967">
        <v>39597</v>
      </c>
      <c r="C112" s="915">
        <v>1106.8869999999999</v>
      </c>
      <c r="D112" s="915">
        <v>1201.857</v>
      </c>
      <c r="E112" s="915">
        <v>1294.069</v>
      </c>
      <c r="F112" s="915">
        <v>1606.6130000000001</v>
      </c>
    </row>
    <row r="113" spans="2:6">
      <c r="B113" s="967">
        <v>39598</v>
      </c>
      <c r="C113" s="915">
        <v>1109.2090000000001</v>
      </c>
      <c r="D113" s="915">
        <v>1210.037</v>
      </c>
      <c r="E113" s="915">
        <v>1299.028</v>
      </c>
      <c r="F113" s="915">
        <v>1612.992</v>
      </c>
    </row>
    <row r="114" spans="2:6">
      <c r="B114" s="967">
        <v>39601</v>
      </c>
      <c r="C114" s="915">
        <v>1101.739</v>
      </c>
      <c r="D114" s="915">
        <v>1207.7529999999999</v>
      </c>
      <c r="E114" s="915">
        <v>1290.42</v>
      </c>
      <c r="F114" s="915">
        <v>1599.848</v>
      </c>
    </row>
    <row r="115" spans="2:6">
      <c r="B115" s="967">
        <v>39602</v>
      </c>
      <c r="C115" s="915">
        <v>1119.8610000000001</v>
      </c>
      <c r="D115" s="915">
        <v>1190.6420000000001</v>
      </c>
      <c r="E115" s="915">
        <v>1284.5260000000001</v>
      </c>
      <c r="F115" s="915">
        <v>1583.3220000000001</v>
      </c>
    </row>
    <row r="116" spans="2:6">
      <c r="B116" s="967">
        <v>39603</v>
      </c>
      <c r="C116" s="915">
        <v>1110.328</v>
      </c>
      <c r="D116" s="915">
        <v>1173.462</v>
      </c>
      <c r="E116" s="915">
        <v>1281.047</v>
      </c>
      <c r="F116" s="915">
        <v>1532.877</v>
      </c>
    </row>
    <row r="117" spans="2:6">
      <c r="B117" s="967">
        <v>39604</v>
      </c>
      <c r="C117" s="915">
        <v>1098.0219999999999</v>
      </c>
      <c r="D117" s="915">
        <v>1184.5</v>
      </c>
      <c r="E117" s="915">
        <v>1295.337</v>
      </c>
      <c r="F117" s="915">
        <v>1536.952</v>
      </c>
    </row>
    <row r="118" spans="2:6">
      <c r="B118" s="967">
        <v>39605</v>
      </c>
      <c r="C118" s="915">
        <v>1121.317</v>
      </c>
      <c r="D118" s="915">
        <v>1182.8410000000001</v>
      </c>
      <c r="E118" s="915">
        <v>1272.741</v>
      </c>
      <c r="F118" s="915">
        <v>1550.2170000000001</v>
      </c>
    </row>
    <row r="119" spans="2:6">
      <c r="B119" s="967">
        <v>39608</v>
      </c>
      <c r="C119" s="915">
        <v>1120.5740000000001</v>
      </c>
      <c r="D119" s="915">
        <v>1167.546</v>
      </c>
      <c r="E119" s="915">
        <v>1267.848</v>
      </c>
      <c r="F119" s="915">
        <v>1532.6970000000001</v>
      </c>
    </row>
    <row r="120" spans="2:6">
      <c r="B120" s="967">
        <v>39609</v>
      </c>
      <c r="C120" s="915">
        <v>1098.489</v>
      </c>
      <c r="D120" s="915">
        <v>1138.0840000000001</v>
      </c>
      <c r="E120" s="915">
        <v>1253.981</v>
      </c>
      <c r="F120" s="915">
        <v>1513.979</v>
      </c>
    </row>
    <row r="121" spans="2:6">
      <c r="B121" s="967">
        <v>39610</v>
      </c>
      <c r="C121" s="915">
        <v>1089.4470000000001</v>
      </c>
      <c r="D121" s="915">
        <v>1131.431</v>
      </c>
      <c r="E121" s="915">
        <v>1239.385</v>
      </c>
      <c r="F121" s="915">
        <v>1524.2339999999999</v>
      </c>
    </row>
    <row r="122" spans="2:6">
      <c r="B122" s="967">
        <v>39611</v>
      </c>
      <c r="C122" s="915">
        <v>1103.271</v>
      </c>
      <c r="D122" s="915">
        <v>1123.1179999999999</v>
      </c>
      <c r="E122" s="915">
        <v>1235.3820000000001</v>
      </c>
      <c r="F122" s="915">
        <v>1523.2149999999999</v>
      </c>
    </row>
    <row r="123" spans="2:6">
      <c r="B123" s="967">
        <v>39612</v>
      </c>
      <c r="C123" s="915">
        <v>1081.7860000000001</v>
      </c>
      <c r="D123" s="915">
        <v>1120.0240000000001</v>
      </c>
      <c r="E123" s="915">
        <v>1247.9359999999999</v>
      </c>
      <c r="F123" s="915">
        <v>1524.28</v>
      </c>
    </row>
    <row r="124" spans="2:6">
      <c r="B124" s="967">
        <v>39615</v>
      </c>
      <c r="C124" s="915">
        <v>1081.4829999999999</v>
      </c>
      <c r="D124" s="915">
        <v>1132.9760000000001</v>
      </c>
      <c r="E124" s="915">
        <v>1254.5630000000001</v>
      </c>
      <c r="F124" s="915">
        <v>1540.1420000000001</v>
      </c>
    </row>
    <row r="125" spans="2:6">
      <c r="B125" s="967">
        <v>39616</v>
      </c>
      <c r="C125" s="915">
        <v>1078.0810000000001</v>
      </c>
      <c r="D125" s="915">
        <v>1143.874</v>
      </c>
      <c r="E125" s="915">
        <v>1254.078</v>
      </c>
      <c r="F125" s="915">
        <v>1562.1469999999999</v>
      </c>
    </row>
    <row r="126" spans="2:6">
      <c r="B126" s="967">
        <v>39617</v>
      </c>
      <c r="C126" s="915">
        <v>1068.904</v>
      </c>
      <c r="D126" s="915">
        <v>1138.79</v>
      </c>
      <c r="E126" s="915">
        <v>1243.961</v>
      </c>
      <c r="F126" s="915">
        <v>1555.732</v>
      </c>
    </row>
    <row r="127" spans="2:6">
      <c r="B127" s="967">
        <v>39618</v>
      </c>
      <c r="C127" s="915">
        <v>1073.4649999999999</v>
      </c>
      <c r="D127" s="915">
        <v>1126.7540000000001</v>
      </c>
      <c r="E127" s="915">
        <v>1240.0419999999999</v>
      </c>
      <c r="F127" s="915">
        <v>1553.5330000000001</v>
      </c>
    </row>
    <row r="128" spans="2:6">
      <c r="B128" s="967">
        <v>39619</v>
      </c>
      <c r="C128" s="915">
        <v>1106.877</v>
      </c>
      <c r="D128" s="915">
        <v>1110.4760000000001</v>
      </c>
      <c r="E128" s="915">
        <v>1220.972</v>
      </c>
      <c r="F128" s="915">
        <v>1537.8030000000001</v>
      </c>
    </row>
    <row r="129" spans="2:6">
      <c r="B129" s="967">
        <v>39622</v>
      </c>
      <c r="C129" s="915">
        <v>1071.2819999999999</v>
      </c>
      <c r="D129" s="915">
        <v>1099.694</v>
      </c>
      <c r="E129" s="915">
        <v>1218.2660000000001</v>
      </c>
      <c r="F129" s="915">
        <v>1509.83</v>
      </c>
    </row>
    <row r="130" spans="2:6">
      <c r="B130" s="967">
        <v>39623</v>
      </c>
      <c r="C130" s="915">
        <v>1062.213</v>
      </c>
      <c r="D130" s="915">
        <v>1091.557</v>
      </c>
      <c r="E130" s="915">
        <v>1214.5830000000001</v>
      </c>
      <c r="F130" s="915">
        <v>1481.7950000000001</v>
      </c>
    </row>
    <row r="131" spans="2:6">
      <c r="B131" s="967">
        <v>39624</v>
      </c>
      <c r="C131" s="915">
        <v>1061.8610000000001</v>
      </c>
      <c r="D131" s="915">
        <v>1106.2090000000001</v>
      </c>
      <c r="E131" s="915">
        <v>1220.5060000000001</v>
      </c>
      <c r="F131" s="915">
        <v>1491.6890000000001</v>
      </c>
    </row>
    <row r="132" spans="2:6">
      <c r="B132" s="967">
        <v>39625</v>
      </c>
      <c r="C132" s="915">
        <v>1124.8990000000001</v>
      </c>
      <c r="D132" s="915">
        <v>1099.712</v>
      </c>
      <c r="E132" s="915">
        <v>1196.7819999999999</v>
      </c>
      <c r="F132" s="915">
        <v>1485.2670000000001</v>
      </c>
    </row>
    <row r="133" spans="2:6">
      <c r="B133" s="967">
        <v>39626</v>
      </c>
      <c r="C133" s="915">
        <v>1101.4690000000001</v>
      </c>
      <c r="D133" s="915">
        <v>1084.7930000000001</v>
      </c>
      <c r="E133" s="915">
        <v>1192.933</v>
      </c>
      <c r="F133" s="915">
        <v>1498.585</v>
      </c>
    </row>
    <row r="134" spans="2:6">
      <c r="B134" s="967">
        <v>39629</v>
      </c>
      <c r="C134" s="915">
        <v>1057.2249999999999</v>
      </c>
      <c r="D134" s="915">
        <v>1087.1189999999999</v>
      </c>
      <c r="E134" s="915">
        <v>1197.277</v>
      </c>
      <c r="F134" s="915">
        <v>1492.787</v>
      </c>
    </row>
    <row r="135" spans="2:6">
      <c r="B135" s="967">
        <v>39630</v>
      </c>
      <c r="C135" s="915">
        <v>1058.145</v>
      </c>
      <c r="D135" s="915">
        <v>1068.7460000000001</v>
      </c>
      <c r="E135" s="915">
        <v>1192.087</v>
      </c>
      <c r="F135" s="915">
        <v>1443.9180000000001</v>
      </c>
    </row>
    <row r="136" spans="2:6">
      <c r="B136" s="967">
        <v>39631</v>
      </c>
      <c r="C136" s="915">
        <v>1059.4370000000001</v>
      </c>
      <c r="D136" s="915">
        <v>1057.154</v>
      </c>
      <c r="E136" s="915">
        <v>1174.154</v>
      </c>
      <c r="F136" s="915">
        <v>1435.4580000000001</v>
      </c>
    </row>
    <row r="137" spans="2:6">
      <c r="B137" s="967">
        <v>39632</v>
      </c>
      <c r="C137" s="915">
        <v>1037.979</v>
      </c>
      <c r="D137" s="915">
        <v>1033.4829999999999</v>
      </c>
      <c r="E137" s="915">
        <v>1173.6400000000001</v>
      </c>
      <c r="F137" s="915">
        <v>1410.9490000000001</v>
      </c>
    </row>
    <row r="138" spans="2:6">
      <c r="B138" s="967">
        <v>39633</v>
      </c>
      <c r="C138" s="915">
        <v>1038.1079999999999</v>
      </c>
      <c r="D138" s="915">
        <v>1030.318</v>
      </c>
      <c r="E138" s="915">
        <v>1168.5940000000001</v>
      </c>
      <c r="F138" s="915">
        <v>1400.4739999999999</v>
      </c>
    </row>
    <row r="139" spans="2:6">
      <c r="B139" s="967">
        <v>39636</v>
      </c>
      <c r="C139" s="915">
        <v>1038.1079999999999</v>
      </c>
      <c r="D139" s="915">
        <v>1038.289</v>
      </c>
      <c r="E139" s="915">
        <v>1166.2740000000001</v>
      </c>
      <c r="F139" s="915">
        <v>1403.7190000000001</v>
      </c>
    </row>
    <row r="140" spans="2:6">
      <c r="B140" s="967">
        <v>39637</v>
      </c>
      <c r="C140" s="915">
        <v>1000.456</v>
      </c>
      <c r="D140" s="915">
        <v>1022.606</v>
      </c>
      <c r="E140" s="915">
        <v>1170.7170000000001</v>
      </c>
      <c r="F140" s="915">
        <v>1397.076</v>
      </c>
    </row>
    <row r="141" spans="2:6">
      <c r="B141" s="967">
        <v>39638</v>
      </c>
      <c r="C141" s="915">
        <v>968.56500000000005</v>
      </c>
      <c r="D141" s="915">
        <v>1036.97</v>
      </c>
      <c r="E141" s="915">
        <v>1161.6300000000001</v>
      </c>
      <c r="F141" s="915">
        <v>1395.6790000000001</v>
      </c>
    </row>
    <row r="142" spans="2:6">
      <c r="B142" s="967">
        <v>39639</v>
      </c>
      <c r="C142" s="915">
        <v>1002.724</v>
      </c>
      <c r="D142" s="915">
        <v>1036.527</v>
      </c>
      <c r="E142" s="915">
        <v>1162.6030000000001</v>
      </c>
      <c r="F142" s="915">
        <v>1396.9080000000001</v>
      </c>
    </row>
    <row r="143" spans="2:6">
      <c r="B143" s="967">
        <v>39640</v>
      </c>
      <c r="C143" s="915">
        <v>1010.9060000000001</v>
      </c>
      <c r="D143" s="915">
        <v>1042.9970000000001</v>
      </c>
      <c r="E143" s="915">
        <v>1149.6949999999999</v>
      </c>
      <c r="F143" s="915">
        <v>1380.355</v>
      </c>
    </row>
    <row r="144" spans="2:6">
      <c r="B144" s="967">
        <v>39643</v>
      </c>
      <c r="C144" s="915">
        <v>1011.817</v>
      </c>
      <c r="D144" s="915">
        <v>1043.04</v>
      </c>
      <c r="E144" s="915">
        <v>1145.7619999999999</v>
      </c>
      <c r="F144" s="915">
        <v>1411.77</v>
      </c>
    </row>
    <row r="145" spans="2:6">
      <c r="B145" s="967">
        <v>39644</v>
      </c>
      <c r="C145" s="915">
        <v>1003.12</v>
      </c>
      <c r="D145" s="915">
        <v>1016.169</v>
      </c>
      <c r="E145" s="915">
        <v>1131.6590000000001</v>
      </c>
      <c r="F145" s="915">
        <v>1388.681</v>
      </c>
    </row>
    <row r="146" spans="2:6">
      <c r="B146" s="967">
        <v>39645</v>
      </c>
      <c r="C146" s="915">
        <v>987.03300000000002</v>
      </c>
      <c r="D146" s="915">
        <v>1015.8960000000001</v>
      </c>
      <c r="E146" s="915">
        <v>1145.5889999999999</v>
      </c>
      <c r="F146" s="915">
        <v>1392.7329999999999</v>
      </c>
    </row>
    <row r="147" spans="2:6">
      <c r="B147" s="967">
        <v>39646</v>
      </c>
      <c r="C147" s="915">
        <v>986.29399999999998</v>
      </c>
      <c r="D147" s="915">
        <v>1031.395</v>
      </c>
      <c r="E147" s="915">
        <v>1162.21</v>
      </c>
      <c r="F147" s="915">
        <v>1418.8690000000001</v>
      </c>
    </row>
    <row r="148" spans="2:6">
      <c r="B148" s="967">
        <v>39647</v>
      </c>
      <c r="C148" s="915">
        <v>949.351</v>
      </c>
      <c r="D148" s="915">
        <v>1022.158</v>
      </c>
      <c r="E148" s="915">
        <v>1163.3510000000001</v>
      </c>
      <c r="F148" s="915">
        <v>1355.7840000000001</v>
      </c>
    </row>
    <row r="149" spans="2:6">
      <c r="B149" s="967">
        <v>39650</v>
      </c>
      <c r="C149" s="915">
        <v>950.29399999999998</v>
      </c>
      <c r="D149" s="915">
        <v>1041.4960000000001</v>
      </c>
      <c r="E149" s="915">
        <v>1166.5999999999999</v>
      </c>
      <c r="F149" s="915">
        <v>1368.5350000000001</v>
      </c>
    </row>
    <row r="150" spans="2:6">
      <c r="B150" s="967">
        <v>39651</v>
      </c>
      <c r="C150" s="915">
        <v>941.70299999999997</v>
      </c>
      <c r="D150" s="915">
        <v>1035.6410000000001</v>
      </c>
      <c r="E150" s="915">
        <v>1177.261</v>
      </c>
      <c r="F150" s="915">
        <v>1352.577</v>
      </c>
    </row>
    <row r="151" spans="2:6">
      <c r="B151" s="967">
        <v>39652</v>
      </c>
      <c r="C151" s="915">
        <v>949.70699999999999</v>
      </c>
      <c r="D151" s="915">
        <v>1049.92</v>
      </c>
      <c r="E151" s="915">
        <v>1182.8140000000001</v>
      </c>
      <c r="F151" s="915">
        <v>1332.68</v>
      </c>
    </row>
    <row r="152" spans="2:6">
      <c r="B152" s="967">
        <v>39653</v>
      </c>
      <c r="C152" s="915">
        <v>928.53800000000001</v>
      </c>
      <c r="D152" s="915">
        <v>1042.771</v>
      </c>
      <c r="E152" s="915">
        <v>1163.297</v>
      </c>
      <c r="F152" s="915">
        <v>1284.423</v>
      </c>
    </row>
    <row r="153" spans="2:6">
      <c r="B153" s="967">
        <v>39654</v>
      </c>
      <c r="C153" s="915">
        <v>911.22900000000004</v>
      </c>
      <c r="D153" s="915">
        <v>1024.52</v>
      </c>
      <c r="E153" s="915">
        <v>1162.8220000000001</v>
      </c>
      <c r="F153" s="915">
        <v>1227.78</v>
      </c>
    </row>
    <row r="154" spans="2:6">
      <c r="B154" s="967">
        <v>39657</v>
      </c>
      <c r="C154" s="915">
        <v>923.45299999999997</v>
      </c>
      <c r="D154" s="915">
        <v>1024.403</v>
      </c>
      <c r="E154" s="915">
        <v>1148.8440000000001</v>
      </c>
      <c r="F154" s="915">
        <v>1212.3610000000001</v>
      </c>
    </row>
    <row r="155" spans="2:6">
      <c r="B155" s="967">
        <v>39658</v>
      </c>
      <c r="C155" s="915">
        <v>909.05799999999999</v>
      </c>
      <c r="D155" s="915">
        <v>1015.793</v>
      </c>
      <c r="E155" s="915">
        <v>1158.586</v>
      </c>
      <c r="F155" s="915">
        <v>1202.8030000000001</v>
      </c>
    </row>
    <row r="156" spans="2:6">
      <c r="B156" s="967">
        <v>39659</v>
      </c>
      <c r="C156" s="915">
        <v>935.81500000000005</v>
      </c>
      <c r="D156" s="915">
        <v>1038.961</v>
      </c>
      <c r="E156" s="915">
        <v>1178.26</v>
      </c>
      <c r="F156" s="915">
        <v>1238.538</v>
      </c>
    </row>
    <row r="157" spans="2:6">
      <c r="B157" s="967">
        <v>39660</v>
      </c>
      <c r="C157" s="915">
        <v>935.81500000000005</v>
      </c>
      <c r="D157" s="915">
        <v>1041.856</v>
      </c>
      <c r="E157" s="915">
        <v>1169.104</v>
      </c>
      <c r="F157" s="915">
        <v>1253.627</v>
      </c>
    </row>
    <row r="158" spans="2:6">
      <c r="B158" s="967">
        <v>39661</v>
      </c>
      <c r="C158" s="915">
        <v>931.32100000000003</v>
      </c>
      <c r="D158" s="915">
        <v>1029.808</v>
      </c>
      <c r="E158" s="915">
        <v>1157.537</v>
      </c>
      <c r="F158" s="915">
        <v>1235.646</v>
      </c>
    </row>
    <row r="159" spans="2:6">
      <c r="B159" s="967">
        <v>39664</v>
      </c>
      <c r="C159" s="915">
        <v>909.721</v>
      </c>
      <c r="D159" s="915">
        <v>1008.338</v>
      </c>
      <c r="E159" s="915">
        <v>1145.0640000000001</v>
      </c>
      <c r="F159" s="915">
        <v>1199.075</v>
      </c>
    </row>
    <row r="160" spans="2:6">
      <c r="B160" s="967">
        <v>39665</v>
      </c>
      <c r="C160" s="915">
        <v>875.90700000000004</v>
      </c>
      <c r="D160" s="915">
        <v>999.49900000000002</v>
      </c>
      <c r="E160" s="915">
        <v>1166.6770000000001</v>
      </c>
      <c r="F160" s="915">
        <v>1146.0989999999999</v>
      </c>
    </row>
    <row r="161" spans="2:6">
      <c r="B161" s="967">
        <v>39666</v>
      </c>
      <c r="C161" s="915">
        <v>861.69799999999998</v>
      </c>
      <c r="D161" s="915">
        <v>1012.18</v>
      </c>
      <c r="E161" s="915">
        <v>1173.4839999999999</v>
      </c>
      <c r="F161" s="915">
        <v>1152.8800000000001</v>
      </c>
    </row>
    <row r="162" spans="2:6">
      <c r="B162" s="967">
        <v>39667</v>
      </c>
      <c r="C162" s="915">
        <v>900.90600000000006</v>
      </c>
      <c r="D162" s="915">
        <v>1008.138</v>
      </c>
      <c r="E162" s="915">
        <v>1157.71</v>
      </c>
      <c r="F162" s="915">
        <v>1174.989</v>
      </c>
    </row>
    <row r="163" spans="2:6">
      <c r="B163" s="967">
        <v>39668</v>
      </c>
      <c r="C163" s="915">
        <v>866.06600000000003</v>
      </c>
      <c r="D163" s="915">
        <v>990.02300000000002</v>
      </c>
      <c r="E163" s="915">
        <v>1166.46</v>
      </c>
      <c r="F163" s="915">
        <v>1094.3340000000001</v>
      </c>
    </row>
    <row r="164" spans="2:6">
      <c r="B164" s="967">
        <v>39671</v>
      </c>
      <c r="C164" s="915">
        <v>844.08100000000002</v>
      </c>
      <c r="D164" s="915">
        <v>990.59400000000005</v>
      </c>
      <c r="E164" s="915">
        <v>1176.1610000000001</v>
      </c>
      <c r="F164" s="915">
        <v>1135.5</v>
      </c>
    </row>
    <row r="165" spans="2:6">
      <c r="B165" s="967">
        <v>39672</v>
      </c>
      <c r="C165" s="915">
        <v>838.00099999999998</v>
      </c>
      <c r="D165" s="915">
        <v>982.51499999999999</v>
      </c>
      <c r="E165" s="915">
        <v>1164.903</v>
      </c>
      <c r="F165" s="915">
        <v>1172.0430000000001</v>
      </c>
    </row>
    <row r="166" spans="2:6">
      <c r="B166" s="967">
        <v>39673</v>
      </c>
      <c r="C166" s="915">
        <v>842.30600000000004</v>
      </c>
      <c r="D166" s="915">
        <v>973.87900000000002</v>
      </c>
      <c r="E166" s="915">
        <v>1154.0040000000001</v>
      </c>
      <c r="F166" s="915">
        <v>1147.97</v>
      </c>
    </row>
    <row r="167" spans="2:6">
      <c r="B167" s="967">
        <v>39674</v>
      </c>
      <c r="C167" s="915">
        <v>853.34699999999998</v>
      </c>
      <c r="D167" s="915">
        <v>983.94400000000007</v>
      </c>
      <c r="E167" s="915">
        <v>1158.749</v>
      </c>
      <c r="F167" s="915">
        <v>1162.24</v>
      </c>
    </row>
    <row r="168" spans="2:6">
      <c r="B168" s="967">
        <v>39675</v>
      </c>
      <c r="C168" s="915">
        <v>862.31799999999998</v>
      </c>
      <c r="D168" s="915">
        <v>971.89400000000001</v>
      </c>
      <c r="E168" s="915">
        <v>1156.001</v>
      </c>
      <c r="F168" s="915">
        <v>1161.8410000000001</v>
      </c>
    </row>
    <row r="169" spans="2:6">
      <c r="B169" s="967">
        <v>39678</v>
      </c>
      <c r="C169" s="915">
        <v>832.92899999999997</v>
      </c>
      <c r="D169" s="915">
        <v>960.072</v>
      </c>
      <c r="E169" s="915">
        <v>1148.1859999999999</v>
      </c>
      <c r="F169" s="915">
        <v>1145.3530000000001</v>
      </c>
    </row>
    <row r="170" spans="2:6">
      <c r="B170" s="967">
        <v>39679</v>
      </c>
      <c r="C170" s="915">
        <v>831.06900000000007</v>
      </c>
      <c r="D170" s="915">
        <v>942.87700000000007</v>
      </c>
      <c r="E170" s="915">
        <v>1132.241</v>
      </c>
      <c r="F170" s="915">
        <v>1076.5309999999999</v>
      </c>
    </row>
    <row r="171" spans="2:6">
      <c r="B171" s="967">
        <v>39680</v>
      </c>
      <c r="C171" s="915">
        <v>831.90899999999999</v>
      </c>
      <c r="D171" s="915">
        <v>961.47300000000007</v>
      </c>
      <c r="E171" s="915">
        <v>1139.1559999999999</v>
      </c>
      <c r="F171" s="915">
        <v>1100.3710000000001</v>
      </c>
    </row>
    <row r="172" spans="2:6">
      <c r="B172" s="967">
        <v>39681</v>
      </c>
      <c r="C172" s="915">
        <v>824.06900000000007</v>
      </c>
      <c r="D172" s="915">
        <v>957.14400000000001</v>
      </c>
      <c r="E172" s="915">
        <v>1144.652</v>
      </c>
      <c r="F172" s="915">
        <v>1111.3869999999999</v>
      </c>
    </row>
    <row r="173" spans="2:6">
      <c r="B173" s="967">
        <v>39682</v>
      </c>
      <c r="C173" s="915">
        <v>826.51700000000005</v>
      </c>
      <c r="D173" s="915">
        <v>956.21900000000005</v>
      </c>
      <c r="E173" s="915">
        <v>1152.635</v>
      </c>
      <c r="F173" s="915">
        <v>1081.5609999999999</v>
      </c>
    </row>
    <row r="174" spans="2:6">
      <c r="B174" s="967">
        <v>39685</v>
      </c>
      <c r="C174" s="915">
        <v>828.95500000000004</v>
      </c>
      <c r="D174" s="915">
        <v>950.24700000000007</v>
      </c>
      <c r="E174" s="915">
        <v>1139.57</v>
      </c>
      <c r="F174" s="915">
        <v>1061.1310000000001</v>
      </c>
    </row>
    <row r="175" spans="2:6">
      <c r="B175" s="967">
        <v>39686</v>
      </c>
      <c r="C175" s="915">
        <v>786.20299999999997</v>
      </c>
      <c r="D175" s="915">
        <v>938.5</v>
      </c>
      <c r="E175" s="915">
        <v>1138.3520000000001</v>
      </c>
      <c r="F175" s="915">
        <v>1021.3770000000001</v>
      </c>
    </row>
    <row r="176" spans="2:6">
      <c r="B176" s="967">
        <v>39687</v>
      </c>
      <c r="C176" s="915">
        <v>773.33</v>
      </c>
      <c r="D176" s="915">
        <v>953.74200000000008</v>
      </c>
      <c r="E176" s="915">
        <v>1146.0920000000001</v>
      </c>
      <c r="F176" s="915">
        <v>1032.143</v>
      </c>
    </row>
    <row r="177" spans="2:6">
      <c r="B177" s="967">
        <v>39688</v>
      </c>
      <c r="C177" s="915">
        <v>772.93399999999997</v>
      </c>
      <c r="D177" s="915">
        <v>956.95799999999997</v>
      </c>
      <c r="E177" s="915">
        <v>1160.336</v>
      </c>
      <c r="F177" s="915">
        <v>1079.9090000000001</v>
      </c>
    </row>
    <row r="178" spans="2:6">
      <c r="B178" s="967">
        <v>39689</v>
      </c>
      <c r="C178" s="915">
        <v>772.25599999999997</v>
      </c>
      <c r="D178" s="915">
        <v>956.25300000000004</v>
      </c>
      <c r="E178" s="915">
        <v>1156.8</v>
      </c>
      <c r="F178" s="915">
        <v>1069.855</v>
      </c>
    </row>
    <row r="179" spans="2:6">
      <c r="B179" s="967">
        <v>39692</v>
      </c>
      <c r="C179" s="915">
        <v>772.48099999999999</v>
      </c>
      <c r="D179" s="915">
        <v>934.63099999999997</v>
      </c>
      <c r="E179" s="915">
        <v>1149.8520000000001</v>
      </c>
      <c r="F179" s="915">
        <v>1078.385</v>
      </c>
    </row>
    <row r="180" spans="2:6">
      <c r="B180" s="967">
        <v>39693</v>
      </c>
      <c r="C180" s="915">
        <v>764.14400000000001</v>
      </c>
      <c r="D180" s="915">
        <v>928.59900000000005</v>
      </c>
      <c r="E180" s="915">
        <v>1142.009</v>
      </c>
      <c r="F180" s="915">
        <v>1075.28</v>
      </c>
    </row>
    <row r="181" spans="2:6">
      <c r="B181" s="967">
        <v>39694</v>
      </c>
      <c r="C181" s="915">
        <v>770.65300000000002</v>
      </c>
      <c r="D181" s="915">
        <v>911.95799999999997</v>
      </c>
      <c r="E181" s="915">
        <v>1134.7080000000001</v>
      </c>
      <c r="F181" s="915">
        <v>1021.2380000000001</v>
      </c>
    </row>
    <row r="182" spans="2:6">
      <c r="B182" s="967">
        <v>39695</v>
      </c>
      <c r="C182" s="915">
        <v>733.21</v>
      </c>
      <c r="D182" s="915">
        <v>893.27100000000007</v>
      </c>
      <c r="E182" s="915">
        <v>1103.3310000000001</v>
      </c>
      <c r="F182" s="915">
        <v>974.86900000000003</v>
      </c>
    </row>
    <row r="183" spans="2:6">
      <c r="B183" s="967">
        <v>39696</v>
      </c>
      <c r="C183" s="915">
        <v>707.79</v>
      </c>
      <c r="D183" s="915">
        <v>873.68</v>
      </c>
      <c r="E183" s="915">
        <v>1096.6600000000001</v>
      </c>
      <c r="F183" s="915">
        <v>948.13300000000004</v>
      </c>
    </row>
    <row r="184" spans="2:6">
      <c r="B184" s="967">
        <v>39699</v>
      </c>
      <c r="C184" s="915">
        <v>715.12800000000004</v>
      </c>
      <c r="D184" s="915">
        <v>902.505</v>
      </c>
      <c r="E184" s="915">
        <v>1119.229</v>
      </c>
      <c r="F184" s="915">
        <v>966.49700000000007</v>
      </c>
    </row>
    <row r="185" spans="2:6">
      <c r="B185" s="967">
        <v>39700</v>
      </c>
      <c r="C185" s="915">
        <v>714.79899999999998</v>
      </c>
      <c r="D185" s="915">
        <v>868.58299999999997</v>
      </c>
      <c r="E185" s="915">
        <v>1089.4080000000001</v>
      </c>
      <c r="F185" s="915">
        <v>881.21800000000007</v>
      </c>
    </row>
    <row r="186" spans="2:6">
      <c r="B186" s="967">
        <v>39701</v>
      </c>
      <c r="C186" s="915">
        <v>678.73099999999999</v>
      </c>
      <c r="D186" s="915">
        <v>858.93799999999999</v>
      </c>
      <c r="E186" s="915">
        <v>1091.9939999999999</v>
      </c>
      <c r="F186" s="915">
        <v>860.79899999999998</v>
      </c>
    </row>
    <row r="187" spans="2:6">
      <c r="B187" s="967">
        <v>39702</v>
      </c>
      <c r="C187" s="915">
        <v>640.64700000000005</v>
      </c>
      <c r="D187" s="915">
        <v>839.81200000000001</v>
      </c>
      <c r="E187" s="915">
        <v>1095.0140000000001</v>
      </c>
      <c r="F187" s="915">
        <v>837.01700000000005</v>
      </c>
    </row>
    <row r="188" spans="2:6">
      <c r="B188" s="967">
        <v>39703</v>
      </c>
      <c r="C188" s="915">
        <v>663.51300000000003</v>
      </c>
      <c r="D188" s="915">
        <v>855.47199999999998</v>
      </c>
      <c r="E188" s="915">
        <v>1108.7429999999999</v>
      </c>
      <c r="F188" s="915">
        <v>885.37599999999998</v>
      </c>
    </row>
    <row r="189" spans="2:6">
      <c r="B189" s="967">
        <v>39706</v>
      </c>
      <c r="C189" s="915">
        <v>661.15899999999999</v>
      </c>
      <c r="D189" s="915">
        <v>825.34800000000007</v>
      </c>
      <c r="E189" s="915">
        <v>1067.6590000000001</v>
      </c>
      <c r="F189" s="915">
        <v>844.96</v>
      </c>
    </row>
    <row r="190" spans="2:6">
      <c r="B190" s="967">
        <v>39707</v>
      </c>
      <c r="C190" s="915">
        <v>611.56899999999996</v>
      </c>
      <c r="D190" s="915">
        <v>784.60800000000006</v>
      </c>
      <c r="E190" s="915">
        <v>1064.222</v>
      </c>
      <c r="F190" s="915">
        <v>721.81299999999999</v>
      </c>
    </row>
    <row r="191" spans="2:6">
      <c r="B191" s="967">
        <v>39708</v>
      </c>
      <c r="C191" s="915">
        <v>590.15899999999999</v>
      </c>
      <c r="D191" s="915">
        <v>768.91899999999998</v>
      </c>
      <c r="E191" s="915">
        <v>1030.221</v>
      </c>
      <c r="F191" s="915">
        <v>683.68200000000002</v>
      </c>
    </row>
    <row r="192" spans="2:6">
      <c r="B192" s="967">
        <v>39709</v>
      </c>
      <c r="C192" s="915">
        <v>589.76200000000006</v>
      </c>
      <c r="D192" s="915">
        <v>767.83799999999997</v>
      </c>
      <c r="E192" s="915">
        <v>1055.422</v>
      </c>
      <c r="F192" s="915">
        <v>697.99900000000002</v>
      </c>
    </row>
    <row r="193" spans="2:6">
      <c r="B193" s="967">
        <v>39710</v>
      </c>
      <c r="C193" s="915">
        <v>636.94600000000003</v>
      </c>
      <c r="D193" s="915">
        <v>845.56299999999999</v>
      </c>
      <c r="E193" s="915">
        <v>1112.1569999999999</v>
      </c>
      <c r="F193" s="915">
        <v>887.11699999999996</v>
      </c>
    </row>
    <row r="194" spans="2:6">
      <c r="B194" s="967">
        <v>39713</v>
      </c>
      <c r="C194" s="915">
        <v>633.03399999999999</v>
      </c>
      <c r="D194" s="915">
        <v>854.47500000000002</v>
      </c>
      <c r="E194" s="915">
        <v>1087.7670000000001</v>
      </c>
      <c r="F194" s="915">
        <v>885.81299999999999</v>
      </c>
    </row>
    <row r="195" spans="2:6">
      <c r="B195" s="967">
        <v>39714</v>
      </c>
      <c r="C195" s="915">
        <v>622.52700000000004</v>
      </c>
      <c r="D195" s="915">
        <v>830.322</v>
      </c>
      <c r="E195" s="915">
        <v>1075.883</v>
      </c>
      <c r="F195" s="915">
        <v>855.53499999999997</v>
      </c>
    </row>
    <row r="196" spans="2:6">
      <c r="B196" s="967">
        <v>39715</v>
      </c>
      <c r="C196" s="915">
        <v>615.56399999999996</v>
      </c>
      <c r="D196" s="915">
        <v>831.30399999999997</v>
      </c>
      <c r="E196" s="915">
        <v>1071.5999999999999</v>
      </c>
      <c r="F196" s="915">
        <v>882.78300000000002</v>
      </c>
    </row>
    <row r="197" spans="2:6">
      <c r="B197" s="967">
        <v>39716</v>
      </c>
      <c r="C197" s="915">
        <v>628.66300000000001</v>
      </c>
      <c r="D197" s="915">
        <v>838.28899999999999</v>
      </c>
      <c r="E197" s="915">
        <v>1086.8040000000001</v>
      </c>
      <c r="F197" s="915">
        <v>881.33900000000006</v>
      </c>
    </row>
    <row r="198" spans="2:6">
      <c r="B198" s="967">
        <v>39717</v>
      </c>
      <c r="C198" s="915">
        <v>609.53399999999999</v>
      </c>
      <c r="D198" s="915">
        <v>823.69400000000007</v>
      </c>
      <c r="E198" s="915">
        <v>1079.9849999999999</v>
      </c>
      <c r="F198" s="915">
        <v>862.851</v>
      </c>
    </row>
    <row r="199" spans="2:6">
      <c r="B199" s="967">
        <v>39720</v>
      </c>
      <c r="C199" s="915">
        <v>582.78200000000004</v>
      </c>
      <c r="D199" s="915">
        <v>775.05700000000002</v>
      </c>
      <c r="E199" s="915">
        <v>1002.9</v>
      </c>
      <c r="F199" s="915">
        <v>777.94500000000005</v>
      </c>
    </row>
    <row r="200" spans="2:6">
      <c r="B200" s="967">
        <v>39721</v>
      </c>
      <c r="C200" s="915">
        <v>543.36099999999999</v>
      </c>
      <c r="D200" s="915">
        <v>786.92399999999998</v>
      </c>
      <c r="E200" s="915">
        <v>1026.261</v>
      </c>
      <c r="F200" s="915">
        <v>815.82600000000002</v>
      </c>
    </row>
    <row r="201" spans="2:6">
      <c r="B201" s="967">
        <v>39722</v>
      </c>
      <c r="C201" s="915">
        <v>537.46699999999998</v>
      </c>
      <c r="D201" s="915">
        <v>786.17399999999998</v>
      </c>
      <c r="E201" s="915">
        <v>1025.508</v>
      </c>
      <c r="F201" s="915">
        <v>790.32600000000002</v>
      </c>
    </row>
    <row r="202" spans="2:6">
      <c r="B202" s="967">
        <v>39723</v>
      </c>
      <c r="C202" s="915">
        <v>540.93200000000002</v>
      </c>
      <c r="D202" s="915">
        <v>759.49800000000005</v>
      </c>
      <c r="E202" s="915">
        <v>985.85599999999999</v>
      </c>
      <c r="F202" s="915">
        <v>755.64099999999996</v>
      </c>
    </row>
    <row r="203" spans="2:6">
      <c r="B203" s="967">
        <v>39724</v>
      </c>
      <c r="C203" s="915">
        <v>510.65100000000001</v>
      </c>
      <c r="D203" s="915">
        <v>741.726</v>
      </c>
      <c r="E203" s="915">
        <v>980.06799999999998</v>
      </c>
      <c r="F203" s="915">
        <v>707.50800000000004</v>
      </c>
    </row>
    <row r="204" spans="2:6">
      <c r="B204" s="967">
        <v>39727</v>
      </c>
      <c r="C204" s="915">
        <v>470.99700000000001</v>
      </c>
      <c r="D204" s="915">
        <v>671.17899999999997</v>
      </c>
      <c r="E204" s="915">
        <v>929.36199999999997</v>
      </c>
      <c r="F204" s="915">
        <v>547.75099999999998</v>
      </c>
    </row>
    <row r="205" spans="2:6">
      <c r="B205" s="967">
        <v>39728</v>
      </c>
      <c r="C205" s="915">
        <v>453.46800000000002</v>
      </c>
      <c r="D205" s="915">
        <v>659.08900000000006</v>
      </c>
      <c r="E205" s="915">
        <v>894.69900000000007</v>
      </c>
      <c r="F205" s="915">
        <v>545.38900000000001</v>
      </c>
    </row>
    <row r="206" spans="2:6">
      <c r="B206" s="967">
        <v>39729</v>
      </c>
      <c r="C206" s="915">
        <v>394.839</v>
      </c>
      <c r="D206" s="915">
        <v>605.84</v>
      </c>
      <c r="E206" s="915">
        <v>869.25200000000007</v>
      </c>
      <c r="F206" s="915">
        <v>482.50900000000001</v>
      </c>
    </row>
    <row r="207" spans="2:6">
      <c r="B207" s="967">
        <v>39730</v>
      </c>
      <c r="C207" s="915">
        <v>419.125</v>
      </c>
      <c r="D207" s="915">
        <v>618.90200000000004</v>
      </c>
      <c r="E207" s="915">
        <v>824.13099999999997</v>
      </c>
      <c r="F207" s="915">
        <v>537.32399999999996</v>
      </c>
    </row>
    <row r="208" spans="2:6">
      <c r="B208" s="967">
        <v>39731</v>
      </c>
      <c r="C208" s="915">
        <v>369.76800000000003</v>
      </c>
      <c r="D208" s="915">
        <v>591.90100000000007</v>
      </c>
      <c r="E208" s="915">
        <v>789.23</v>
      </c>
      <c r="F208" s="915">
        <v>534.39099999999996</v>
      </c>
    </row>
    <row r="209" spans="2:6">
      <c r="B209" s="967">
        <v>39734</v>
      </c>
      <c r="C209" s="915">
        <v>396.70100000000002</v>
      </c>
      <c r="D209" s="915">
        <v>635.66200000000003</v>
      </c>
      <c r="E209" s="915">
        <v>864.57400000000007</v>
      </c>
      <c r="F209" s="915">
        <v>517.31799999999998</v>
      </c>
    </row>
    <row r="210" spans="2:6">
      <c r="B210" s="967">
        <v>39735</v>
      </c>
      <c r="C210" s="915">
        <v>417.22200000000004</v>
      </c>
      <c r="D210" s="915">
        <v>673.74900000000002</v>
      </c>
      <c r="E210" s="915">
        <v>884.51400000000001</v>
      </c>
      <c r="F210" s="915">
        <v>577.245</v>
      </c>
    </row>
    <row r="211" spans="2:6">
      <c r="B211" s="967">
        <v>39736</v>
      </c>
      <c r="C211" s="915">
        <v>401.16300000000001</v>
      </c>
      <c r="D211" s="915">
        <v>623.29700000000003</v>
      </c>
      <c r="E211" s="915">
        <v>819.50599999999997</v>
      </c>
      <c r="F211" s="915">
        <v>517.12400000000002</v>
      </c>
    </row>
    <row r="212" spans="2:6">
      <c r="B212" s="967">
        <v>39737</v>
      </c>
      <c r="C212" s="915">
        <v>349.58300000000003</v>
      </c>
      <c r="D212" s="915">
        <v>576.50099999999998</v>
      </c>
      <c r="E212" s="915">
        <v>814.84900000000005</v>
      </c>
      <c r="F212" s="915">
        <v>466.42700000000002</v>
      </c>
    </row>
    <row r="213" spans="2:6">
      <c r="B213" s="967">
        <v>39738</v>
      </c>
      <c r="C213" s="915">
        <v>332.37299999999999</v>
      </c>
      <c r="D213" s="915">
        <v>567.91999999999996</v>
      </c>
      <c r="E213" s="915">
        <v>825.03800000000001</v>
      </c>
      <c r="F213" s="915">
        <v>436.38</v>
      </c>
    </row>
    <row r="214" spans="2:6">
      <c r="B214" s="967">
        <v>39741</v>
      </c>
      <c r="C214" s="915">
        <v>345.98</v>
      </c>
      <c r="D214" s="915">
        <v>590.59199999999998</v>
      </c>
      <c r="E214" s="915">
        <v>860.13099999999997</v>
      </c>
      <c r="F214" s="915">
        <v>467.10200000000003</v>
      </c>
    </row>
    <row r="215" spans="2:6">
      <c r="B215" s="967">
        <v>39742</v>
      </c>
      <c r="C215" s="915">
        <v>342.71100000000001</v>
      </c>
      <c r="D215" s="915">
        <v>580.20000000000005</v>
      </c>
      <c r="E215" s="915">
        <v>842.77800000000002</v>
      </c>
      <c r="F215" s="915">
        <v>476.10599999999999</v>
      </c>
    </row>
    <row r="216" spans="2:6">
      <c r="B216" s="967">
        <v>39743</v>
      </c>
      <c r="C216" s="915">
        <v>324.84399999999999</v>
      </c>
      <c r="D216" s="915">
        <v>534.69000000000005</v>
      </c>
      <c r="E216" s="915">
        <v>788.86599999999999</v>
      </c>
      <c r="F216" s="915">
        <v>432.59700000000004</v>
      </c>
    </row>
    <row r="217" spans="2:6">
      <c r="B217" s="967">
        <v>39744</v>
      </c>
      <c r="C217" s="915">
        <v>318.40699999999998</v>
      </c>
      <c r="D217" s="915">
        <v>514.29100000000005</v>
      </c>
      <c r="E217" s="915">
        <v>792.94100000000003</v>
      </c>
      <c r="F217" s="915">
        <v>414.78399999999999</v>
      </c>
    </row>
    <row r="218" spans="2:6">
      <c r="B218" s="967">
        <v>39745</v>
      </c>
      <c r="C218" s="915">
        <v>310.76800000000003</v>
      </c>
      <c r="D218" s="915">
        <v>473.983</v>
      </c>
      <c r="E218" s="915">
        <v>761.21299999999997</v>
      </c>
      <c r="F218" s="915">
        <v>337.03300000000002</v>
      </c>
    </row>
    <row r="219" spans="2:6">
      <c r="B219" s="967">
        <v>39748</v>
      </c>
      <c r="C219" s="915">
        <v>310.76800000000003</v>
      </c>
      <c r="D219" s="915">
        <v>454.34</v>
      </c>
      <c r="E219" s="915">
        <v>728.96799999999996</v>
      </c>
      <c r="F219" s="915">
        <v>337.19900000000001</v>
      </c>
    </row>
    <row r="220" spans="2:6">
      <c r="B220" s="967">
        <v>39749</v>
      </c>
      <c r="C220" s="915">
        <v>310.976</v>
      </c>
      <c r="D220" s="915">
        <v>484.92700000000002</v>
      </c>
      <c r="E220" s="915">
        <v>786.37300000000005</v>
      </c>
      <c r="F220" s="915">
        <v>374.56400000000002</v>
      </c>
    </row>
    <row r="221" spans="2:6">
      <c r="B221" s="967">
        <v>39750</v>
      </c>
      <c r="C221" s="915">
        <v>357.44600000000003</v>
      </c>
      <c r="D221" s="915">
        <v>507.54700000000003</v>
      </c>
      <c r="E221" s="915">
        <v>808.16100000000006</v>
      </c>
      <c r="F221" s="915">
        <v>432.44600000000003</v>
      </c>
    </row>
    <row r="222" spans="2:6">
      <c r="B222" s="967">
        <v>39751</v>
      </c>
      <c r="C222" s="915">
        <v>406.84399999999999</v>
      </c>
      <c r="D222" s="915">
        <v>561.33500000000004</v>
      </c>
      <c r="E222" s="915">
        <v>833.178</v>
      </c>
      <c r="F222" s="915">
        <v>528.47900000000004</v>
      </c>
    </row>
    <row r="223" spans="2:6">
      <c r="B223" s="967">
        <v>39752</v>
      </c>
      <c r="C223" s="915">
        <v>416.36599999999999</v>
      </c>
      <c r="D223" s="915">
        <v>570.52099999999996</v>
      </c>
      <c r="E223" s="915">
        <v>837.43799999999999</v>
      </c>
      <c r="F223" s="915">
        <v>528.03899999999999</v>
      </c>
    </row>
    <row r="224" spans="2:6">
      <c r="B224" s="967">
        <v>39755</v>
      </c>
      <c r="C224" s="915">
        <v>472.38499999999999</v>
      </c>
      <c r="D224" s="915">
        <v>584.36</v>
      </c>
      <c r="E224" s="915">
        <v>836.73300000000006</v>
      </c>
      <c r="F224" s="915">
        <v>531.09500000000003</v>
      </c>
    </row>
    <row r="225" spans="2:6">
      <c r="B225" s="967">
        <v>39756</v>
      </c>
      <c r="C225" s="915">
        <v>468.30799999999999</v>
      </c>
      <c r="D225" s="915">
        <v>603.14200000000005</v>
      </c>
      <c r="E225" s="915">
        <v>877.13800000000003</v>
      </c>
      <c r="F225" s="915">
        <v>545.08799999999997</v>
      </c>
    </row>
    <row r="226" spans="2:6">
      <c r="B226" s="967">
        <v>39757</v>
      </c>
      <c r="C226" s="915">
        <v>509.78</v>
      </c>
      <c r="D226" s="915">
        <v>600.17899999999997</v>
      </c>
      <c r="E226" s="915">
        <v>852.673</v>
      </c>
      <c r="F226" s="915">
        <v>572.20400000000006</v>
      </c>
    </row>
    <row r="227" spans="2:6">
      <c r="B227" s="967">
        <v>39758</v>
      </c>
      <c r="C227" s="915">
        <v>441.30099999999999</v>
      </c>
      <c r="D227" s="915">
        <v>557.66100000000006</v>
      </c>
      <c r="E227" s="915">
        <v>803.97699999999998</v>
      </c>
      <c r="F227" s="915">
        <v>522.54300000000001</v>
      </c>
    </row>
    <row r="228" spans="2:6">
      <c r="B228" s="967">
        <v>39759</v>
      </c>
      <c r="C228" s="915">
        <v>458.39300000000003</v>
      </c>
      <c r="D228" s="915">
        <v>564.76300000000003</v>
      </c>
      <c r="E228" s="915">
        <v>817.25099999999998</v>
      </c>
      <c r="F228" s="915">
        <v>527.57299999999998</v>
      </c>
    </row>
    <row r="229" spans="2:6">
      <c r="B229" s="967">
        <v>39762</v>
      </c>
      <c r="C229" s="915">
        <v>498.47200000000004</v>
      </c>
      <c r="D229" s="915">
        <v>583.01800000000003</v>
      </c>
      <c r="E229" s="915">
        <v>816.79700000000003</v>
      </c>
      <c r="F229" s="915">
        <v>550.59699999999998</v>
      </c>
    </row>
    <row r="230" spans="2:6">
      <c r="B230" s="967">
        <v>39763</v>
      </c>
      <c r="C230" s="915">
        <v>442.07100000000003</v>
      </c>
      <c r="D230" s="915">
        <v>555.62400000000002</v>
      </c>
      <c r="E230" s="915">
        <v>790.44799999999998</v>
      </c>
      <c r="F230" s="915">
        <v>464.346</v>
      </c>
    </row>
    <row r="231" spans="2:6">
      <c r="B231" s="967">
        <v>39764</v>
      </c>
      <c r="C231" s="915">
        <v>404.49599999999998</v>
      </c>
      <c r="D231" s="915">
        <v>533.48599999999999</v>
      </c>
      <c r="E231" s="915">
        <v>757.35599999999999</v>
      </c>
      <c r="F231" s="915">
        <v>425.541</v>
      </c>
    </row>
    <row r="232" spans="2:6">
      <c r="B232" s="967">
        <v>39765</v>
      </c>
      <c r="C232" s="915">
        <v>436.33300000000003</v>
      </c>
      <c r="D232" s="915">
        <v>524.12</v>
      </c>
      <c r="E232" s="915">
        <v>783.84</v>
      </c>
      <c r="F232" s="915">
        <v>417.38900000000001</v>
      </c>
    </row>
    <row r="233" spans="2:6">
      <c r="B233" s="967">
        <v>39766</v>
      </c>
      <c r="C233" s="915">
        <v>450.44600000000003</v>
      </c>
      <c r="D233" s="915">
        <v>530.28</v>
      </c>
      <c r="E233" s="915">
        <v>766.74900000000002</v>
      </c>
      <c r="F233" s="915">
        <v>420.29700000000003</v>
      </c>
    </row>
    <row r="234" spans="2:6">
      <c r="B234" s="967">
        <v>39769</v>
      </c>
      <c r="C234" s="915">
        <v>422.12600000000003</v>
      </c>
      <c r="D234" s="915">
        <v>520.09500000000003</v>
      </c>
      <c r="E234" s="915">
        <v>749.75400000000002</v>
      </c>
      <c r="F234" s="915">
        <v>392.339</v>
      </c>
    </row>
    <row r="235" spans="2:6">
      <c r="B235" s="967">
        <v>39770</v>
      </c>
      <c r="C235" s="915">
        <v>411.32900000000001</v>
      </c>
      <c r="D235" s="915">
        <v>500.48200000000003</v>
      </c>
      <c r="E235" s="915">
        <v>753.721</v>
      </c>
      <c r="F235" s="915">
        <v>387.416</v>
      </c>
    </row>
    <row r="236" spans="2:6">
      <c r="B236" s="967">
        <v>39771</v>
      </c>
      <c r="C236" s="915">
        <v>396.59</v>
      </c>
      <c r="D236" s="915">
        <v>489.589</v>
      </c>
      <c r="E236" s="915">
        <v>716.70900000000006</v>
      </c>
      <c r="F236" s="915">
        <v>379.59</v>
      </c>
    </row>
    <row r="237" spans="2:6">
      <c r="B237" s="967">
        <v>39772</v>
      </c>
      <c r="C237" s="915">
        <v>357.94799999999998</v>
      </c>
      <c r="D237" s="915">
        <v>464.31100000000004</v>
      </c>
      <c r="E237" s="915">
        <v>672.11</v>
      </c>
      <c r="F237" s="915">
        <v>347.60300000000001</v>
      </c>
    </row>
    <row r="238" spans="2:6">
      <c r="B238" s="967">
        <v>39773</v>
      </c>
      <c r="C238" s="915">
        <v>385.84800000000001</v>
      </c>
      <c r="D238" s="915">
        <v>467.63499999999999</v>
      </c>
      <c r="E238" s="915">
        <v>697.16</v>
      </c>
      <c r="F238" s="915">
        <v>358.79900000000004</v>
      </c>
    </row>
    <row r="239" spans="2:6">
      <c r="B239" s="967">
        <v>39776</v>
      </c>
      <c r="C239" s="915">
        <v>421.68600000000004</v>
      </c>
      <c r="D239" s="915">
        <v>485.52100000000002</v>
      </c>
      <c r="E239" s="915">
        <v>743.82600000000002</v>
      </c>
      <c r="F239" s="915">
        <v>408.07499999999999</v>
      </c>
    </row>
    <row r="240" spans="2:6">
      <c r="B240" s="967">
        <v>39777</v>
      </c>
      <c r="C240" s="915">
        <v>416.91500000000002</v>
      </c>
      <c r="D240" s="915">
        <v>500.375</v>
      </c>
      <c r="E240" s="915">
        <v>754.48900000000003</v>
      </c>
      <c r="F240" s="915">
        <v>437.46100000000001</v>
      </c>
    </row>
    <row r="241" spans="2:6">
      <c r="B241" s="967">
        <v>39778</v>
      </c>
      <c r="C241" s="915">
        <v>428.49700000000001</v>
      </c>
      <c r="D241" s="915">
        <v>513.26499999999999</v>
      </c>
      <c r="E241" s="915">
        <v>769.428</v>
      </c>
      <c r="F241" s="915">
        <v>423.85899999999998</v>
      </c>
    </row>
    <row r="242" spans="2:6">
      <c r="B242" s="967">
        <v>39779</v>
      </c>
      <c r="C242" s="915">
        <v>435.875</v>
      </c>
      <c r="D242" s="915">
        <v>525.95400000000006</v>
      </c>
      <c r="E242" s="915">
        <v>774.27499999999998</v>
      </c>
      <c r="F242" s="915">
        <v>443.12099999999998</v>
      </c>
    </row>
    <row r="243" spans="2:6">
      <c r="B243" s="967">
        <v>39780</v>
      </c>
      <c r="C243" s="915">
        <v>457.30900000000003</v>
      </c>
      <c r="D243" s="915">
        <v>526.97199999999998</v>
      </c>
      <c r="E243" s="915">
        <v>781.55100000000004</v>
      </c>
      <c r="F243" s="915">
        <v>430.76900000000001</v>
      </c>
    </row>
    <row r="244" spans="2:6">
      <c r="B244" s="967">
        <v>39783</v>
      </c>
      <c r="C244" s="915">
        <v>423.64600000000002</v>
      </c>
      <c r="D244" s="915">
        <v>513.39099999999996</v>
      </c>
      <c r="E244" s="915">
        <v>723.64800000000002</v>
      </c>
      <c r="F244" s="915">
        <v>401.42900000000003</v>
      </c>
    </row>
    <row r="245" spans="2:6">
      <c r="B245" s="967">
        <v>39784</v>
      </c>
      <c r="C245" s="915">
        <v>408.82800000000003</v>
      </c>
      <c r="D245" s="915">
        <v>501.22500000000002</v>
      </c>
      <c r="E245" s="915">
        <v>739.75400000000002</v>
      </c>
      <c r="F245" s="915">
        <v>407.3</v>
      </c>
    </row>
    <row r="246" spans="2:6">
      <c r="B246" s="967">
        <v>39785</v>
      </c>
      <c r="C246" s="915">
        <v>421.779</v>
      </c>
      <c r="D246" s="915">
        <v>503.38</v>
      </c>
      <c r="E246" s="915">
        <v>752.93399999999997</v>
      </c>
      <c r="F246" s="915">
        <v>394.06200000000001</v>
      </c>
    </row>
    <row r="247" spans="2:6">
      <c r="B247" s="967">
        <v>39786</v>
      </c>
      <c r="C247" s="915">
        <v>424.86799999999999</v>
      </c>
      <c r="D247" s="915">
        <v>501.76600000000002</v>
      </c>
      <c r="E247" s="915">
        <v>736.50800000000004</v>
      </c>
      <c r="F247" s="915">
        <v>399.95699999999999</v>
      </c>
    </row>
    <row r="248" spans="2:6">
      <c r="B248" s="967">
        <v>39787</v>
      </c>
      <c r="C248" s="915">
        <v>419.21199999999999</v>
      </c>
      <c r="D248" s="915">
        <v>497.51100000000002</v>
      </c>
      <c r="E248" s="915">
        <v>744.779</v>
      </c>
      <c r="F248" s="915">
        <v>386.84899999999999</v>
      </c>
    </row>
    <row r="249" spans="2:6">
      <c r="B249" s="967">
        <v>39790</v>
      </c>
      <c r="C249" s="915">
        <v>419.21199999999999</v>
      </c>
      <c r="D249" s="915">
        <v>537.08500000000004</v>
      </c>
      <c r="E249" s="915">
        <v>782.452</v>
      </c>
      <c r="F249" s="915">
        <v>425.40499999999997</v>
      </c>
    </row>
    <row r="250" spans="2:6">
      <c r="B250" s="967">
        <v>39791</v>
      </c>
      <c r="C250" s="915">
        <v>431.87099999999998</v>
      </c>
      <c r="D250" s="915">
        <v>537.54899999999998</v>
      </c>
      <c r="E250" s="915">
        <v>774.79100000000005</v>
      </c>
      <c r="F250" s="915">
        <v>421.23599999999999</v>
      </c>
    </row>
    <row r="251" spans="2:6">
      <c r="B251" s="967">
        <v>39792</v>
      </c>
      <c r="C251" s="915">
        <v>434.798</v>
      </c>
      <c r="D251" s="915">
        <v>562.44200000000001</v>
      </c>
      <c r="E251" s="915">
        <v>784.9</v>
      </c>
      <c r="F251" s="915">
        <v>434.76499999999999</v>
      </c>
    </row>
    <row r="252" spans="2:6">
      <c r="B252" s="967">
        <v>39793</v>
      </c>
      <c r="C252" s="915">
        <v>437.06</v>
      </c>
      <c r="D252" s="915">
        <v>568.88800000000003</v>
      </c>
      <c r="E252" s="915">
        <v>776.93200000000002</v>
      </c>
      <c r="F252" s="915">
        <v>443.71499999999997</v>
      </c>
    </row>
    <row r="253" spans="2:6">
      <c r="B253" s="967">
        <v>39794</v>
      </c>
      <c r="C253" s="915">
        <v>437.63100000000003</v>
      </c>
      <c r="D253" s="915">
        <v>551.71199999999999</v>
      </c>
      <c r="E253" s="915">
        <v>772.58600000000001</v>
      </c>
      <c r="F253" s="915">
        <v>429.404</v>
      </c>
    </row>
    <row r="254" spans="2:6">
      <c r="B254" s="967">
        <v>39797</v>
      </c>
      <c r="C254" s="915">
        <v>436.98599999999999</v>
      </c>
      <c r="D254" s="915">
        <v>562.66999999999996</v>
      </c>
      <c r="E254" s="915">
        <v>776.23400000000004</v>
      </c>
      <c r="F254" s="915">
        <v>452.084</v>
      </c>
    </row>
    <row r="255" spans="2:6">
      <c r="B255" s="967">
        <v>39798</v>
      </c>
      <c r="C255" s="915">
        <v>436.98599999999999</v>
      </c>
      <c r="D255" s="915">
        <v>571.85300000000007</v>
      </c>
      <c r="E255" s="915">
        <v>801.21799999999996</v>
      </c>
      <c r="F255" s="915">
        <v>453.46300000000002</v>
      </c>
    </row>
    <row r="256" spans="2:6">
      <c r="B256" s="967">
        <v>39799</v>
      </c>
      <c r="C256" s="915">
        <v>436.98599999999999</v>
      </c>
      <c r="D256" s="915">
        <v>586.14499999999998</v>
      </c>
      <c r="E256" s="915">
        <v>806.94100000000003</v>
      </c>
      <c r="F256" s="915">
        <v>451.77300000000002</v>
      </c>
    </row>
    <row r="257" spans="2:6">
      <c r="B257" s="967">
        <v>39800</v>
      </c>
      <c r="C257" s="915">
        <v>460.53500000000003</v>
      </c>
      <c r="D257" s="915">
        <v>590.29600000000005</v>
      </c>
      <c r="E257" s="915">
        <v>795.93499999999995</v>
      </c>
      <c r="F257" s="915">
        <v>424.14100000000002</v>
      </c>
    </row>
    <row r="258" spans="2:6">
      <c r="B258" s="967">
        <v>39801</v>
      </c>
      <c r="C258" s="915">
        <v>435.68700000000001</v>
      </c>
      <c r="D258" s="915">
        <v>582.05799999999999</v>
      </c>
      <c r="E258" s="915">
        <v>788.46500000000003</v>
      </c>
      <c r="F258" s="915">
        <v>408.39800000000002</v>
      </c>
    </row>
    <row r="259" spans="2:6">
      <c r="B259" s="967">
        <v>39804</v>
      </c>
      <c r="C259" s="915">
        <v>445.42099999999999</v>
      </c>
      <c r="D259" s="915">
        <v>567.33900000000006</v>
      </c>
      <c r="E259" s="915">
        <v>775.80600000000004</v>
      </c>
      <c r="F259" s="915">
        <v>418.86400000000003</v>
      </c>
    </row>
    <row r="260" spans="2:6">
      <c r="B260" s="967">
        <v>39805</v>
      </c>
      <c r="C260" s="915">
        <v>447.97</v>
      </c>
      <c r="D260" s="915">
        <v>555.81700000000001</v>
      </c>
      <c r="E260" s="915">
        <v>771.47500000000002</v>
      </c>
      <c r="F260" s="915">
        <v>441.077</v>
      </c>
    </row>
    <row r="261" spans="2:6">
      <c r="B261" s="967">
        <v>39806</v>
      </c>
      <c r="C261" s="915">
        <v>453.68200000000002</v>
      </c>
      <c r="D261" s="915">
        <v>553.68399999999997</v>
      </c>
      <c r="E261" s="915">
        <v>770.33799999999997</v>
      </c>
      <c r="F261" s="915">
        <v>427.84899999999999</v>
      </c>
    </row>
    <row r="262" spans="2:6">
      <c r="B262" s="967">
        <v>39807</v>
      </c>
      <c r="C262" s="915">
        <v>416.69900000000001</v>
      </c>
      <c r="D262" s="915">
        <v>552.452</v>
      </c>
      <c r="E262" s="915">
        <v>771.52499999999998</v>
      </c>
      <c r="F262" s="915">
        <v>414.60500000000002</v>
      </c>
    </row>
    <row r="263" spans="2:6">
      <c r="B263" s="967">
        <v>39808</v>
      </c>
      <c r="C263" s="915">
        <v>431.27100000000002</v>
      </c>
      <c r="D263" s="915">
        <v>551.57799999999997</v>
      </c>
      <c r="E263" s="915">
        <v>775.60400000000004</v>
      </c>
      <c r="F263" s="915">
        <v>404.81</v>
      </c>
    </row>
    <row r="264" spans="2:6">
      <c r="B264" s="967">
        <v>39811</v>
      </c>
      <c r="C264" s="915">
        <v>428.81600000000003</v>
      </c>
      <c r="D264" s="915">
        <v>557.471</v>
      </c>
      <c r="E264" s="915">
        <v>780.06</v>
      </c>
      <c r="F264" s="915">
        <v>405.51800000000003</v>
      </c>
    </row>
    <row r="265" spans="2:6">
      <c r="B265" s="967">
        <v>39812</v>
      </c>
      <c r="C265" s="915">
        <v>426</v>
      </c>
      <c r="D265" s="915">
        <v>565.779</v>
      </c>
      <c r="E265" s="915">
        <v>794.40700000000004</v>
      </c>
      <c r="F265" s="915">
        <v>399.411</v>
      </c>
    </row>
    <row r="266" spans="2:6">
      <c r="B266" s="967">
        <v>39813</v>
      </c>
      <c r="C266" s="915">
        <v>435.43600000000004</v>
      </c>
      <c r="D266" s="915">
        <v>567.04200000000003</v>
      </c>
      <c r="E266" s="915">
        <v>799.56100000000004</v>
      </c>
      <c r="F266" s="915">
        <v>397.02100000000002</v>
      </c>
    </row>
    <row r="267" spans="2:6">
      <c r="B267" s="967">
        <v>39814</v>
      </c>
      <c r="C267" s="915">
        <v>435.43600000000004</v>
      </c>
      <c r="D267" s="915">
        <v>568.20900000000006</v>
      </c>
      <c r="E267" s="915">
        <v>799.56100000000004</v>
      </c>
      <c r="F267" s="915">
        <v>397.02100000000002</v>
      </c>
    </row>
    <row r="268" spans="2:6">
      <c r="B268" s="967">
        <v>39815</v>
      </c>
      <c r="C268" s="915">
        <v>435.43600000000004</v>
      </c>
      <c r="D268" s="915">
        <v>580.95699999999999</v>
      </c>
      <c r="E268" s="915">
        <v>822.69100000000003</v>
      </c>
      <c r="F268" s="915">
        <v>406.286</v>
      </c>
    </row>
    <row r="269" spans="2:6">
      <c r="B269" s="967">
        <v>39818</v>
      </c>
      <c r="C269" s="915">
        <v>432.03899999999999</v>
      </c>
      <c r="D269" s="915">
        <v>598.94000000000005</v>
      </c>
      <c r="E269" s="915">
        <v>820.99700000000007</v>
      </c>
      <c r="F269" s="915">
        <v>411.08100000000002</v>
      </c>
    </row>
    <row r="270" spans="2:6">
      <c r="B270" s="967">
        <v>39819</v>
      </c>
      <c r="C270" s="915">
        <v>432.471</v>
      </c>
      <c r="D270" s="915">
        <v>607.39499999999998</v>
      </c>
      <c r="E270" s="915">
        <v>825.91200000000003</v>
      </c>
      <c r="F270" s="915">
        <v>414.10500000000002</v>
      </c>
    </row>
    <row r="271" spans="2:6">
      <c r="B271" s="967">
        <v>39820</v>
      </c>
      <c r="C271" s="915">
        <v>432.471</v>
      </c>
      <c r="D271" s="915">
        <v>595.20699999999999</v>
      </c>
      <c r="E271" s="915">
        <v>814.16600000000005</v>
      </c>
      <c r="F271" s="915">
        <v>409.21100000000001</v>
      </c>
    </row>
    <row r="272" spans="2:6">
      <c r="B272" s="967">
        <v>39821</v>
      </c>
      <c r="C272" s="915">
        <v>425.70400000000001</v>
      </c>
      <c r="D272" s="915">
        <v>578.399</v>
      </c>
      <c r="E272" s="915">
        <v>814.73199999999997</v>
      </c>
      <c r="F272" s="915">
        <v>409.73900000000003</v>
      </c>
    </row>
    <row r="273" spans="2:6">
      <c r="B273" s="967">
        <v>39822</v>
      </c>
      <c r="C273" s="915">
        <v>394.72199999999998</v>
      </c>
      <c r="D273" s="915">
        <v>571.24900000000002</v>
      </c>
      <c r="E273" s="915">
        <v>800.55</v>
      </c>
      <c r="F273" s="915">
        <v>408.18900000000002</v>
      </c>
    </row>
    <row r="274" spans="2:6">
      <c r="B274" s="967">
        <v>39825</v>
      </c>
      <c r="C274" s="915">
        <v>415.17500000000001</v>
      </c>
      <c r="D274" s="915">
        <v>553.221</v>
      </c>
      <c r="E274" s="915">
        <v>784.07799999999997</v>
      </c>
      <c r="F274" s="915">
        <v>407.74400000000003</v>
      </c>
    </row>
    <row r="275" spans="2:6">
      <c r="B275" s="967">
        <v>39826</v>
      </c>
      <c r="C275" s="915">
        <v>413.75100000000003</v>
      </c>
      <c r="D275" s="915">
        <v>550.89400000000001</v>
      </c>
      <c r="E275" s="915">
        <v>774.18100000000004</v>
      </c>
      <c r="F275" s="915">
        <v>405.714</v>
      </c>
    </row>
    <row r="276" spans="2:6">
      <c r="B276" s="967">
        <v>39827</v>
      </c>
      <c r="C276" s="915">
        <v>419.99099999999999</v>
      </c>
      <c r="D276" s="915">
        <v>542.84799999999996</v>
      </c>
      <c r="E276" s="915">
        <v>750.28700000000003</v>
      </c>
      <c r="F276" s="915">
        <v>382.07400000000001</v>
      </c>
    </row>
    <row r="277" spans="2:6">
      <c r="B277" s="967">
        <v>39828</v>
      </c>
      <c r="C277" s="915">
        <v>408.41</v>
      </c>
      <c r="D277" s="915">
        <v>526.64200000000005</v>
      </c>
      <c r="E277" s="915">
        <v>743.702</v>
      </c>
      <c r="F277" s="915">
        <v>366.09199999999998</v>
      </c>
    </row>
    <row r="278" spans="2:6">
      <c r="B278" s="967">
        <v>39829</v>
      </c>
      <c r="C278" s="915">
        <v>416.86500000000001</v>
      </c>
      <c r="D278" s="915">
        <v>537.83699999999999</v>
      </c>
      <c r="E278" s="915">
        <v>753.36599999999999</v>
      </c>
      <c r="F278" s="915">
        <v>363.88200000000001</v>
      </c>
    </row>
    <row r="279" spans="2:6">
      <c r="B279" s="967">
        <v>39832</v>
      </c>
      <c r="C279" s="915">
        <v>426.47200000000004</v>
      </c>
      <c r="D279" s="915">
        <v>533.84100000000001</v>
      </c>
      <c r="E279" s="915">
        <v>749.01599999999996</v>
      </c>
      <c r="F279" s="915">
        <v>342.80799999999999</v>
      </c>
    </row>
    <row r="280" spans="2:6">
      <c r="B280" s="967">
        <v>39833</v>
      </c>
      <c r="C280" s="915">
        <v>409.07900000000001</v>
      </c>
      <c r="D280" s="915">
        <v>517.53600000000006</v>
      </c>
      <c r="E280" s="915">
        <v>716.05200000000002</v>
      </c>
      <c r="F280" s="915">
        <v>334.35700000000003</v>
      </c>
    </row>
    <row r="281" spans="2:6">
      <c r="B281" s="967">
        <v>39834</v>
      </c>
      <c r="C281" s="915">
        <v>401.97399999999999</v>
      </c>
      <c r="D281" s="915">
        <v>515.16399999999999</v>
      </c>
      <c r="E281" s="915">
        <v>732.81799999999998</v>
      </c>
      <c r="F281" s="915">
        <v>346.80099999999999</v>
      </c>
    </row>
    <row r="282" spans="2:6">
      <c r="B282" s="967">
        <v>39835</v>
      </c>
      <c r="C282" s="915">
        <v>410.48599999999999</v>
      </c>
      <c r="D282" s="915">
        <v>514.36199999999997</v>
      </c>
      <c r="E282" s="915">
        <v>724.35199999999998</v>
      </c>
      <c r="F282" s="915">
        <v>336.197</v>
      </c>
    </row>
    <row r="283" spans="2:6">
      <c r="B283" s="967">
        <v>39836</v>
      </c>
      <c r="C283" s="915">
        <v>402.45800000000003</v>
      </c>
      <c r="D283" s="915">
        <v>507.28899999999999</v>
      </c>
      <c r="E283" s="915">
        <v>721.69900000000007</v>
      </c>
      <c r="F283" s="915">
        <v>328.84500000000003</v>
      </c>
    </row>
    <row r="284" spans="2:6">
      <c r="B284" s="967">
        <v>39839</v>
      </c>
      <c r="C284" s="915">
        <v>391.76900000000001</v>
      </c>
      <c r="D284" s="915">
        <v>515.87900000000002</v>
      </c>
      <c r="E284" s="915">
        <v>733.68499999999995</v>
      </c>
      <c r="F284" s="915">
        <v>359.108</v>
      </c>
    </row>
    <row r="285" spans="2:6">
      <c r="B285" s="967">
        <v>39840</v>
      </c>
      <c r="C285" s="915">
        <v>392.58699999999999</v>
      </c>
      <c r="D285" s="915">
        <v>518.92899999999997</v>
      </c>
      <c r="E285" s="915">
        <v>745.8</v>
      </c>
      <c r="F285" s="915">
        <v>358.97800000000001</v>
      </c>
    </row>
    <row r="286" spans="2:6">
      <c r="B286" s="967">
        <v>39841</v>
      </c>
      <c r="C286" s="915">
        <v>378.75600000000003</v>
      </c>
      <c r="D286" s="915">
        <v>533.11099999999999</v>
      </c>
      <c r="E286" s="915">
        <v>767.17899999999997</v>
      </c>
      <c r="F286" s="915">
        <v>361.38499999999999</v>
      </c>
    </row>
    <row r="287" spans="2:6">
      <c r="B287" s="967">
        <v>39842</v>
      </c>
      <c r="C287" s="915">
        <v>383.476</v>
      </c>
      <c r="D287" s="915">
        <v>532.17700000000002</v>
      </c>
      <c r="E287" s="915">
        <v>748.61099999999999</v>
      </c>
      <c r="F287" s="915">
        <v>349.25400000000002</v>
      </c>
    </row>
    <row r="288" spans="2:6">
      <c r="B288" s="967">
        <v>39843</v>
      </c>
      <c r="C288" s="915">
        <v>361.45600000000002</v>
      </c>
      <c r="D288" s="915">
        <v>529.53200000000004</v>
      </c>
      <c r="E288" s="915">
        <v>731.28399999999999</v>
      </c>
      <c r="F288" s="915">
        <v>350.82900000000001</v>
      </c>
    </row>
    <row r="289" spans="2:6">
      <c r="B289" s="967">
        <v>39846</v>
      </c>
      <c r="C289" s="915">
        <v>351.24700000000001</v>
      </c>
      <c r="D289" s="915">
        <v>517.13700000000006</v>
      </c>
      <c r="E289" s="915">
        <v>724.33799999999997</v>
      </c>
      <c r="F289" s="915">
        <v>332.99</v>
      </c>
    </row>
    <row r="290" spans="2:6">
      <c r="B290" s="967">
        <v>39847</v>
      </c>
      <c r="C290" s="915">
        <v>341.87</v>
      </c>
      <c r="D290" s="915">
        <v>525.34699999999998</v>
      </c>
      <c r="E290" s="915">
        <v>736.64700000000005</v>
      </c>
      <c r="F290" s="915">
        <v>336.93599999999998</v>
      </c>
    </row>
    <row r="291" spans="2:6">
      <c r="B291" s="967">
        <v>39848</v>
      </c>
      <c r="C291" s="915">
        <v>350.24200000000002</v>
      </c>
      <c r="D291" s="915">
        <v>535.96799999999996</v>
      </c>
      <c r="E291" s="915">
        <v>740.36</v>
      </c>
      <c r="F291" s="915">
        <v>340.93099999999998</v>
      </c>
    </row>
    <row r="292" spans="2:6">
      <c r="B292" s="967">
        <v>39849</v>
      </c>
      <c r="C292" s="915">
        <v>341.76499999999999</v>
      </c>
      <c r="D292" s="915">
        <v>536.56899999999996</v>
      </c>
      <c r="E292" s="915">
        <v>747.17899999999997</v>
      </c>
      <c r="F292" s="915">
        <v>334.012</v>
      </c>
    </row>
    <row r="293" spans="2:6">
      <c r="B293" s="967">
        <v>39850</v>
      </c>
      <c r="C293" s="915">
        <v>334.41200000000003</v>
      </c>
      <c r="D293" s="915">
        <v>557.52600000000007</v>
      </c>
      <c r="E293" s="915">
        <v>762.48099999999999</v>
      </c>
      <c r="F293" s="915">
        <v>344.738</v>
      </c>
    </row>
    <row r="294" spans="2:6">
      <c r="B294" s="967">
        <v>39853</v>
      </c>
      <c r="C294" s="915">
        <v>366.20600000000002</v>
      </c>
      <c r="D294" s="915">
        <v>564.80700000000002</v>
      </c>
      <c r="E294" s="915">
        <v>765.96500000000003</v>
      </c>
      <c r="F294" s="915">
        <v>375.577</v>
      </c>
    </row>
    <row r="295" spans="2:6">
      <c r="B295" s="967">
        <v>39854</v>
      </c>
      <c r="C295" s="915">
        <v>342.61</v>
      </c>
      <c r="D295" s="915">
        <v>561.38099999999997</v>
      </c>
      <c r="E295" s="915">
        <v>737.12099999999998</v>
      </c>
      <c r="F295" s="915">
        <v>391.93799999999999</v>
      </c>
    </row>
    <row r="296" spans="2:6">
      <c r="B296" s="967">
        <v>39855</v>
      </c>
      <c r="C296" s="915">
        <v>362.56700000000001</v>
      </c>
      <c r="D296" s="915">
        <v>553.54200000000003</v>
      </c>
      <c r="E296" s="915">
        <v>737.82400000000007</v>
      </c>
      <c r="F296" s="915">
        <v>397.34800000000001</v>
      </c>
    </row>
    <row r="297" spans="2:6">
      <c r="B297" s="967">
        <v>39856</v>
      </c>
      <c r="C297" s="915">
        <v>362.68900000000002</v>
      </c>
      <c r="D297" s="915">
        <v>542.69299999999998</v>
      </c>
      <c r="E297" s="915">
        <v>732.13499999999999</v>
      </c>
      <c r="F297" s="915">
        <v>384.02300000000002</v>
      </c>
    </row>
    <row r="298" spans="2:6">
      <c r="B298" s="967">
        <v>39857</v>
      </c>
      <c r="C298" s="915">
        <v>342.87600000000003</v>
      </c>
      <c r="D298" s="915">
        <v>554.30799999999999</v>
      </c>
      <c r="E298" s="915">
        <v>729.04600000000005</v>
      </c>
      <c r="F298" s="915">
        <v>403.036</v>
      </c>
    </row>
    <row r="299" spans="2:6">
      <c r="B299" s="967">
        <v>39860</v>
      </c>
      <c r="C299" s="915">
        <v>357.464</v>
      </c>
      <c r="D299" s="915">
        <v>547.55100000000004</v>
      </c>
      <c r="E299" s="915">
        <v>725.71299999999997</v>
      </c>
      <c r="F299" s="915">
        <v>391.33199999999999</v>
      </c>
    </row>
    <row r="300" spans="2:6">
      <c r="B300" s="967">
        <v>39861</v>
      </c>
      <c r="C300" s="915">
        <v>359.94</v>
      </c>
      <c r="D300" s="915">
        <v>520.87300000000005</v>
      </c>
      <c r="E300" s="915">
        <v>696.05499999999995</v>
      </c>
      <c r="F300" s="915">
        <v>350.47800000000001</v>
      </c>
    </row>
    <row r="301" spans="2:6">
      <c r="B301" s="967">
        <v>39862</v>
      </c>
      <c r="C301" s="915">
        <v>350.38100000000003</v>
      </c>
      <c r="D301" s="915">
        <v>516.32600000000002</v>
      </c>
      <c r="E301" s="915">
        <v>691.18299999999999</v>
      </c>
      <c r="F301" s="915">
        <v>336.17200000000003</v>
      </c>
    </row>
    <row r="302" spans="2:6">
      <c r="B302" s="967">
        <v>39863</v>
      </c>
      <c r="C302" s="915">
        <v>353.91300000000001</v>
      </c>
      <c r="D302" s="915">
        <v>521.39800000000002</v>
      </c>
      <c r="E302" s="915">
        <v>688.18299999999999</v>
      </c>
      <c r="F302" s="915">
        <v>353.27800000000002</v>
      </c>
    </row>
    <row r="303" spans="2:6">
      <c r="B303" s="967">
        <v>39864</v>
      </c>
      <c r="C303" s="915">
        <v>353.952</v>
      </c>
      <c r="D303" s="915">
        <v>502.50900000000001</v>
      </c>
      <c r="E303" s="915">
        <v>674.47900000000004</v>
      </c>
      <c r="F303" s="915">
        <v>331.16899999999998</v>
      </c>
    </row>
    <row r="304" spans="2:6">
      <c r="B304" s="967">
        <v>39867</v>
      </c>
      <c r="C304" s="915">
        <v>352.23700000000002</v>
      </c>
      <c r="D304" s="915">
        <v>510.14300000000003</v>
      </c>
      <c r="E304" s="915">
        <v>658.68700000000001</v>
      </c>
      <c r="F304" s="915">
        <v>329.517</v>
      </c>
    </row>
    <row r="305" spans="2:6">
      <c r="B305" s="967">
        <v>39868</v>
      </c>
      <c r="C305" s="915">
        <v>351.01400000000001</v>
      </c>
      <c r="D305" s="915">
        <v>502.74</v>
      </c>
      <c r="E305" s="915">
        <v>670.79</v>
      </c>
      <c r="F305" s="915">
        <v>340.21800000000002</v>
      </c>
    </row>
    <row r="306" spans="2:6">
      <c r="B306" s="967">
        <v>39869</v>
      </c>
      <c r="C306" s="915">
        <v>355.25200000000001</v>
      </c>
      <c r="D306" s="915">
        <v>505.42500000000001</v>
      </c>
      <c r="E306" s="915">
        <v>667.09100000000001</v>
      </c>
      <c r="F306" s="915">
        <v>344.12700000000001</v>
      </c>
    </row>
    <row r="307" spans="2:6">
      <c r="B307" s="967">
        <v>39870</v>
      </c>
      <c r="C307" s="915">
        <v>354.18400000000003</v>
      </c>
      <c r="D307" s="915">
        <v>505.83600000000001</v>
      </c>
      <c r="E307" s="915">
        <v>664.678</v>
      </c>
      <c r="F307" s="915">
        <v>354.83499999999998</v>
      </c>
    </row>
    <row r="308" spans="2:6">
      <c r="B308" s="967">
        <v>39871</v>
      </c>
      <c r="C308" s="915">
        <v>352.81299999999999</v>
      </c>
      <c r="D308" s="915">
        <v>499.30400000000003</v>
      </c>
      <c r="E308" s="915">
        <v>653.36800000000005</v>
      </c>
      <c r="F308" s="915">
        <v>347.80099999999999</v>
      </c>
    </row>
    <row r="309" spans="2:6">
      <c r="B309" s="967">
        <v>39874</v>
      </c>
      <c r="C309" s="915">
        <v>352.51100000000002</v>
      </c>
      <c r="D309" s="915">
        <v>475.08</v>
      </c>
      <c r="E309" s="915">
        <v>621.32799999999997</v>
      </c>
      <c r="F309" s="915">
        <v>332.39400000000001</v>
      </c>
    </row>
    <row r="310" spans="2:6">
      <c r="B310" s="967">
        <v>39875</v>
      </c>
      <c r="C310" s="915">
        <v>346.20300000000003</v>
      </c>
      <c r="D310" s="915">
        <v>476.15800000000002</v>
      </c>
      <c r="E310" s="915">
        <v>614.20000000000005</v>
      </c>
      <c r="F310" s="915">
        <v>334.79599999999999</v>
      </c>
    </row>
    <row r="311" spans="2:6">
      <c r="B311" s="967">
        <v>39876</v>
      </c>
      <c r="C311" s="915">
        <v>337.25400000000002</v>
      </c>
      <c r="D311" s="915">
        <v>493.46699999999998</v>
      </c>
      <c r="E311" s="915">
        <v>629.49800000000005</v>
      </c>
      <c r="F311" s="915">
        <v>352.04700000000003</v>
      </c>
    </row>
    <row r="312" spans="2:6">
      <c r="B312" s="967">
        <v>39877</v>
      </c>
      <c r="C312" s="915">
        <v>342.87799999999999</v>
      </c>
      <c r="D312" s="915">
        <v>488.14800000000002</v>
      </c>
      <c r="E312" s="915">
        <v>609.59699999999998</v>
      </c>
      <c r="F312" s="915">
        <v>345.75</v>
      </c>
    </row>
    <row r="313" spans="2:6">
      <c r="B313" s="967">
        <v>39878</v>
      </c>
      <c r="C313" s="915">
        <v>342.84199999999998</v>
      </c>
      <c r="D313" s="915">
        <v>488.31400000000002</v>
      </c>
      <c r="E313" s="915">
        <v>607.41700000000003</v>
      </c>
      <c r="F313" s="915">
        <v>352.68799999999999</v>
      </c>
    </row>
    <row r="314" spans="2:6">
      <c r="B314" s="967">
        <v>39881</v>
      </c>
      <c r="C314" s="915">
        <v>342.84199999999998</v>
      </c>
      <c r="D314" s="915">
        <v>485.29200000000003</v>
      </c>
      <c r="E314" s="915">
        <v>599.21199999999999</v>
      </c>
      <c r="F314" s="915">
        <v>354.23</v>
      </c>
    </row>
    <row r="315" spans="2:6">
      <c r="B315" s="967">
        <v>39882</v>
      </c>
      <c r="C315" s="915">
        <v>343.99599999999998</v>
      </c>
      <c r="D315" s="915">
        <v>502.70100000000002</v>
      </c>
      <c r="E315" s="915">
        <v>631.221</v>
      </c>
      <c r="F315" s="915">
        <v>395.82100000000003</v>
      </c>
    </row>
    <row r="316" spans="2:6">
      <c r="B316" s="967">
        <v>39883</v>
      </c>
      <c r="C316" s="915">
        <v>368.29</v>
      </c>
      <c r="D316" s="915">
        <v>512.50300000000004</v>
      </c>
      <c r="E316" s="915">
        <v>635.29600000000005</v>
      </c>
      <c r="F316" s="915">
        <v>388.95100000000002</v>
      </c>
    </row>
    <row r="317" spans="2:6">
      <c r="B317" s="967">
        <v>39884</v>
      </c>
      <c r="C317" s="915">
        <v>365.96600000000001</v>
      </c>
      <c r="D317" s="915">
        <v>515.96600000000001</v>
      </c>
      <c r="E317" s="915">
        <v>649.95699999999999</v>
      </c>
      <c r="F317" s="915">
        <v>382.983</v>
      </c>
    </row>
    <row r="318" spans="2:6">
      <c r="B318" s="967">
        <v>39885</v>
      </c>
      <c r="C318" s="915">
        <v>381.375</v>
      </c>
      <c r="D318" s="915">
        <v>527.97699999999998</v>
      </c>
      <c r="E318" s="915">
        <v>658.471</v>
      </c>
      <c r="F318" s="915">
        <v>400.42700000000002</v>
      </c>
    </row>
    <row r="319" spans="2:6">
      <c r="B319" s="967">
        <v>39888</v>
      </c>
      <c r="C319" s="915">
        <v>341.40600000000001</v>
      </c>
      <c r="D319" s="915">
        <v>539.66</v>
      </c>
      <c r="E319" s="915">
        <v>664.37</v>
      </c>
      <c r="F319" s="915">
        <v>406.24099999999999</v>
      </c>
    </row>
    <row r="320" spans="2:6">
      <c r="B320" s="967">
        <v>39889</v>
      </c>
      <c r="C320" s="915">
        <v>382.65899999999999</v>
      </c>
      <c r="D320" s="915">
        <v>541.91800000000001</v>
      </c>
      <c r="E320" s="915">
        <v>678.03499999999997</v>
      </c>
      <c r="F320" s="915">
        <v>408.86</v>
      </c>
    </row>
    <row r="321" spans="2:6">
      <c r="B321" s="967">
        <v>39890</v>
      </c>
      <c r="C321" s="915">
        <v>397.45699999999999</v>
      </c>
      <c r="D321" s="915">
        <v>543.87800000000004</v>
      </c>
      <c r="E321" s="915">
        <v>687.66499999999996</v>
      </c>
      <c r="F321" s="915">
        <v>396.76900000000001</v>
      </c>
    </row>
    <row r="322" spans="2:6">
      <c r="B322" s="967">
        <v>39891</v>
      </c>
      <c r="C322" s="915">
        <v>395.84</v>
      </c>
      <c r="D322" s="915">
        <v>557.45600000000002</v>
      </c>
      <c r="E322" s="915">
        <v>696.13499999999999</v>
      </c>
      <c r="F322" s="915">
        <v>428.52</v>
      </c>
    </row>
    <row r="323" spans="2:6">
      <c r="B323" s="967">
        <v>39892</v>
      </c>
      <c r="C323" s="915">
        <v>387.49799999999999</v>
      </c>
      <c r="D323" s="915">
        <v>552.99099999999999</v>
      </c>
      <c r="E323" s="915">
        <v>684.22699999999998</v>
      </c>
      <c r="F323" s="915">
        <v>430.08499999999998</v>
      </c>
    </row>
    <row r="324" spans="2:6">
      <c r="B324" s="967">
        <v>39895</v>
      </c>
      <c r="C324" s="915">
        <v>387.49799999999999</v>
      </c>
      <c r="D324" s="915">
        <v>579.30899999999997</v>
      </c>
      <c r="E324" s="915">
        <v>721.26</v>
      </c>
      <c r="F324" s="915">
        <v>465.99600000000004</v>
      </c>
    </row>
    <row r="325" spans="2:6">
      <c r="B325" s="967">
        <v>39896</v>
      </c>
      <c r="C325" s="915">
        <v>416.54700000000003</v>
      </c>
      <c r="D325" s="915">
        <v>581.51300000000003</v>
      </c>
      <c r="E325" s="915">
        <v>714.91300000000001</v>
      </c>
      <c r="F325" s="915">
        <v>445.512</v>
      </c>
    </row>
    <row r="326" spans="2:6">
      <c r="B326" s="967">
        <v>39897</v>
      </c>
      <c r="C326" s="915">
        <v>415.18600000000004</v>
      </c>
      <c r="D326" s="915">
        <v>587.44600000000003</v>
      </c>
      <c r="E326" s="915">
        <v>719.17600000000004</v>
      </c>
      <c r="F326" s="915">
        <v>460.07499999999999</v>
      </c>
    </row>
    <row r="327" spans="2:6">
      <c r="B327" s="967">
        <v>39898</v>
      </c>
      <c r="C327" s="915">
        <v>415.87799999999999</v>
      </c>
      <c r="D327" s="915">
        <v>599.73099999999999</v>
      </c>
      <c r="E327" s="915">
        <v>730.62200000000007</v>
      </c>
      <c r="F327" s="915">
        <v>465.67900000000003</v>
      </c>
    </row>
    <row r="328" spans="2:6">
      <c r="B328" s="967">
        <v>39899</v>
      </c>
      <c r="C328" s="915">
        <v>418.916</v>
      </c>
      <c r="D328" s="915">
        <v>591.32000000000005</v>
      </c>
      <c r="E328" s="915">
        <v>716.72800000000007</v>
      </c>
      <c r="F328" s="915">
        <v>444.09100000000001</v>
      </c>
    </row>
    <row r="329" spans="2:6">
      <c r="B329" s="967">
        <v>39902</v>
      </c>
      <c r="C329" s="915">
        <v>414.98200000000003</v>
      </c>
      <c r="D329" s="915">
        <v>561.45600000000002</v>
      </c>
      <c r="E329" s="915">
        <v>689.32600000000002</v>
      </c>
      <c r="F329" s="915">
        <v>413.44400000000002</v>
      </c>
    </row>
    <row r="330" spans="2:6">
      <c r="B330" s="967">
        <v>39903</v>
      </c>
      <c r="C330" s="915">
        <v>396.86799999999999</v>
      </c>
      <c r="D330" s="915">
        <v>569.96699999999998</v>
      </c>
      <c r="E330" s="915">
        <v>698.42200000000003</v>
      </c>
      <c r="F330" s="915">
        <v>418.41200000000003</v>
      </c>
    </row>
    <row r="331" spans="2:6">
      <c r="B331" s="967">
        <v>39904</v>
      </c>
      <c r="C331" s="915">
        <v>389.63100000000003</v>
      </c>
      <c r="D331" s="915">
        <v>580.75800000000004</v>
      </c>
      <c r="E331" s="915">
        <v>709.72</v>
      </c>
      <c r="F331" s="915">
        <v>431.70800000000003</v>
      </c>
    </row>
    <row r="332" spans="2:6">
      <c r="B332" s="967">
        <v>39905</v>
      </c>
      <c r="C332" s="915">
        <v>404.87299999999999</v>
      </c>
      <c r="D332" s="915">
        <v>613.072</v>
      </c>
      <c r="E332" s="915">
        <v>738.11199999999997</v>
      </c>
      <c r="F332" s="915">
        <v>466.08199999999999</v>
      </c>
    </row>
    <row r="333" spans="2:6">
      <c r="B333" s="967">
        <v>39906</v>
      </c>
      <c r="C333" s="915">
        <v>410.05500000000001</v>
      </c>
      <c r="D333" s="915">
        <v>617.11400000000003</v>
      </c>
      <c r="E333" s="915">
        <v>741.39600000000007</v>
      </c>
      <c r="F333" s="915">
        <v>466.21600000000001</v>
      </c>
    </row>
    <row r="334" spans="2:6">
      <c r="B334" s="967">
        <v>39909</v>
      </c>
      <c r="C334" s="915">
        <v>423.24299999999999</v>
      </c>
      <c r="D334" s="915">
        <v>623.03100000000006</v>
      </c>
      <c r="E334" s="915">
        <v>734.81299999999999</v>
      </c>
      <c r="F334" s="915">
        <v>462.25299999999999</v>
      </c>
    </row>
    <row r="335" spans="2:6">
      <c r="B335" s="967">
        <v>39910</v>
      </c>
      <c r="C335" s="915">
        <v>423.50900000000001</v>
      </c>
      <c r="D335" s="915">
        <v>615.88800000000003</v>
      </c>
      <c r="E335" s="915">
        <v>720.76</v>
      </c>
      <c r="F335" s="915">
        <v>463.75</v>
      </c>
    </row>
    <row r="336" spans="2:6">
      <c r="B336" s="967">
        <v>39911</v>
      </c>
      <c r="C336" s="915">
        <v>412.24200000000002</v>
      </c>
      <c r="D336" s="915">
        <v>610.22</v>
      </c>
      <c r="E336" s="915">
        <v>724.55499999999995</v>
      </c>
      <c r="F336" s="915">
        <v>480.846</v>
      </c>
    </row>
    <row r="337" spans="2:6">
      <c r="B337" s="967">
        <v>39912</v>
      </c>
      <c r="C337" s="915">
        <v>441.28399999999999</v>
      </c>
      <c r="D337" s="915">
        <v>632.62800000000004</v>
      </c>
      <c r="E337" s="915">
        <v>748.18100000000004</v>
      </c>
      <c r="F337" s="915">
        <v>511.28700000000003</v>
      </c>
    </row>
    <row r="338" spans="2:6">
      <c r="B338" s="967">
        <v>39913</v>
      </c>
      <c r="C338" s="915">
        <v>441.81900000000002</v>
      </c>
      <c r="D338" s="915">
        <v>636.04499999999996</v>
      </c>
      <c r="E338" s="915">
        <v>748.77800000000002</v>
      </c>
      <c r="F338" s="915">
        <v>513.25400000000002</v>
      </c>
    </row>
    <row r="339" spans="2:6">
      <c r="B339" s="967">
        <v>39916</v>
      </c>
      <c r="C339" s="915">
        <v>434.84399999999999</v>
      </c>
      <c r="D339" s="915">
        <v>640.59699999999998</v>
      </c>
      <c r="E339" s="915">
        <v>751.96100000000001</v>
      </c>
      <c r="F339" s="915">
        <v>503.76900000000001</v>
      </c>
    </row>
    <row r="340" spans="2:6">
      <c r="B340" s="967">
        <v>39917</v>
      </c>
      <c r="C340" s="915">
        <v>443.37400000000002</v>
      </c>
      <c r="D340" s="915">
        <v>645.56100000000004</v>
      </c>
      <c r="E340" s="915">
        <v>745.07400000000007</v>
      </c>
      <c r="F340" s="915">
        <v>503.09</v>
      </c>
    </row>
    <row r="341" spans="2:6">
      <c r="B341" s="967">
        <v>39918</v>
      </c>
      <c r="C341" s="915">
        <v>442.99099999999999</v>
      </c>
      <c r="D341" s="915">
        <v>643.85500000000002</v>
      </c>
      <c r="E341" s="915">
        <v>748.45299999999997</v>
      </c>
      <c r="F341" s="915">
        <v>499.06900000000002</v>
      </c>
    </row>
    <row r="342" spans="2:6">
      <c r="B342" s="967">
        <v>39919</v>
      </c>
      <c r="C342" s="915">
        <v>421.36700000000002</v>
      </c>
      <c r="D342" s="915">
        <v>648.39200000000005</v>
      </c>
      <c r="E342" s="915">
        <v>758.75200000000007</v>
      </c>
      <c r="F342" s="915">
        <v>503.52100000000002</v>
      </c>
    </row>
    <row r="343" spans="2:6">
      <c r="B343" s="967">
        <v>39920</v>
      </c>
      <c r="C343" s="915">
        <v>437.72700000000003</v>
      </c>
      <c r="D343" s="915">
        <v>643.39700000000005</v>
      </c>
      <c r="E343" s="915">
        <v>763.952</v>
      </c>
      <c r="F343" s="915">
        <v>508.38200000000001</v>
      </c>
    </row>
    <row r="344" spans="2:6">
      <c r="B344" s="967">
        <v>39923</v>
      </c>
      <c r="C344" s="915">
        <v>437.81700000000001</v>
      </c>
      <c r="D344" s="915">
        <v>633.48400000000004</v>
      </c>
      <c r="E344" s="915">
        <v>735.54300000000001</v>
      </c>
      <c r="F344" s="915">
        <v>473.88</v>
      </c>
    </row>
    <row r="345" spans="2:6">
      <c r="B345" s="967">
        <v>39924</v>
      </c>
      <c r="C345" s="915">
        <v>434.69100000000003</v>
      </c>
      <c r="D345" s="915">
        <v>627.245</v>
      </c>
      <c r="E345" s="915">
        <v>743.44299999999998</v>
      </c>
      <c r="F345" s="915">
        <v>471.00100000000003</v>
      </c>
    </row>
    <row r="346" spans="2:6">
      <c r="B346" s="967">
        <v>39925</v>
      </c>
      <c r="C346" s="915">
        <v>441.28</v>
      </c>
      <c r="D346" s="915">
        <v>629.23099999999999</v>
      </c>
      <c r="E346" s="915">
        <v>743.16600000000005</v>
      </c>
      <c r="F346" s="915">
        <v>487.90300000000002</v>
      </c>
    </row>
    <row r="347" spans="2:6">
      <c r="B347" s="967">
        <v>39926</v>
      </c>
      <c r="C347" s="915">
        <v>451.65899999999999</v>
      </c>
      <c r="D347" s="915">
        <v>639.75300000000004</v>
      </c>
      <c r="E347" s="915">
        <v>748.93499999999995</v>
      </c>
      <c r="F347" s="915">
        <v>510.14699999999999</v>
      </c>
    </row>
    <row r="348" spans="2:6">
      <c r="B348" s="967">
        <v>39927</v>
      </c>
      <c r="C348" s="915">
        <v>453.863</v>
      </c>
      <c r="D348" s="915">
        <v>647.83699999999999</v>
      </c>
      <c r="E348" s="915">
        <v>764.52</v>
      </c>
      <c r="F348" s="915">
        <v>516.26300000000003</v>
      </c>
    </row>
    <row r="349" spans="2:6">
      <c r="B349" s="967">
        <v>39930</v>
      </c>
      <c r="C349" s="915">
        <v>448.46199999999999</v>
      </c>
      <c r="D349" s="915">
        <v>633.51800000000003</v>
      </c>
      <c r="E349" s="915">
        <v>759.74599999999998</v>
      </c>
      <c r="F349" s="915">
        <v>498.678</v>
      </c>
    </row>
    <row r="350" spans="2:6">
      <c r="B350" s="967">
        <v>39931</v>
      </c>
      <c r="C350" s="915">
        <v>442.28899999999999</v>
      </c>
      <c r="D350" s="915">
        <v>623.72</v>
      </c>
      <c r="E350" s="915">
        <v>751.99400000000003</v>
      </c>
      <c r="F350" s="915">
        <v>490.08</v>
      </c>
    </row>
    <row r="351" spans="2:6">
      <c r="B351" s="967">
        <v>39932</v>
      </c>
      <c r="C351" s="915">
        <v>448.57600000000002</v>
      </c>
      <c r="D351" s="915">
        <v>645.56200000000001</v>
      </c>
      <c r="E351" s="915">
        <v>768.01</v>
      </c>
      <c r="F351" s="915">
        <v>512.91800000000001</v>
      </c>
    </row>
    <row r="352" spans="2:6">
      <c r="B352" s="967">
        <v>39933</v>
      </c>
      <c r="C352" s="915">
        <v>460.904</v>
      </c>
      <c r="D352" s="915">
        <v>662.73</v>
      </c>
      <c r="E352" s="915">
        <v>772.25599999999997</v>
      </c>
      <c r="F352" s="915">
        <v>509.63499999999999</v>
      </c>
    </row>
    <row r="353" spans="2:6">
      <c r="B353" s="967">
        <v>39934</v>
      </c>
      <c r="C353" s="915">
        <v>460.904</v>
      </c>
      <c r="D353" s="915">
        <v>662.83500000000004</v>
      </c>
      <c r="E353" s="915">
        <v>775.83100000000002</v>
      </c>
      <c r="F353" s="915">
        <v>513.048</v>
      </c>
    </row>
    <row r="354" spans="2:6">
      <c r="B354" s="967">
        <v>39937</v>
      </c>
      <c r="C354" s="915">
        <v>483.697</v>
      </c>
      <c r="D354" s="915">
        <v>700.98500000000001</v>
      </c>
      <c r="E354" s="915">
        <v>796.75200000000007</v>
      </c>
      <c r="F354" s="915">
        <v>537.59</v>
      </c>
    </row>
    <row r="355" spans="2:6">
      <c r="B355" s="967">
        <v>39938</v>
      </c>
      <c r="C355" s="915">
        <v>486.02499999999998</v>
      </c>
      <c r="D355" s="915">
        <v>704.29399999999998</v>
      </c>
      <c r="E355" s="915">
        <v>797.56899999999996</v>
      </c>
      <c r="F355" s="915">
        <v>544.48599999999999</v>
      </c>
    </row>
    <row r="356" spans="2:6">
      <c r="B356" s="967">
        <v>39939</v>
      </c>
      <c r="C356" s="915">
        <v>489.00900000000001</v>
      </c>
      <c r="D356" s="915">
        <v>712.05100000000004</v>
      </c>
      <c r="E356" s="915">
        <v>808.60199999999998</v>
      </c>
      <c r="F356" s="915">
        <v>561.52499999999998</v>
      </c>
    </row>
    <row r="357" spans="2:6">
      <c r="B357" s="967">
        <v>39940</v>
      </c>
      <c r="C357" s="915">
        <v>489.94400000000002</v>
      </c>
      <c r="D357" s="915">
        <v>714.91300000000001</v>
      </c>
      <c r="E357" s="915">
        <v>805.50300000000004</v>
      </c>
      <c r="F357" s="915">
        <v>574.50099999999998</v>
      </c>
    </row>
    <row r="358" spans="2:6">
      <c r="B358" s="967">
        <v>39941</v>
      </c>
      <c r="C358" s="915">
        <v>505.94400000000002</v>
      </c>
      <c r="D358" s="915">
        <v>725.13099999999997</v>
      </c>
      <c r="E358" s="915">
        <v>823.36300000000006</v>
      </c>
      <c r="F358" s="915">
        <v>587.53</v>
      </c>
    </row>
    <row r="359" spans="2:6">
      <c r="B359" s="967">
        <v>39944</v>
      </c>
      <c r="C359" s="915">
        <v>505.94400000000002</v>
      </c>
      <c r="D359" s="915">
        <v>723.58500000000004</v>
      </c>
      <c r="E359" s="915">
        <v>813.72</v>
      </c>
      <c r="F359" s="915">
        <v>589.51499999999999</v>
      </c>
    </row>
    <row r="360" spans="2:6">
      <c r="B360" s="967">
        <v>39945</v>
      </c>
      <c r="C360" s="915">
        <v>487.96800000000002</v>
      </c>
      <c r="D360" s="915">
        <v>721.13099999999997</v>
      </c>
      <c r="E360" s="915">
        <v>812.82900000000006</v>
      </c>
      <c r="F360" s="915">
        <v>611.34199999999998</v>
      </c>
    </row>
    <row r="361" spans="2:6">
      <c r="B361" s="967">
        <v>39946</v>
      </c>
      <c r="C361" s="915">
        <v>489.30500000000001</v>
      </c>
      <c r="D361" s="915">
        <v>709.86599999999999</v>
      </c>
      <c r="E361" s="915">
        <v>793.28</v>
      </c>
      <c r="F361" s="915">
        <v>576.34100000000001</v>
      </c>
    </row>
    <row r="362" spans="2:6">
      <c r="B362" s="967">
        <v>39947</v>
      </c>
      <c r="C362" s="915">
        <v>499.81700000000001</v>
      </c>
      <c r="D362" s="915">
        <v>699.39</v>
      </c>
      <c r="E362" s="915">
        <v>795.84699999999998</v>
      </c>
      <c r="F362" s="915">
        <v>572.58799999999997</v>
      </c>
    </row>
    <row r="363" spans="2:6">
      <c r="B363" s="967">
        <v>39948</v>
      </c>
      <c r="C363" s="915">
        <v>531.274</v>
      </c>
      <c r="D363" s="915">
        <v>707.928</v>
      </c>
      <c r="E363" s="915">
        <v>794.16800000000001</v>
      </c>
      <c r="F363" s="915">
        <v>573.93499999999995</v>
      </c>
    </row>
    <row r="364" spans="2:6">
      <c r="B364" s="967">
        <v>39951</v>
      </c>
      <c r="C364" s="915">
        <v>541.46799999999996</v>
      </c>
      <c r="D364" s="915">
        <v>728.49199999999996</v>
      </c>
      <c r="E364" s="915">
        <v>808.80399999999997</v>
      </c>
      <c r="F364" s="915">
        <v>582.33500000000004</v>
      </c>
    </row>
    <row r="365" spans="2:6">
      <c r="B365" s="967">
        <v>39952</v>
      </c>
      <c r="C365" s="915">
        <v>557.798</v>
      </c>
      <c r="D365" s="915">
        <v>745.81899999999996</v>
      </c>
      <c r="E365" s="915">
        <v>816.27100000000007</v>
      </c>
      <c r="F365" s="915">
        <v>603.06200000000001</v>
      </c>
    </row>
    <row r="366" spans="2:6">
      <c r="B366" s="967">
        <v>39953</v>
      </c>
      <c r="C366" s="915">
        <v>593.08500000000004</v>
      </c>
      <c r="D366" s="915">
        <v>756.06899999999996</v>
      </c>
      <c r="E366" s="915">
        <v>820.20900000000006</v>
      </c>
      <c r="F366" s="915">
        <v>637.73199999999997</v>
      </c>
    </row>
    <row r="367" spans="2:6">
      <c r="B367" s="967">
        <v>39954</v>
      </c>
      <c r="C367" s="915">
        <v>573.06100000000004</v>
      </c>
      <c r="D367" s="915">
        <v>740.95699999999999</v>
      </c>
      <c r="E367" s="915">
        <v>805.98500000000001</v>
      </c>
      <c r="F367" s="915">
        <v>600.34500000000003</v>
      </c>
    </row>
    <row r="368" spans="2:6">
      <c r="B368" s="967">
        <v>39955</v>
      </c>
      <c r="C368" s="915">
        <v>566.71600000000001</v>
      </c>
      <c r="D368" s="915">
        <v>746.41700000000003</v>
      </c>
      <c r="E368" s="915">
        <v>808.83799999999997</v>
      </c>
      <c r="F368" s="915">
        <v>622.78499999999997</v>
      </c>
    </row>
    <row r="369" spans="2:6">
      <c r="B369" s="967">
        <v>39958</v>
      </c>
      <c r="C369" s="915">
        <v>566.71600000000001</v>
      </c>
      <c r="D369" s="915">
        <v>747.09400000000005</v>
      </c>
      <c r="E369" s="915">
        <v>809.85</v>
      </c>
      <c r="F369" s="915">
        <v>619.69799999999998</v>
      </c>
    </row>
    <row r="370" spans="2:6">
      <c r="B370" s="967">
        <v>39959</v>
      </c>
      <c r="C370" s="915">
        <v>559.375</v>
      </c>
      <c r="D370" s="915">
        <v>739.61800000000005</v>
      </c>
      <c r="E370" s="915">
        <v>825.71600000000001</v>
      </c>
      <c r="F370" s="915">
        <v>608.84900000000005</v>
      </c>
    </row>
    <row r="371" spans="2:6">
      <c r="B371" s="967">
        <v>39960</v>
      </c>
      <c r="C371" s="915">
        <v>560.54300000000001</v>
      </c>
      <c r="D371" s="915">
        <v>754.18</v>
      </c>
      <c r="E371" s="915">
        <v>818.45100000000002</v>
      </c>
      <c r="F371" s="915">
        <v>620.09299999999996</v>
      </c>
    </row>
    <row r="372" spans="2:6">
      <c r="B372" s="967">
        <v>39961</v>
      </c>
      <c r="C372" s="915">
        <v>549.59400000000005</v>
      </c>
      <c r="D372" s="915">
        <v>761.74400000000003</v>
      </c>
      <c r="E372" s="915">
        <v>823.02</v>
      </c>
      <c r="F372" s="915">
        <v>632.23099999999999</v>
      </c>
    </row>
    <row r="373" spans="2:6">
      <c r="B373" s="967">
        <v>39962</v>
      </c>
      <c r="C373" s="915">
        <v>607.14700000000005</v>
      </c>
      <c r="D373" s="915">
        <v>773.12099999999998</v>
      </c>
      <c r="E373" s="915">
        <v>835.05100000000004</v>
      </c>
      <c r="F373" s="915">
        <v>664.77499999999998</v>
      </c>
    </row>
    <row r="374" spans="2:6">
      <c r="B374" s="967">
        <v>39965</v>
      </c>
      <c r="C374" s="915">
        <v>600.21699999999998</v>
      </c>
      <c r="D374" s="915">
        <v>802.21</v>
      </c>
      <c r="E374" s="915">
        <v>856.91200000000003</v>
      </c>
      <c r="F374" s="915">
        <v>716.72400000000005</v>
      </c>
    </row>
    <row r="375" spans="2:6">
      <c r="B375" s="967">
        <v>39966</v>
      </c>
      <c r="C375" s="915">
        <v>585.08699999999999</v>
      </c>
      <c r="D375" s="915">
        <v>795.59199999999998</v>
      </c>
      <c r="E375" s="915">
        <v>860.06799999999998</v>
      </c>
      <c r="F375" s="915">
        <v>713.32900000000006</v>
      </c>
    </row>
    <row r="376" spans="2:6">
      <c r="B376" s="967">
        <v>39967</v>
      </c>
      <c r="C376" s="915">
        <v>559.31399999999996</v>
      </c>
      <c r="D376" s="915">
        <v>784.22</v>
      </c>
      <c r="E376" s="915">
        <v>845.11300000000006</v>
      </c>
      <c r="F376" s="915">
        <v>653.27700000000004</v>
      </c>
    </row>
    <row r="377" spans="2:6">
      <c r="B377" s="967">
        <v>39968</v>
      </c>
      <c r="C377" s="915">
        <v>562.58699999999999</v>
      </c>
      <c r="D377" s="915">
        <v>781.75700000000006</v>
      </c>
      <c r="E377" s="915">
        <v>849.31900000000007</v>
      </c>
      <c r="F377" s="915">
        <v>659.57</v>
      </c>
    </row>
    <row r="378" spans="2:6">
      <c r="B378" s="967">
        <v>39969</v>
      </c>
      <c r="C378" s="915">
        <v>601.24</v>
      </c>
      <c r="D378" s="915">
        <v>786.96500000000003</v>
      </c>
      <c r="E378" s="915">
        <v>846.07500000000005</v>
      </c>
      <c r="F378" s="915">
        <v>673.84900000000005</v>
      </c>
    </row>
    <row r="379" spans="2:6">
      <c r="B379" s="967">
        <v>39972</v>
      </c>
      <c r="C379" s="915">
        <v>593.96</v>
      </c>
      <c r="D379" s="915">
        <v>772.25300000000004</v>
      </c>
      <c r="E379" s="915">
        <v>841.846</v>
      </c>
      <c r="F379" s="915">
        <v>646.60400000000004</v>
      </c>
    </row>
    <row r="380" spans="2:6">
      <c r="B380" s="967">
        <v>39973</v>
      </c>
      <c r="C380" s="915">
        <v>598.05799999999999</v>
      </c>
      <c r="D380" s="915">
        <v>771.18399999999997</v>
      </c>
      <c r="E380" s="915">
        <v>847.79200000000003</v>
      </c>
      <c r="F380" s="915">
        <v>648.08799999999997</v>
      </c>
    </row>
    <row r="381" spans="2:6">
      <c r="B381" s="967">
        <v>39974</v>
      </c>
      <c r="C381" s="915">
        <v>598.12</v>
      </c>
      <c r="D381" s="915">
        <v>789.13499999999999</v>
      </c>
      <c r="E381" s="915">
        <v>849.79300000000001</v>
      </c>
      <c r="F381" s="915">
        <v>665.12400000000002</v>
      </c>
    </row>
    <row r="382" spans="2:6">
      <c r="B382" s="967">
        <v>39975</v>
      </c>
      <c r="C382" s="915">
        <v>589.74900000000002</v>
      </c>
      <c r="D382" s="915">
        <v>791.03200000000004</v>
      </c>
      <c r="E382" s="915">
        <v>857.53600000000006</v>
      </c>
      <c r="F382" s="915">
        <v>671.99199999999996</v>
      </c>
    </row>
    <row r="383" spans="2:6">
      <c r="B383" s="967">
        <v>39976</v>
      </c>
      <c r="C383" s="915">
        <v>589.63700000000006</v>
      </c>
      <c r="D383" s="915">
        <v>790.18499999999995</v>
      </c>
      <c r="E383" s="915">
        <v>855.65700000000004</v>
      </c>
      <c r="F383" s="915">
        <v>669.73400000000004</v>
      </c>
    </row>
    <row r="384" spans="2:6">
      <c r="B384" s="967">
        <v>39979</v>
      </c>
      <c r="C384" s="915">
        <v>580.322</v>
      </c>
      <c r="D384" s="915">
        <v>769.93799999999999</v>
      </c>
      <c r="E384" s="915">
        <v>834.10400000000004</v>
      </c>
      <c r="F384" s="915">
        <v>629.40700000000004</v>
      </c>
    </row>
    <row r="385" spans="2:6">
      <c r="B385" s="967">
        <v>39980</v>
      </c>
      <c r="C385" s="915">
        <v>586.20299999999997</v>
      </c>
      <c r="D385" s="915">
        <v>764.62900000000002</v>
      </c>
      <c r="E385" s="915">
        <v>826.08600000000001</v>
      </c>
      <c r="F385" s="915">
        <v>638.46</v>
      </c>
    </row>
    <row r="386" spans="2:6">
      <c r="B386" s="967">
        <v>39981</v>
      </c>
      <c r="C386" s="915">
        <v>552.697</v>
      </c>
      <c r="D386" s="915">
        <v>749.02100000000007</v>
      </c>
      <c r="E386" s="915">
        <v>821.78499999999997</v>
      </c>
      <c r="F386" s="915">
        <v>599.01400000000001</v>
      </c>
    </row>
    <row r="387" spans="2:6">
      <c r="B387" s="967">
        <v>39982</v>
      </c>
      <c r="C387" s="915">
        <v>543.42999999999995</v>
      </c>
      <c r="D387" s="915">
        <v>743.72300000000007</v>
      </c>
      <c r="E387" s="915">
        <v>825.97900000000004</v>
      </c>
      <c r="F387" s="915">
        <v>593.08299999999997</v>
      </c>
    </row>
    <row r="388" spans="2:6">
      <c r="B388" s="967">
        <v>39983</v>
      </c>
      <c r="C388" s="915">
        <v>545.05999999999995</v>
      </c>
      <c r="D388" s="915">
        <v>750.47300000000007</v>
      </c>
      <c r="E388" s="915">
        <v>831.16899999999998</v>
      </c>
      <c r="F388" s="915">
        <v>593.53499999999997</v>
      </c>
    </row>
    <row r="389" spans="2:6">
      <c r="B389" s="967">
        <v>39986</v>
      </c>
      <c r="C389" s="915">
        <v>535.14099999999996</v>
      </c>
      <c r="D389" s="915">
        <v>736.48099999999999</v>
      </c>
      <c r="E389" s="915">
        <v>808.54100000000005</v>
      </c>
      <c r="F389" s="915">
        <v>544.44000000000005</v>
      </c>
    </row>
    <row r="390" spans="2:6">
      <c r="B390" s="967">
        <v>39987</v>
      </c>
      <c r="C390" s="915">
        <v>510.24299999999999</v>
      </c>
      <c r="D390" s="915">
        <v>723.71900000000005</v>
      </c>
      <c r="E390" s="915">
        <v>808.27</v>
      </c>
      <c r="F390" s="915">
        <v>533.55600000000004</v>
      </c>
    </row>
    <row r="391" spans="2:6">
      <c r="B391" s="967">
        <v>39988</v>
      </c>
      <c r="C391" s="915">
        <v>508.03899999999999</v>
      </c>
      <c r="D391" s="915">
        <v>741.79700000000003</v>
      </c>
      <c r="E391" s="915">
        <v>817.60599999999999</v>
      </c>
      <c r="F391" s="915">
        <v>571.58500000000004</v>
      </c>
    </row>
    <row r="392" spans="2:6">
      <c r="B392" s="967">
        <v>39989</v>
      </c>
      <c r="C392" s="915">
        <v>501.072</v>
      </c>
      <c r="D392" s="915">
        <v>750.22500000000002</v>
      </c>
      <c r="E392" s="915">
        <v>825.60900000000004</v>
      </c>
      <c r="F392" s="915">
        <v>556.90300000000002</v>
      </c>
    </row>
    <row r="393" spans="2:6">
      <c r="B393" s="967">
        <v>39990</v>
      </c>
      <c r="C393" s="915">
        <v>506.55</v>
      </c>
      <c r="D393" s="915">
        <v>761.91899999999998</v>
      </c>
      <c r="E393" s="915">
        <v>829.19500000000005</v>
      </c>
      <c r="F393" s="915">
        <v>562.23199999999997</v>
      </c>
    </row>
    <row r="394" spans="2:6">
      <c r="B394" s="967">
        <v>39993</v>
      </c>
      <c r="C394" s="915">
        <v>507.49099999999999</v>
      </c>
      <c r="D394" s="915">
        <v>764.678</v>
      </c>
      <c r="E394" s="915">
        <v>834.904</v>
      </c>
      <c r="F394" s="915">
        <v>578.13499999999999</v>
      </c>
    </row>
    <row r="395" spans="2:6">
      <c r="B395" s="967">
        <v>39994</v>
      </c>
      <c r="C395" s="915">
        <v>526.10400000000004</v>
      </c>
      <c r="D395" s="915">
        <v>761.29499999999996</v>
      </c>
      <c r="E395" s="915">
        <v>828.38900000000001</v>
      </c>
      <c r="F395" s="915">
        <v>569.63200000000006</v>
      </c>
    </row>
    <row r="396" spans="2:6">
      <c r="B396" s="967">
        <v>39995</v>
      </c>
      <c r="C396" s="915">
        <v>544.17899999999997</v>
      </c>
      <c r="D396" s="915">
        <v>773.07299999999998</v>
      </c>
      <c r="E396" s="915">
        <v>835.53100000000006</v>
      </c>
      <c r="F396" s="915">
        <v>597.65899999999999</v>
      </c>
    </row>
    <row r="397" spans="2:6">
      <c r="B397" s="967">
        <v>39996</v>
      </c>
      <c r="C397" s="915">
        <v>534.327</v>
      </c>
      <c r="D397" s="915">
        <v>766.13700000000006</v>
      </c>
      <c r="E397" s="915">
        <v>813.79100000000005</v>
      </c>
      <c r="F397" s="915">
        <v>571.15700000000004</v>
      </c>
    </row>
    <row r="398" spans="2:6">
      <c r="B398" s="967">
        <v>39997</v>
      </c>
      <c r="C398" s="915">
        <v>532.28</v>
      </c>
      <c r="D398" s="915">
        <v>766.31799999999998</v>
      </c>
      <c r="E398" s="915">
        <v>813.28300000000002</v>
      </c>
      <c r="F398" s="915">
        <v>567.00099999999998</v>
      </c>
    </row>
    <row r="399" spans="2:6">
      <c r="B399" s="967">
        <v>40000</v>
      </c>
      <c r="C399" s="915">
        <v>516.37800000000004</v>
      </c>
      <c r="D399" s="915">
        <v>751.33500000000004</v>
      </c>
      <c r="E399" s="915">
        <v>809.56799999999998</v>
      </c>
      <c r="F399" s="915">
        <v>534.51200000000006</v>
      </c>
    </row>
    <row r="400" spans="2:6">
      <c r="B400" s="967">
        <v>40001</v>
      </c>
      <c r="C400" s="915">
        <v>512.779</v>
      </c>
      <c r="D400" s="915">
        <v>750.72199999999998</v>
      </c>
      <c r="E400" s="915">
        <v>798.01200000000006</v>
      </c>
      <c r="F400" s="915">
        <v>534.54899999999998</v>
      </c>
    </row>
    <row r="401" spans="2:6">
      <c r="B401" s="967">
        <v>40002</v>
      </c>
      <c r="C401" s="915">
        <v>487.166</v>
      </c>
      <c r="D401" s="915">
        <v>739.45400000000006</v>
      </c>
      <c r="E401" s="915">
        <v>791.54</v>
      </c>
      <c r="F401" s="915">
        <v>512.73699999999997</v>
      </c>
    </row>
    <row r="402" spans="2:6">
      <c r="B402" s="967">
        <v>40003</v>
      </c>
      <c r="C402" s="915">
        <v>491.15800000000002</v>
      </c>
      <c r="D402" s="915">
        <v>741.74700000000007</v>
      </c>
      <c r="E402" s="915">
        <v>796.12099999999998</v>
      </c>
      <c r="F402" s="915">
        <v>509.68900000000002</v>
      </c>
    </row>
    <row r="403" spans="2:6">
      <c r="B403" s="967">
        <v>40004</v>
      </c>
      <c r="C403" s="915">
        <v>490.23</v>
      </c>
      <c r="D403" s="915">
        <v>736.01900000000001</v>
      </c>
      <c r="E403" s="915">
        <v>792.16899999999998</v>
      </c>
      <c r="F403" s="915">
        <v>484.476</v>
      </c>
    </row>
    <row r="404" spans="2:6">
      <c r="B404" s="967">
        <v>40007</v>
      </c>
      <c r="C404" s="915">
        <v>487.57</v>
      </c>
      <c r="D404" s="915">
        <v>723.05200000000002</v>
      </c>
      <c r="E404" s="915">
        <v>804.89300000000003</v>
      </c>
      <c r="F404" s="915">
        <v>488.13200000000001</v>
      </c>
    </row>
    <row r="405" spans="2:6">
      <c r="B405" s="967">
        <v>40008</v>
      </c>
      <c r="C405" s="915">
        <v>506.17400000000004</v>
      </c>
      <c r="D405" s="915">
        <v>739.58199999999999</v>
      </c>
      <c r="E405" s="915">
        <v>813.11800000000005</v>
      </c>
      <c r="F405" s="915">
        <v>501.85200000000003</v>
      </c>
    </row>
    <row r="406" spans="2:6">
      <c r="B406" s="967">
        <v>40009</v>
      </c>
      <c r="C406" s="915">
        <v>521.077</v>
      </c>
      <c r="D406" s="915">
        <v>766.05200000000002</v>
      </c>
      <c r="E406" s="915">
        <v>834.71799999999996</v>
      </c>
      <c r="F406" s="915">
        <v>539.25800000000004</v>
      </c>
    </row>
    <row r="407" spans="2:6">
      <c r="B407" s="967">
        <v>40010</v>
      </c>
      <c r="C407" s="915">
        <v>523.51200000000006</v>
      </c>
      <c r="D407" s="915">
        <v>773.40800000000002</v>
      </c>
      <c r="E407" s="915">
        <v>842.09699999999998</v>
      </c>
      <c r="F407" s="915">
        <v>542.78100000000006</v>
      </c>
    </row>
    <row r="408" spans="2:6">
      <c r="B408" s="967">
        <v>40011</v>
      </c>
      <c r="C408" s="915">
        <v>522.95900000000006</v>
      </c>
      <c r="D408" s="915">
        <v>782.68</v>
      </c>
      <c r="E408" s="915">
        <v>842.91100000000006</v>
      </c>
      <c r="F408" s="915">
        <v>557.66800000000001</v>
      </c>
    </row>
    <row r="409" spans="2:6">
      <c r="B409" s="967">
        <v>40014</v>
      </c>
      <c r="C409" s="915">
        <v>531.428</v>
      </c>
      <c r="D409" s="915">
        <v>807.02100000000007</v>
      </c>
      <c r="E409" s="915">
        <v>853.32299999999998</v>
      </c>
      <c r="F409" s="915">
        <v>583.37700000000007</v>
      </c>
    </row>
    <row r="410" spans="2:6">
      <c r="B410" s="967">
        <v>40015</v>
      </c>
      <c r="C410" s="915">
        <v>526.72299999999996</v>
      </c>
      <c r="D410" s="915">
        <v>810.46299999999997</v>
      </c>
      <c r="E410" s="915">
        <v>861.56399999999996</v>
      </c>
      <c r="F410" s="915">
        <v>593.53399999999999</v>
      </c>
    </row>
    <row r="411" spans="2:6">
      <c r="B411" s="967">
        <v>40016</v>
      </c>
      <c r="C411" s="915">
        <v>519.66600000000005</v>
      </c>
      <c r="D411" s="915">
        <v>806.55100000000004</v>
      </c>
      <c r="E411" s="915">
        <v>861.875</v>
      </c>
      <c r="F411" s="915">
        <v>578.63</v>
      </c>
    </row>
    <row r="412" spans="2:6">
      <c r="B412" s="967">
        <v>40017</v>
      </c>
      <c r="C412" s="915">
        <v>527.899</v>
      </c>
      <c r="D412" s="915">
        <v>822.11400000000003</v>
      </c>
      <c r="E412" s="915">
        <v>878.67499999999995</v>
      </c>
      <c r="F412" s="915">
        <v>612.25400000000002</v>
      </c>
    </row>
    <row r="413" spans="2:6">
      <c r="B413" s="967">
        <v>40018</v>
      </c>
      <c r="C413" s="915">
        <v>541.06100000000004</v>
      </c>
      <c r="D413" s="915">
        <v>823.71400000000006</v>
      </c>
      <c r="E413" s="915">
        <v>881.61699999999996</v>
      </c>
      <c r="F413" s="915">
        <v>608.18799999999999</v>
      </c>
    </row>
    <row r="414" spans="2:6">
      <c r="B414" s="967">
        <v>40021</v>
      </c>
      <c r="C414" s="915">
        <v>558.29100000000005</v>
      </c>
      <c r="D414" s="915">
        <v>833.66300000000001</v>
      </c>
      <c r="E414" s="915">
        <v>884.85400000000004</v>
      </c>
      <c r="F414" s="915">
        <v>617.80499999999995</v>
      </c>
    </row>
    <row r="415" spans="2:6">
      <c r="B415" s="967">
        <v>40022</v>
      </c>
      <c r="C415" s="915">
        <v>561.279</v>
      </c>
      <c r="D415" s="915">
        <v>836.59299999999996</v>
      </c>
      <c r="E415" s="915">
        <v>880.40499999999997</v>
      </c>
      <c r="F415" s="915">
        <v>589.64400000000001</v>
      </c>
    </row>
    <row r="416" spans="2:6">
      <c r="B416" s="967">
        <v>40023</v>
      </c>
      <c r="C416" s="915">
        <v>565.26</v>
      </c>
      <c r="D416" s="915">
        <v>822.43799999999999</v>
      </c>
      <c r="E416" s="915">
        <v>877.14300000000003</v>
      </c>
      <c r="F416" s="915">
        <v>569.45400000000006</v>
      </c>
    </row>
    <row r="417" spans="2:6">
      <c r="B417" s="967">
        <v>40024</v>
      </c>
      <c r="C417" s="915">
        <v>584.75</v>
      </c>
      <c r="D417" s="915">
        <v>833.54399999999998</v>
      </c>
      <c r="E417" s="915">
        <v>889.32600000000002</v>
      </c>
      <c r="F417" s="915">
        <v>607.32400000000007</v>
      </c>
    </row>
    <row r="418" spans="2:6">
      <c r="B418" s="967">
        <v>40025</v>
      </c>
      <c r="C418" s="915">
        <v>596.19299999999998</v>
      </c>
      <c r="D418" s="915">
        <v>844.024</v>
      </c>
      <c r="E418" s="915">
        <v>892.99199999999996</v>
      </c>
      <c r="F418" s="915">
        <v>611.37400000000002</v>
      </c>
    </row>
    <row r="419" spans="2:6">
      <c r="B419" s="967">
        <v>40028</v>
      </c>
      <c r="C419" s="915">
        <v>612.47199999999998</v>
      </c>
      <c r="D419" s="915">
        <v>864.72900000000004</v>
      </c>
      <c r="E419" s="915">
        <v>910.20500000000004</v>
      </c>
      <c r="F419" s="915">
        <v>649.93899999999996</v>
      </c>
    </row>
    <row r="420" spans="2:6">
      <c r="B420" s="967">
        <v>40029</v>
      </c>
      <c r="C420" s="915">
        <v>612.03899999999999</v>
      </c>
      <c r="D420" s="915">
        <v>860.61699999999996</v>
      </c>
      <c r="E420" s="915">
        <v>912.07600000000002</v>
      </c>
      <c r="F420" s="915">
        <v>646.95900000000006</v>
      </c>
    </row>
    <row r="421" spans="2:6">
      <c r="B421" s="967">
        <v>40030</v>
      </c>
      <c r="C421" s="915">
        <v>621.03300000000002</v>
      </c>
      <c r="D421" s="915">
        <v>854.54100000000005</v>
      </c>
      <c r="E421" s="915">
        <v>908.68299999999999</v>
      </c>
      <c r="F421" s="915">
        <v>636.44000000000005</v>
      </c>
    </row>
    <row r="422" spans="2:6">
      <c r="B422" s="967">
        <v>40031</v>
      </c>
      <c r="C422" s="915">
        <v>619.02499999999998</v>
      </c>
      <c r="D422" s="915">
        <v>855.51800000000003</v>
      </c>
      <c r="E422" s="915">
        <v>904.92</v>
      </c>
      <c r="F422" s="915">
        <v>638.25300000000004</v>
      </c>
    </row>
    <row r="423" spans="2:6">
      <c r="B423" s="967">
        <v>40032</v>
      </c>
      <c r="C423" s="915">
        <v>615.33199999999999</v>
      </c>
      <c r="D423" s="915">
        <v>852.93</v>
      </c>
      <c r="E423" s="915">
        <v>909.66800000000001</v>
      </c>
      <c r="F423" s="915">
        <v>646.37</v>
      </c>
    </row>
    <row r="424" spans="2:6">
      <c r="B424" s="967">
        <v>40035</v>
      </c>
      <c r="C424" s="915">
        <v>620.17399999999998</v>
      </c>
      <c r="D424" s="915">
        <v>854.779</v>
      </c>
      <c r="E424" s="915">
        <v>907.27600000000007</v>
      </c>
      <c r="F424" s="915">
        <v>633.21299999999997</v>
      </c>
    </row>
    <row r="425" spans="2:6">
      <c r="B425" s="967">
        <v>40036</v>
      </c>
      <c r="C425" s="915">
        <v>601.63200000000006</v>
      </c>
      <c r="D425" s="915">
        <v>844.9</v>
      </c>
      <c r="E425" s="915">
        <v>897.75800000000004</v>
      </c>
      <c r="F425" s="915">
        <v>607.75200000000007</v>
      </c>
    </row>
    <row r="426" spans="2:6">
      <c r="B426" s="967">
        <v>40037</v>
      </c>
      <c r="C426" s="915">
        <v>593.45100000000002</v>
      </c>
      <c r="D426" s="915">
        <v>840.23900000000003</v>
      </c>
      <c r="E426" s="915">
        <v>905.53899999999999</v>
      </c>
      <c r="F426" s="915">
        <v>612.09500000000003</v>
      </c>
    </row>
    <row r="427" spans="2:6">
      <c r="B427" s="967">
        <v>40038</v>
      </c>
      <c r="C427" s="915">
        <v>604.56600000000003</v>
      </c>
      <c r="D427" s="915">
        <v>855.63800000000003</v>
      </c>
      <c r="E427" s="915">
        <v>914.93799999999999</v>
      </c>
      <c r="F427" s="915">
        <v>629.875</v>
      </c>
    </row>
    <row r="428" spans="2:6">
      <c r="B428" s="967">
        <v>40039</v>
      </c>
      <c r="C428" s="915">
        <v>604.85400000000004</v>
      </c>
      <c r="D428" s="915">
        <v>852.73800000000006</v>
      </c>
      <c r="E428" s="915">
        <v>908.83</v>
      </c>
      <c r="F428" s="915">
        <v>613.76700000000005</v>
      </c>
    </row>
    <row r="429" spans="2:6">
      <c r="B429" s="967">
        <v>40042</v>
      </c>
      <c r="C429" s="915">
        <v>593.63900000000001</v>
      </c>
      <c r="D429" s="915">
        <v>819.83100000000002</v>
      </c>
      <c r="E429" s="915">
        <v>884.23599999999999</v>
      </c>
      <c r="F429" s="915">
        <v>580.46500000000003</v>
      </c>
    </row>
    <row r="430" spans="2:6">
      <c r="B430" s="967">
        <v>40043</v>
      </c>
      <c r="C430" s="915">
        <v>597.50800000000004</v>
      </c>
      <c r="D430" s="915">
        <v>825.19299999999998</v>
      </c>
      <c r="E430" s="915">
        <v>893.57</v>
      </c>
      <c r="F430" s="915">
        <v>583.82500000000005</v>
      </c>
    </row>
    <row r="431" spans="2:6">
      <c r="B431" s="967">
        <v>40044</v>
      </c>
      <c r="C431" s="915">
        <v>597.07900000000006</v>
      </c>
      <c r="D431" s="915">
        <v>822.86099999999999</v>
      </c>
      <c r="E431" s="915">
        <v>898.428</v>
      </c>
      <c r="F431" s="915">
        <v>585.90499999999997</v>
      </c>
    </row>
    <row r="432" spans="2:6">
      <c r="B432" s="967">
        <v>40045</v>
      </c>
      <c r="C432" s="915">
        <v>611.96400000000006</v>
      </c>
      <c r="D432" s="915">
        <v>837.11900000000003</v>
      </c>
      <c r="E432" s="915">
        <v>908.66100000000006</v>
      </c>
      <c r="F432" s="915">
        <v>604.28499999999997</v>
      </c>
    </row>
    <row r="433" spans="2:6">
      <c r="B433" s="967">
        <v>40046</v>
      </c>
      <c r="C433" s="915">
        <v>615.41</v>
      </c>
      <c r="D433" s="915">
        <v>845.50700000000006</v>
      </c>
      <c r="E433" s="915">
        <v>923.62900000000002</v>
      </c>
      <c r="F433" s="915">
        <v>636.46900000000005</v>
      </c>
    </row>
    <row r="434" spans="2:6">
      <c r="B434" s="967">
        <v>40049</v>
      </c>
      <c r="C434" s="915">
        <v>627.36</v>
      </c>
      <c r="D434" s="915">
        <v>861.37</v>
      </c>
      <c r="E434" s="915">
        <v>927.73300000000006</v>
      </c>
      <c r="F434" s="915">
        <v>650.75400000000002</v>
      </c>
    </row>
    <row r="435" spans="2:6">
      <c r="B435" s="967">
        <v>40050</v>
      </c>
      <c r="C435" s="915">
        <v>630.34799999999996</v>
      </c>
      <c r="D435" s="915">
        <v>858.25900000000001</v>
      </c>
      <c r="E435" s="915">
        <v>930.46800000000007</v>
      </c>
      <c r="F435" s="915">
        <v>649.94000000000005</v>
      </c>
    </row>
    <row r="436" spans="2:6">
      <c r="B436" s="967">
        <v>40051</v>
      </c>
      <c r="C436" s="915">
        <v>634.01700000000005</v>
      </c>
      <c r="D436" s="915">
        <v>851.88400000000001</v>
      </c>
      <c r="E436" s="915">
        <v>927.95500000000004</v>
      </c>
      <c r="F436" s="915">
        <v>634.67899999999997</v>
      </c>
    </row>
    <row r="437" spans="2:6">
      <c r="B437" s="967">
        <v>40052</v>
      </c>
      <c r="C437" s="915">
        <v>624.41700000000003</v>
      </c>
      <c r="D437" s="915">
        <v>843.99400000000003</v>
      </c>
      <c r="E437" s="915">
        <v>927.53600000000006</v>
      </c>
      <c r="F437" s="915">
        <v>621.04600000000005</v>
      </c>
    </row>
    <row r="438" spans="2:6">
      <c r="B438" s="967">
        <v>40053</v>
      </c>
      <c r="C438" s="915">
        <v>623.43799999999999</v>
      </c>
      <c r="D438" s="915">
        <v>851.46199999999999</v>
      </c>
      <c r="E438" s="915">
        <v>932.45</v>
      </c>
      <c r="F438" s="915">
        <v>640.68799999999999</v>
      </c>
    </row>
    <row r="439" spans="2:6">
      <c r="B439" s="967">
        <v>40056</v>
      </c>
      <c r="C439" s="915">
        <v>623.43799999999999</v>
      </c>
      <c r="D439" s="915">
        <v>839.46</v>
      </c>
      <c r="E439" s="915">
        <v>925.74400000000003</v>
      </c>
      <c r="F439" s="915">
        <v>626.13599999999997</v>
      </c>
    </row>
    <row r="440" spans="2:6">
      <c r="B440" s="967">
        <v>40057</v>
      </c>
      <c r="C440" s="915">
        <v>620.54399999999998</v>
      </c>
      <c r="D440" s="915">
        <v>842.11400000000003</v>
      </c>
      <c r="E440" s="915">
        <v>908.31</v>
      </c>
      <c r="F440" s="915">
        <v>626.51</v>
      </c>
    </row>
    <row r="441" spans="2:6">
      <c r="B441" s="967">
        <v>40058</v>
      </c>
      <c r="C441" s="915">
        <v>593.49099999999999</v>
      </c>
      <c r="D441" s="915">
        <v>831.03800000000001</v>
      </c>
      <c r="E441" s="915">
        <v>903.76400000000001</v>
      </c>
      <c r="F441" s="915">
        <v>608.9</v>
      </c>
    </row>
    <row r="442" spans="2:6">
      <c r="B442" s="967">
        <v>40059</v>
      </c>
      <c r="C442" s="915">
        <v>613.822</v>
      </c>
      <c r="D442" s="915">
        <v>840.98800000000006</v>
      </c>
      <c r="E442" s="915">
        <v>908.49800000000005</v>
      </c>
      <c r="F442" s="915">
        <v>621.904</v>
      </c>
    </row>
    <row r="443" spans="2:6">
      <c r="B443" s="967">
        <v>40060</v>
      </c>
      <c r="C443" s="915">
        <v>606.76400000000001</v>
      </c>
      <c r="D443" s="915">
        <v>853.31900000000007</v>
      </c>
      <c r="E443" s="915">
        <v>917.74099999999999</v>
      </c>
      <c r="F443" s="915">
        <v>619.54300000000001</v>
      </c>
    </row>
    <row r="444" spans="2:6">
      <c r="B444" s="967">
        <v>40063</v>
      </c>
      <c r="C444" s="915">
        <v>611.46900000000005</v>
      </c>
      <c r="D444" s="915">
        <v>864.98099999999999</v>
      </c>
      <c r="E444" s="915">
        <v>924.16499999999996</v>
      </c>
      <c r="F444" s="915">
        <v>635.88099999999997</v>
      </c>
    </row>
    <row r="445" spans="2:6">
      <c r="B445" s="967">
        <v>40064</v>
      </c>
      <c r="C445" s="915">
        <v>608.39599999999996</v>
      </c>
      <c r="D445" s="915">
        <v>880.78499999999997</v>
      </c>
      <c r="E445" s="915">
        <v>934.32</v>
      </c>
      <c r="F445" s="915">
        <v>661.01599999999996</v>
      </c>
    </row>
    <row r="446" spans="2:6">
      <c r="B446" s="967">
        <v>40065</v>
      </c>
      <c r="C446" s="915">
        <v>605.13200000000006</v>
      </c>
      <c r="D446" s="915">
        <v>879.93600000000004</v>
      </c>
      <c r="E446" s="915">
        <v>940.86700000000008</v>
      </c>
      <c r="F446" s="915">
        <v>676.43399999999997</v>
      </c>
    </row>
    <row r="447" spans="2:6">
      <c r="B447" s="967">
        <v>40066</v>
      </c>
      <c r="C447" s="915">
        <v>614.42600000000004</v>
      </c>
      <c r="D447" s="915">
        <v>887.05200000000002</v>
      </c>
      <c r="E447" s="915">
        <v>949.56</v>
      </c>
      <c r="F447" s="915">
        <v>677.27300000000002</v>
      </c>
    </row>
    <row r="448" spans="2:6">
      <c r="B448" s="967">
        <v>40067</v>
      </c>
      <c r="C448" s="915">
        <v>614.76099999999997</v>
      </c>
      <c r="D448" s="915">
        <v>894.29899999999998</v>
      </c>
      <c r="E448" s="915">
        <v>952.49</v>
      </c>
      <c r="F448" s="915">
        <v>694.423</v>
      </c>
    </row>
    <row r="449" spans="2:6">
      <c r="B449" s="967">
        <v>40070</v>
      </c>
      <c r="C449" s="915">
        <v>608.85500000000002</v>
      </c>
      <c r="D449" s="915">
        <v>884.59</v>
      </c>
      <c r="E449" s="915">
        <v>952.92</v>
      </c>
      <c r="F449" s="915">
        <v>687.62300000000005</v>
      </c>
    </row>
    <row r="450" spans="2:6">
      <c r="B450" s="967">
        <v>40071</v>
      </c>
      <c r="C450" s="915">
        <v>612.726</v>
      </c>
      <c r="D450" s="915">
        <v>894.00400000000002</v>
      </c>
      <c r="E450" s="915">
        <v>954.27</v>
      </c>
      <c r="F450" s="915">
        <v>704.63800000000003</v>
      </c>
    </row>
    <row r="451" spans="2:6">
      <c r="B451" s="967">
        <v>40072</v>
      </c>
      <c r="C451" s="915">
        <v>617.45400000000006</v>
      </c>
      <c r="D451" s="915">
        <v>913.51</v>
      </c>
      <c r="E451" s="915">
        <v>968.66100000000006</v>
      </c>
      <c r="F451" s="915">
        <v>721.36400000000003</v>
      </c>
    </row>
    <row r="452" spans="2:6">
      <c r="B452" s="967">
        <v>40073</v>
      </c>
      <c r="C452" s="915">
        <v>627.51599999999996</v>
      </c>
      <c r="D452" s="915">
        <v>919.89</v>
      </c>
      <c r="E452" s="915">
        <v>970.63499999999999</v>
      </c>
      <c r="F452" s="915">
        <v>719.173</v>
      </c>
    </row>
    <row r="453" spans="2:6">
      <c r="B453" s="967">
        <v>40074</v>
      </c>
      <c r="C453" s="915">
        <v>628.05999999999995</v>
      </c>
      <c r="D453" s="915">
        <v>918.9</v>
      </c>
      <c r="E453" s="915">
        <v>968.63099999999997</v>
      </c>
      <c r="F453" s="915">
        <v>724.73800000000006</v>
      </c>
    </row>
    <row r="454" spans="2:6">
      <c r="B454" s="967">
        <v>40077</v>
      </c>
      <c r="C454" s="915">
        <v>630.72699999999998</v>
      </c>
      <c r="D454" s="915">
        <v>910.70500000000004</v>
      </c>
      <c r="E454" s="915">
        <v>961.84100000000001</v>
      </c>
      <c r="F454" s="915">
        <v>696.20900000000006</v>
      </c>
    </row>
    <row r="455" spans="2:6">
      <c r="B455" s="967">
        <v>40078</v>
      </c>
      <c r="C455" s="915">
        <v>634.93700000000001</v>
      </c>
      <c r="D455" s="915">
        <v>922.30600000000004</v>
      </c>
      <c r="E455" s="915">
        <v>971.61</v>
      </c>
      <c r="F455" s="915">
        <v>727.56200000000001</v>
      </c>
    </row>
    <row r="456" spans="2:6">
      <c r="B456" s="967">
        <v>40079</v>
      </c>
      <c r="C456" s="915">
        <v>633.23099999999999</v>
      </c>
      <c r="D456" s="915">
        <v>918.55899999999997</v>
      </c>
      <c r="E456" s="915">
        <v>965.274</v>
      </c>
      <c r="F456" s="915">
        <v>725.45699999999999</v>
      </c>
    </row>
    <row r="457" spans="2:6">
      <c r="B457" s="967">
        <v>40080</v>
      </c>
      <c r="C457" s="915">
        <v>627.62099999999998</v>
      </c>
      <c r="D457" s="915">
        <v>908.12900000000002</v>
      </c>
      <c r="E457" s="915">
        <v>953.351</v>
      </c>
      <c r="F457" s="915">
        <v>709.16200000000003</v>
      </c>
    </row>
    <row r="458" spans="2:6">
      <c r="B458" s="967">
        <v>40081</v>
      </c>
      <c r="C458" s="915">
        <v>617.11699999999996</v>
      </c>
      <c r="D458" s="915">
        <v>908.07400000000007</v>
      </c>
      <c r="E458" s="915">
        <v>946.37200000000007</v>
      </c>
      <c r="F458" s="915">
        <v>712.49400000000003</v>
      </c>
    </row>
    <row r="459" spans="2:6">
      <c r="B459" s="967">
        <v>40084</v>
      </c>
      <c r="C459" s="915">
        <v>609.30399999999997</v>
      </c>
      <c r="D459" s="915">
        <v>904.53600000000006</v>
      </c>
      <c r="E459" s="915">
        <v>957.97699999999998</v>
      </c>
      <c r="F459" s="915">
        <v>725.61800000000005</v>
      </c>
    </row>
    <row r="460" spans="2:6">
      <c r="B460" s="967">
        <v>40085</v>
      </c>
      <c r="C460" s="915">
        <v>606.27700000000004</v>
      </c>
      <c r="D460" s="915">
        <v>913.18799999999999</v>
      </c>
      <c r="E460" s="915">
        <v>955.75099999999998</v>
      </c>
      <c r="F460" s="915">
        <v>729.471</v>
      </c>
    </row>
    <row r="461" spans="2:6">
      <c r="B461" s="967">
        <v>40086</v>
      </c>
      <c r="C461" s="915">
        <v>657.45100000000002</v>
      </c>
      <c r="D461" s="915">
        <v>914.04499999999996</v>
      </c>
      <c r="E461" s="915">
        <v>956.20400000000006</v>
      </c>
      <c r="F461" s="915">
        <v>720.31500000000005</v>
      </c>
    </row>
    <row r="462" spans="2:6">
      <c r="B462" s="967">
        <v>40087</v>
      </c>
      <c r="C462" s="915">
        <v>687.04</v>
      </c>
      <c r="D462" s="915">
        <v>911.26200000000006</v>
      </c>
      <c r="E462" s="915">
        <v>933.97199999999998</v>
      </c>
      <c r="F462" s="915">
        <v>724.12800000000004</v>
      </c>
    </row>
    <row r="463" spans="2:6">
      <c r="B463" s="967">
        <v>40088</v>
      </c>
      <c r="C463" s="915">
        <v>680.12900000000002</v>
      </c>
      <c r="D463" s="915">
        <v>901.38499999999999</v>
      </c>
      <c r="E463" s="915">
        <v>924.43100000000004</v>
      </c>
      <c r="F463" s="915">
        <v>701.35800000000006</v>
      </c>
    </row>
    <row r="464" spans="2:6">
      <c r="B464" s="967">
        <v>40091</v>
      </c>
      <c r="C464" s="915">
        <v>669.91499999999996</v>
      </c>
      <c r="D464" s="915">
        <v>907.024</v>
      </c>
      <c r="E464" s="915">
        <v>933.88700000000006</v>
      </c>
      <c r="F464" s="915">
        <v>708.37400000000002</v>
      </c>
    </row>
    <row r="465" spans="2:6">
      <c r="B465" s="967">
        <v>40092</v>
      </c>
      <c r="C465" s="915">
        <v>683.02499999999998</v>
      </c>
      <c r="D465" s="915">
        <v>925.95299999999997</v>
      </c>
      <c r="E465" s="915">
        <v>951.27</v>
      </c>
      <c r="F465" s="915">
        <v>735.577</v>
      </c>
    </row>
    <row r="466" spans="2:6">
      <c r="B466" s="967">
        <v>40093</v>
      </c>
      <c r="C466" s="915">
        <v>695.58900000000006</v>
      </c>
      <c r="D466" s="915">
        <v>928.89</v>
      </c>
      <c r="E466" s="915">
        <v>952.86099999999999</v>
      </c>
      <c r="F466" s="915">
        <v>737.245</v>
      </c>
    </row>
    <row r="467" spans="2:6">
      <c r="B467" s="967">
        <v>40094</v>
      </c>
      <c r="C467" s="915">
        <v>704.19100000000003</v>
      </c>
      <c r="D467" s="915">
        <v>939.91200000000003</v>
      </c>
      <c r="E467" s="915">
        <v>963.89800000000002</v>
      </c>
      <c r="F467" s="915">
        <v>769.60400000000004</v>
      </c>
    </row>
    <row r="468" spans="2:6">
      <c r="B468" s="967">
        <v>40095</v>
      </c>
      <c r="C468" s="915">
        <v>719.46299999999997</v>
      </c>
      <c r="D468" s="915">
        <v>946.28700000000003</v>
      </c>
      <c r="E468" s="915">
        <v>966.41499999999996</v>
      </c>
      <c r="F468" s="915">
        <v>789.202</v>
      </c>
    </row>
    <row r="469" spans="2:6">
      <c r="B469" s="967">
        <v>40098</v>
      </c>
      <c r="C469" s="915">
        <v>748.19200000000001</v>
      </c>
      <c r="D469" s="915">
        <v>950.34300000000007</v>
      </c>
      <c r="E469" s="915">
        <v>970.875</v>
      </c>
      <c r="F469" s="915">
        <v>824.83600000000001</v>
      </c>
    </row>
    <row r="470" spans="2:6">
      <c r="B470" s="967">
        <v>40099</v>
      </c>
      <c r="C470" s="915">
        <v>723.54499999999996</v>
      </c>
      <c r="D470" s="915">
        <v>950.98500000000001</v>
      </c>
      <c r="E470" s="915">
        <v>967.78700000000003</v>
      </c>
      <c r="F470" s="915">
        <v>803.67200000000003</v>
      </c>
    </row>
    <row r="471" spans="2:6">
      <c r="B471" s="967">
        <v>40100</v>
      </c>
      <c r="C471" s="915">
        <v>739.54600000000005</v>
      </c>
      <c r="D471" s="915">
        <v>972.09800000000007</v>
      </c>
      <c r="E471" s="915">
        <v>984.09800000000007</v>
      </c>
      <c r="F471" s="915">
        <v>837.00099999999998</v>
      </c>
    </row>
    <row r="472" spans="2:6">
      <c r="B472" s="967">
        <v>40101</v>
      </c>
      <c r="C472" s="915">
        <v>739.46100000000001</v>
      </c>
      <c r="D472" s="915">
        <v>975.79200000000003</v>
      </c>
      <c r="E472" s="915">
        <v>987.79700000000003</v>
      </c>
      <c r="F472" s="915">
        <v>825.06200000000001</v>
      </c>
    </row>
    <row r="473" spans="2:6">
      <c r="B473" s="967">
        <v>40102</v>
      </c>
      <c r="C473" s="915">
        <v>738.07600000000002</v>
      </c>
      <c r="D473" s="915">
        <v>966.03700000000003</v>
      </c>
      <c r="E473" s="915">
        <v>979.33799999999997</v>
      </c>
      <c r="F473" s="915">
        <v>806.76700000000005</v>
      </c>
    </row>
    <row r="474" spans="2:6">
      <c r="B474" s="967">
        <v>40105</v>
      </c>
      <c r="C474" s="915">
        <v>739.64300000000003</v>
      </c>
      <c r="D474" s="915">
        <v>976.97500000000002</v>
      </c>
      <c r="E474" s="915">
        <v>991.27200000000005</v>
      </c>
      <c r="F474" s="915">
        <v>836.851</v>
      </c>
    </row>
    <row r="475" spans="2:6">
      <c r="B475" s="967">
        <v>40106</v>
      </c>
      <c r="C475" s="915">
        <v>748.428</v>
      </c>
      <c r="D475" s="915">
        <v>972.19100000000003</v>
      </c>
      <c r="E475" s="915">
        <v>986.26099999999997</v>
      </c>
      <c r="F475" s="915">
        <v>835.15800000000002</v>
      </c>
    </row>
    <row r="476" spans="2:6">
      <c r="B476" s="967">
        <v>40107</v>
      </c>
      <c r="C476" s="915">
        <v>741.23099999999999</v>
      </c>
      <c r="D476" s="915">
        <v>968.27600000000007</v>
      </c>
      <c r="E476" s="915">
        <v>982.78499999999997</v>
      </c>
      <c r="F476" s="915">
        <v>843.98099999999999</v>
      </c>
    </row>
    <row r="477" spans="2:6">
      <c r="B477" s="967">
        <v>40108</v>
      </c>
      <c r="C477" s="915">
        <v>731.31100000000004</v>
      </c>
      <c r="D477" s="915">
        <v>961.45400000000006</v>
      </c>
      <c r="E477" s="915">
        <v>984.59500000000003</v>
      </c>
      <c r="F477" s="915">
        <v>833.11400000000003</v>
      </c>
    </row>
    <row r="478" spans="2:6">
      <c r="B478" s="967">
        <v>40109</v>
      </c>
      <c r="C478" s="915">
        <v>743.61800000000005</v>
      </c>
      <c r="D478" s="915">
        <v>967.95</v>
      </c>
      <c r="E478" s="915">
        <v>973.846</v>
      </c>
      <c r="F478" s="915">
        <v>836.81399999999996</v>
      </c>
    </row>
    <row r="479" spans="2:6">
      <c r="B479" s="967">
        <v>40112</v>
      </c>
      <c r="C479" s="915">
        <v>742.09800000000007</v>
      </c>
      <c r="D479" s="915">
        <v>966.41600000000005</v>
      </c>
      <c r="E479" s="915">
        <v>963.149</v>
      </c>
      <c r="F479" s="915">
        <v>830.47500000000002</v>
      </c>
    </row>
    <row r="480" spans="2:6">
      <c r="B480" s="967">
        <v>40113</v>
      </c>
      <c r="C480" s="915">
        <v>716.48400000000004</v>
      </c>
      <c r="D480" s="915">
        <v>946.94799999999998</v>
      </c>
      <c r="E480" s="915">
        <v>956.76400000000001</v>
      </c>
      <c r="F480" s="915">
        <v>805.23300000000006</v>
      </c>
    </row>
    <row r="481" spans="2:6">
      <c r="B481" s="967">
        <v>40114</v>
      </c>
      <c r="C481" s="915">
        <v>701.89700000000005</v>
      </c>
      <c r="D481" s="915">
        <v>916.64499999999998</v>
      </c>
      <c r="E481" s="915">
        <v>938.39600000000007</v>
      </c>
      <c r="F481" s="915">
        <v>756.80899999999997</v>
      </c>
    </row>
    <row r="482" spans="2:6">
      <c r="B482" s="967">
        <v>40115</v>
      </c>
      <c r="C482" s="915">
        <v>707.60400000000004</v>
      </c>
      <c r="D482" s="915">
        <v>921.34400000000005</v>
      </c>
      <c r="E482" s="915">
        <v>955.6</v>
      </c>
      <c r="F482" s="915">
        <v>785.72800000000007</v>
      </c>
    </row>
    <row r="483" spans="2:6">
      <c r="B483" s="967">
        <v>40116</v>
      </c>
      <c r="C483" s="915">
        <v>690.32600000000002</v>
      </c>
      <c r="D483" s="915">
        <v>914.25900000000001</v>
      </c>
      <c r="E483" s="915">
        <v>935.33699999999999</v>
      </c>
      <c r="F483" s="915">
        <v>752.63300000000004</v>
      </c>
    </row>
    <row r="484" spans="2:6">
      <c r="B484" s="967">
        <v>40119</v>
      </c>
      <c r="C484" s="915">
        <v>703.83199999999999</v>
      </c>
      <c r="D484" s="915">
        <v>911.15700000000004</v>
      </c>
      <c r="E484" s="915">
        <v>938.70299999999997</v>
      </c>
      <c r="F484" s="915">
        <v>770.50200000000007</v>
      </c>
    </row>
    <row r="485" spans="2:6">
      <c r="B485" s="967">
        <v>40120</v>
      </c>
      <c r="C485" s="915">
        <v>668.51499999999999</v>
      </c>
      <c r="D485" s="915">
        <v>903.46</v>
      </c>
      <c r="E485" s="915">
        <v>937.26800000000003</v>
      </c>
      <c r="F485" s="915">
        <v>741.58900000000006</v>
      </c>
    </row>
    <row r="486" spans="2:6">
      <c r="B486" s="967">
        <v>40121</v>
      </c>
      <c r="C486" s="915">
        <v>690.67399999999998</v>
      </c>
      <c r="D486" s="915">
        <v>926.13499999999999</v>
      </c>
      <c r="E486" s="915">
        <v>944.73800000000006</v>
      </c>
      <c r="F486" s="915">
        <v>748.58</v>
      </c>
    </row>
    <row r="487" spans="2:6">
      <c r="B487" s="967">
        <v>40122</v>
      </c>
      <c r="C487" s="915">
        <v>675.61400000000003</v>
      </c>
      <c r="D487" s="915">
        <v>930.09</v>
      </c>
      <c r="E487" s="915">
        <v>957.00900000000001</v>
      </c>
      <c r="F487" s="915">
        <v>776.18899999999996</v>
      </c>
    </row>
    <row r="488" spans="2:6">
      <c r="B488" s="967">
        <v>40123</v>
      </c>
      <c r="C488" s="915">
        <v>665.16300000000001</v>
      </c>
      <c r="D488" s="915">
        <v>936.35800000000006</v>
      </c>
      <c r="E488" s="915">
        <v>959.55499999999995</v>
      </c>
      <c r="F488" s="915">
        <v>761.55799999999999</v>
      </c>
    </row>
    <row r="489" spans="2:6">
      <c r="B489" s="967">
        <v>40126</v>
      </c>
      <c r="C489" s="915">
        <v>699.899</v>
      </c>
      <c r="D489" s="915">
        <v>959.65700000000004</v>
      </c>
      <c r="E489" s="915">
        <v>980.15100000000007</v>
      </c>
      <c r="F489" s="915">
        <v>805.17100000000005</v>
      </c>
    </row>
    <row r="490" spans="2:6">
      <c r="B490" s="967">
        <v>40127</v>
      </c>
      <c r="C490" s="915">
        <v>710.07900000000006</v>
      </c>
      <c r="D490" s="915">
        <v>963.08900000000006</v>
      </c>
      <c r="E490" s="915">
        <v>979.46199999999999</v>
      </c>
      <c r="F490" s="915">
        <v>815.80200000000002</v>
      </c>
    </row>
    <row r="491" spans="2:6">
      <c r="B491" s="967">
        <v>40128</v>
      </c>
      <c r="C491" s="915">
        <v>724.40300000000002</v>
      </c>
      <c r="D491" s="915">
        <v>972.09400000000005</v>
      </c>
      <c r="E491" s="915">
        <v>983.62</v>
      </c>
      <c r="F491" s="915">
        <v>811.70699999999999</v>
      </c>
    </row>
    <row r="492" spans="2:6">
      <c r="B492" s="967">
        <v>40129</v>
      </c>
      <c r="C492" s="915">
        <v>721.64499999999998</v>
      </c>
      <c r="D492" s="915">
        <v>958.88300000000004</v>
      </c>
      <c r="E492" s="915">
        <v>974.98800000000006</v>
      </c>
      <c r="F492" s="915">
        <v>802.09299999999996</v>
      </c>
    </row>
    <row r="493" spans="2:6">
      <c r="B493" s="967">
        <v>40130</v>
      </c>
      <c r="C493" s="915">
        <v>729.71100000000001</v>
      </c>
      <c r="D493" s="915">
        <v>962.51099999999997</v>
      </c>
      <c r="E493" s="915">
        <v>980.947</v>
      </c>
      <c r="F493" s="915">
        <v>800.13700000000006</v>
      </c>
    </row>
    <row r="494" spans="2:6">
      <c r="B494" s="967">
        <v>40133</v>
      </c>
      <c r="C494" s="915">
        <v>757.49599999999998</v>
      </c>
      <c r="D494" s="915">
        <v>982.428</v>
      </c>
      <c r="E494" s="915">
        <v>995.13700000000006</v>
      </c>
      <c r="F494" s="915">
        <v>841.94100000000003</v>
      </c>
    </row>
    <row r="495" spans="2:6">
      <c r="B495" s="967">
        <v>40134</v>
      </c>
      <c r="C495" s="915">
        <v>754.99099999999999</v>
      </c>
      <c r="D495" s="915">
        <v>980.40499999999997</v>
      </c>
      <c r="E495" s="915">
        <v>992.30700000000002</v>
      </c>
      <c r="F495" s="915">
        <v>831.87099999999998</v>
      </c>
    </row>
    <row r="496" spans="2:6">
      <c r="B496" s="967">
        <v>40135</v>
      </c>
      <c r="C496" s="915">
        <v>762.26800000000003</v>
      </c>
      <c r="D496" s="915">
        <v>981.79200000000003</v>
      </c>
      <c r="E496" s="915">
        <v>992.71</v>
      </c>
      <c r="F496" s="915">
        <v>841.29100000000005</v>
      </c>
    </row>
    <row r="497" spans="2:6">
      <c r="B497" s="967">
        <v>40136</v>
      </c>
      <c r="C497" s="915">
        <v>742.28600000000006</v>
      </c>
      <c r="D497" s="915">
        <v>968.45900000000006</v>
      </c>
      <c r="E497" s="915">
        <v>976.58699999999999</v>
      </c>
      <c r="F497" s="915">
        <v>816.12</v>
      </c>
    </row>
    <row r="498" spans="2:6">
      <c r="B498" s="967">
        <v>40137</v>
      </c>
      <c r="C498" s="915">
        <v>738.07400000000007</v>
      </c>
      <c r="D498" s="915">
        <v>965.08100000000002</v>
      </c>
      <c r="E498" s="915">
        <v>971.91</v>
      </c>
      <c r="F498" s="915">
        <v>807.89499999999998</v>
      </c>
    </row>
    <row r="499" spans="2:6">
      <c r="B499" s="967">
        <v>40140</v>
      </c>
      <c r="C499" s="915">
        <v>760.14099999999996</v>
      </c>
      <c r="D499" s="915">
        <v>977.197</v>
      </c>
      <c r="E499" s="915">
        <v>987.29399999999998</v>
      </c>
      <c r="F499" s="915">
        <v>824.19299999999998</v>
      </c>
    </row>
    <row r="500" spans="2:6">
      <c r="B500" s="967">
        <v>40141</v>
      </c>
      <c r="C500" s="915">
        <v>752.43499999999995</v>
      </c>
      <c r="D500" s="915">
        <v>972.18499999999995</v>
      </c>
      <c r="E500" s="915">
        <v>983.63099999999997</v>
      </c>
      <c r="F500" s="915">
        <v>808.22900000000004</v>
      </c>
    </row>
    <row r="501" spans="2:6">
      <c r="B501" s="967">
        <v>40142</v>
      </c>
      <c r="C501" s="915">
        <v>757.02800000000002</v>
      </c>
      <c r="D501" s="915">
        <v>978.654</v>
      </c>
      <c r="E501" s="915">
        <v>991.98300000000006</v>
      </c>
      <c r="F501" s="915">
        <v>795.67499999999995</v>
      </c>
    </row>
    <row r="502" spans="2:6">
      <c r="B502" s="967">
        <v>40143</v>
      </c>
      <c r="C502" s="915">
        <v>735.33500000000004</v>
      </c>
      <c r="D502" s="915">
        <v>957.98099999999999</v>
      </c>
      <c r="E502" s="915">
        <v>981.37599999999998</v>
      </c>
      <c r="F502" s="915">
        <v>764.16499999999996</v>
      </c>
    </row>
    <row r="503" spans="2:6">
      <c r="B503" s="967">
        <v>40144</v>
      </c>
      <c r="C503" s="915">
        <v>737.93899999999996</v>
      </c>
      <c r="D503" s="915">
        <v>941.00900000000001</v>
      </c>
      <c r="E503" s="915">
        <v>971.43600000000004</v>
      </c>
      <c r="F503" s="915">
        <v>771.79700000000003</v>
      </c>
    </row>
    <row r="504" spans="2:6">
      <c r="B504" s="967">
        <v>40147</v>
      </c>
      <c r="C504" s="915">
        <v>740.625</v>
      </c>
      <c r="D504" s="915">
        <v>953.12800000000004</v>
      </c>
      <c r="E504" s="915">
        <v>975.46800000000007</v>
      </c>
      <c r="F504" s="915">
        <v>770.09100000000001</v>
      </c>
    </row>
    <row r="505" spans="2:6">
      <c r="B505" s="967">
        <v>40148</v>
      </c>
      <c r="C505" s="915">
        <v>773.59900000000005</v>
      </c>
      <c r="D505" s="915">
        <v>973.31299999999999</v>
      </c>
      <c r="E505" s="915">
        <v>994.29100000000005</v>
      </c>
      <c r="F505" s="915">
        <v>792.42100000000005</v>
      </c>
    </row>
    <row r="506" spans="2:6">
      <c r="B506" s="967">
        <v>40149</v>
      </c>
      <c r="C506" s="915">
        <v>764.19399999999996</v>
      </c>
      <c r="D506" s="915">
        <v>981.56500000000005</v>
      </c>
      <c r="E506" s="915">
        <v>994.95299999999997</v>
      </c>
      <c r="F506" s="915">
        <v>787.56299999999999</v>
      </c>
    </row>
    <row r="507" spans="2:6">
      <c r="B507" s="967">
        <v>40150</v>
      </c>
      <c r="C507" s="915">
        <v>771.53499999999997</v>
      </c>
      <c r="D507" s="915">
        <v>986.07</v>
      </c>
      <c r="E507" s="915">
        <v>991.01600000000008</v>
      </c>
      <c r="F507" s="915">
        <v>781.24300000000005</v>
      </c>
    </row>
    <row r="508" spans="2:6">
      <c r="B508" s="967">
        <v>40151</v>
      </c>
      <c r="C508" s="915">
        <v>750.04100000000005</v>
      </c>
      <c r="D508" s="915">
        <v>983.32299999999998</v>
      </c>
      <c r="E508" s="915">
        <v>991.15200000000004</v>
      </c>
      <c r="F508" s="915">
        <v>793.08400000000006</v>
      </c>
    </row>
    <row r="509" spans="2:6">
      <c r="B509" s="967">
        <v>40154</v>
      </c>
      <c r="C509" s="915">
        <v>752.66399999999999</v>
      </c>
      <c r="D509" s="915">
        <v>980.34400000000005</v>
      </c>
      <c r="E509" s="915">
        <v>989.30700000000002</v>
      </c>
      <c r="F509" s="915">
        <v>771.00400000000002</v>
      </c>
    </row>
    <row r="510" spans="2:6">
      <c r="B510" s="967">
        <v>40155</v>
      </c>
      <c r="C510" s="915">
        <v>747.25800000000004</v>
      </c>
      <c r="D510" s="915">
        <v>969.19</v>
      </c>
      <c r="E510" s="915">
        <v>978.11</v>
      </c>
      <c r="F510" s="915">
        <v>748.11199999999997</v>
      </c>
    </row>
    <row r="511" spans="2:6">
      <c r="B511" s="967">
        <v>40156</v>
      </c>
      <c r="C511" s="915">
        <v>740.875</v>
      </c>
      <c r="D511" s="915">
        <v>962.596</v>
      </c>
      <c r="E511" s="915">
        <v>977.67499999999995</v>
      </c>
      <c r="F511" s="915">
        <v>747.64600000000007</v>
      </c>
    </row>
    <row r="512" spans="2:6">
      <c r="B512" s="967">
        <v>40157</v>
      </c>
      <c r="C512" s="915">
        <v>742.678</v>
      </c>
      <c r="D512" s="915">
        <v>965.25599999999997</v>
      </c>
      <c r="E512" s="915">
        <v>981.774</v>
      </c>
      <c r="F512" s="915">
        <v>749.46600000000001</v>
      </c>
    </row>
    <row r="513" spans="2:6">
      <c r="B513" s="967">
        <v>40158</v>
      </c>
      <c r="C513" s="915">
        <v>742.53899999999999</v>
      </c>
      <c r="D513" s="915">
        <v>972.78600000000006</v>
      </c>
      <c r="E513" s="915">
        <v>983.73300000000006</v>
      </c>
      <c r="F513" s="915">
        <v>754.69200000000001</v>
      </c>
    </row>
    <row r="514" spans="2:6">
      <c r="B514" s="967">
        <v>40161</v>
      </c>
      <c r="C514" s="915">
        <v>747.27499999999998</v>
      </c>
      <c r="D514" s="915">
        <v>979.21100000000001</v>
      </c>
      <c r="E514" s="915">
        <v>991.78600000000006</v>
      </c>
      <c r="F514" s="915">
        <v>765.01700000000005</v>
      </c>
    </row>
    <row r="515" spans="2:6">
      <c r="B515" s="967">
        <v>40162</v>
      </c>
      <c r="C515" s="915">
        <v>753.20699999999999</v>
      </c>
      <c r="D515" s="915">
        <v>975.01</v>
      </c>
      <c r="E515" s="915">
        <v>985.721</v>
      </c>
      <c r="F515" s="915">
        <v>773.78899999999999</v>
      </c>
    </row>
    <row r="516" spans="2:6">
      <c r="B516" s="967">
        <v>40163</v>
      </c>
      <c r="C516" s="915">
        <v>768.41899999999998</v>
      </c>
      <c r="D516" s="915">
        <v>973.41899999999998</v>
      </c>
      <c r="E516" s="915">
        <v>992.56700000000001</v>
      </c>
      <c r="F516" s="915">
        <v>805.40700000000004</v>
      </c>
    </row>
    <row r="517" spans="2:6">
      <c r="B517" s="967">
        <v>40164</v>
      </c>
      <c r="C517" s="915">
        <v>770.67399999999998</v>
      </c>
      <c r="D517" s="915">
        <v>954.93100000000004</v>
      </c>
      <c r="E517" s="915">
        <v>975.91800000000001</v>
      </c>
      <c r="F517" s="915">
        <v>774.09</v>
      </c>
    </row>
    <row r="518" spans="2:6">
      <c r="B518" s="967">
        <v>40165</v>
      </c>
      <c r="C518" s="915">
        <v>769.46100000000001</v>
      </c>
      <c r="D518" s="915">
        <v>950.21</v>
      </c>
      <c r="E518" s="915">
        <v>975.98400000000004</v>
      </c>
      <c r="F518" s="915">
        <v>782.226</v>
      </c>
    </row>
    <row r="519" spans="2:6">
      <c r="B519" s="967">
        <v>40168</v>
      </c>
      <c r="C519" s="915">
        <v>763.053</v>
      </c>
      <c r="D519" s="915">
        <v>946.41499999999996</v>
      </c>
      <c r="E519" s="915">
        <v>986.81799999999998</v>
      </c>
      <c r="F519" s="915">
        <v>793.63499999999999</v>
      </c>
    </row>
    <row r="520" spans="2:6">
      <c r="B520" s="967">
        <v>40169</v>
      </c>
      <c r="C520" s="915">
        <v>761.59800000000007</v>
      </c>
      <c r="D520" s="915">
        <v>953.92200000000003</v>
      </c>
      <c r="E520" s="915">
        <v>989.45799999999997</v>
      </c>
      <c r="F520" s="915">
        <v>785.40899999999999</v>
      </c>
    </row>
    <row r="521" spans="2:6">
      <c r="B521" s="967">
        <v>40170</v>
      </c>
      <c r="C521" s="915">
        <v>764.45500000000004</v>
      </c>
      <c r="D521" s="915">
        <v>964.40899999999999</v>
      </c>
      <c r="E521" s="915">
        <v>994.53200000000004</v>
      </c>
      <c r="F521" s="915">
        <v>797.8</v>
      </c>
    </row>
    <row r="522" spans="2:6">
      <c r="B522" s="967">
        <v>40171</v>
      </c>
      <c r="C522" s="915">
        <v>766.16300000000001</v>
      </c>
      <c r="D522" s="915">
        <v>973.86300000000006</v>
      </c>
      <c r="E522" s="915">
        <v>999.76</v>
      </c>
      <c r="F522" s="915">
        <v>802.63900000000001</v>
      </c>
    </row>
    <row r="523" spans="2:6">
      <c r="B523" s="967">
        <v>40172</v>
      </c>
      <c r="C523" s="915">
        <v>766.16300000000001</v>
      </c>
      <c r="D523" s="915">
        <v>974.19500000000005</v>
      </c>
      <c r="E523" s="915">
        <v>999.14200000000005</v>
      </c>
      <c r="F523" s="915">
        <v>805.57100000000003</v>
      </c>
    </row>
    <row r="524" spans="2:6">
      <c r="B524" s="967">
        <v>40175</v>
      </c>
      <c r="C524" s="915">
        <v>766.16300000000001</v>
      </c>
      <c r="D524" s="915">
        <v>981.14300000000003</v>
      </c>
      <c r="E524" s="915">
        <v>1002.806</v>
      </c>
      <c r="F524" s="915">
        <v>804.82900000000006</v>
      </c>
    </row>
    <row r="525" spans="2:6">
      <c r="B525" s="967">
        <v>40176</v>
      </c>
      <c r="C525" s="915">
        <v>771.76</v>
      </c>
      <c r="D525" s="915">
        <v>980.58199999999999</v>
      </c>
      <c r="E525" s="915">
        <v>1002.62</v>
      </c>
      <c r="F525" s="915">
        <v>798.98800000000006</v>
      </c>
    </row>
    <row r="526" spans="2:6">
      <c r="B526" s="967">
        <v>40177</v>
      </c>
      <c r="C526" s="915">
        <v>776.94799999999998</v>
      </c>
      <c r="D526" s="915">
        <v>980.61</v>
      </c>
      <c r="E526" s="915">
        <v>997.98500000000001</v>
      </c>
      <c r="F526" s="915">
        <v>789.26099999999997</v>
      </c>
    </row>
    <row r="527" spans="2:6">
      <c r="B527" s="967">
        <v>40178</v>
      </c>
      <c r="C527" s="915">
        <v>774.63800000000003</v>
      </c>
      <c r="D527" s="915">
        <v>989.46900000000005</v>
      </c>
      <c r="E527" s="915">
        <v>993.68899999999996</v>
      </c>
      <c r="F527" s="915">
        <v>795.31700000000001</v>
      </c>
    </row>
    <row r="528" spans="2:6">
      <c r="B528" s="967">
        <v>40179</v>
      </c>
      <c r="C528" s="915">
        <v>774.63800000000003</v>
      </c>
      <c r="D528" s="915">
        <v>989.46900000000005</v>
      </c>
      <c r="E528" s="915">
        <v>993.68899999999996</v>
      </c>
      <c r="F528" s="915">
        <v>795.31700000000001</v>
      </c>
    </row>
    <row r="529" spans="2:6">
      <c r="B529" s="967">
        <v>40182</v>
      </c>
      <c r="C529" s="915">
        <v>806.44200000000001</v>
      </c>
      <c r="D529" s="915">
        <v>1004.511</v>
      </c>
      <c r="E529" s="915">
        <v>1010.991</v>
      </c>
      <c r="F529" s="915">
        <v>800.13400000000001</v>
      </c>
    </row>
    <row r="530" spans="2:6">
      <c r="B530" s="967">
        <v>40183</v>
      </c>
      <c r="C530" s="915">
        <v>819.17600000000004</v>
      </c>
      <c r="D530" s="915">
        <v>1015.2570000000001</v>
      </c>
      <c r="E530" s="915">
        <v>1013.9970000000001</v>
      </c>
      <c r="F530" s="915">
        <v>811.30100000000004</v>
      </c>
    </row>
    <row r="531" spans="2:6">
      <c r="B531" s="967">
        <v>40184</v>
      </c>
      <c r="C531" s="915">
        <v>830.91200000000003</v>
      </c>
      <c r="D531" s="915">
        <v>1021.751</v>
      </c>
      <c r="E531" s="915">
        <v>1014.698</v>
      </c>
      <c r="F531" s="915">
        <v>813.03300000000002</v>
      </c>
    </row>
    <row r="532" spans="2:6">
      <c r="B532" s="967">
        <v>40185</v>
      </c>
      <c r="C532" s="915">
        <v>840.47699999999998</v>
      </c>
      <c r="D532" s="915">
        <v>1014.421</v>
      </c>
      <c r="E532" s="915">
        <v>1014.833</v>
      </c>
      <c r="F532" s="915">
        <v>813.71199999999999</v>
      </c>
    </row>
    <row r="533" spans="2:6">
      <c r="B533" s="967">
        <v>40186</v>
      </c>
      <c r="C533" s="915">
        <v>829.33900000000006</v>
      </c>
      <c r="D533" s="915">
        <v>1016.4060000000001</v>
      </c>
      <c r="E533" s="915">
        <v>1019.437</v>
      </c>
      <c r="F533" s="915">
        <v>813.01099999999997</v>
      </c>
    </row>
    <row r="534" spans="2:6">
      <c r="B534" s="967">
        <v>40189</v>
      </c>
      <c r="C534" s="915">
        <v>830.31</v>
      </c>
      <c r="D534" s="915">
        <v>1028.07</v>
      </c>
      <c r="E534" s="915">
        <v>1025.6020000000001</v>
      </c>
      <c r="F534" s="915">
        <v>868.13200000000006</v>
      </c>
    </row>
    <row r="535" spans="2:6">
      <c r="B535" s="967">
        <v>40190</v>
      </c>
      <c r="C535" s="915">
        <v>829.72699999999998</v>
      </c>
      <c r="D535" s="915">
        <v>1021.18</v>
      </c>
      <c r="E535" s="915">
        <v>1019.806</v>
      </c>
      <c r="F535" s="915">
        <v>851.68499999999995</v>
      </c>
    </row>
    <row r="536" spans="2:6">
      <c r="B536" s="967">
        <v>40191</v>
      </c>
      <c r="C536" s="915">
        <v>830.32600000000002</v>
      </c>
      <c r="D536" s="915">
        <v>1012.095</v>
      </c>
      <c r="E536" s="915">
        <v>1023.078</v>
      </c>
      <c r="F536" s="915">
        <v>852.88900000000001</v>
      </c>
    </row>
    <row r="537" spans="2:6">
      <c r="B537" s="967">
        <v>40192</v>
      </c>
      <c r="C537" s="915">
        <v>828.31900000000007</v>
      </c>
      <c r="D537" s="915">
        <v>1013.292</v>
      </c>
      <c r="E537" s="915">
        <v>1028.068</v>
      </c>
      <c r="F537" s="915">
        <v>865.98099999999999</v>
      </c>
    </row>
    <row r="538" spans="2:6">
      <c r="B538" s="967">
        <v>40193</v>
      </c>
      <c r="C538" s="915">
        <v>822.10400000000004</v>
      </c>
      <c r="D538" s="915">
        <v>1010.775</v>
      </c>
      <c r="E538" s="915">
        <v>1017.984</v>
      </c>
      <c r="F538" s="915">
        <v>857.48599999999999</v>
      </c>
    </row>
    <row r="539" spans="2:6">
      <c r="B539" s="967">
        <v>40196</v>
      </c>
      <c r="C539" s="915">
        <v>832.64099999999996</v>
      </c>
      <c r="D539" s="915">
        <v>1012.548</v>
      </c>
      <c r="E539" s="915">
        <v>1019.61</v>
      </c>
      <c r="F539" s="915">
        <v>867.928</v>
      </c>
    </row>
    <row r="540" spans="2:6">
      <c r="B540" s="967">
        <v>40197</v>
      </c>
      <c r="C540" s="915">
        <v>835.75</v>
      </c>
      <c r="D540" s="915">
        <v>1013.412</v>
      </c>
      <c r="E540" s="915">
        <v>1025.8320000000001</v>
      </c>
      <c r="F540" s="915">
        <v>872.93799999999999</v>
      </c>
    </row>
    <row r="541" spans="2:6">
      <c r="B541" s="967">
        <v>40198</v>
      </c>
      <c r="C541" s="915">
        <v>832.23800000000006</v>
      </c>
      <c r="D541" s="915">
        <v>997.49200000000008</v>
      </c>
      <c r="E541" s="915">
        <v>1011.024</v>
      </c>
      <c r="F541" s="915">
        <v>854.05600000000004</v>
      </c>
    </row>
    <row r="542" spans="2:6">
      <c r="B542" s="967">
        <v>40199</v>
      </c>
      <c r="C542" s="915">
        <v>826.90300000000002</v>
      </c>
      <c r="D542" s="915">
        <v>981.16499999999996</v>
      </c>
      <c r="E542" s="915">
        <v>995.78200000000004</v>
      </c>
      <c r="F542" s="915">
        <v>836.76300000000003</v>
      </c>
    </row>
    <row r="543" spans="2:6">
      <c r="B543" s="967">
        <v>40200</v>
      </c>
      <c r="C543" s="915">
        <v>811.77</v>
      </c>
      <c r="D543" s="915">
        <v>963.85199999999998</v>
      </c>
      <c r="E543" s="915">
        <v>979.87400000000002</v>
      </c>
      <c r="F543" s="915">
        <v>820.08400000000006</v>
      </c>
    </row>
    <row r="544" spans="2:6">
      <c r="B544" s="967">
        <v>40203</v>
      </c>
      <c r="C544" s="915">
        <v>810.75800000000004</v>
      </c>
      <c r="D544" s="915">
        <v>959.05899999999997</v>
      </c>
      <c r="E544" s="915">
        <v>979.89400000000001</v>
      </c>
      <c r="F544" s="915">
        <v>817.18100000000004</v>
      </c>
    </row>
    <row r="545" spans="2:6">
      <c r="B545" s="967">
        <v>40204</v>
      </c>
      <c r="C545" s="915">
        <v>800.43499999999995</v>
      </c>
      <c r="D545" s="915">
        <v>938.06200000000001</v>
      </c>
      <c r="E545" s="915">
        <v>975.51700000000005</v>
      </c>
      <c r="F545" s="915">
        <v>795.79499999999996</v>
      </c>
    </row>
    <row r="546" spans="2:6">
      <c r="B546" s="967">
        <v>40205</v>
      </c>
      <c r="C546" s="915">
        <v>790.04399999999998</v>
      </c>
      <c r="D546" s="915">
        <v>928.70600000000002</v>
      </c>
      <c r="E546" s="915">
        <v>974.37599999999998</v>
      </c>
      <c r="F546" s="915">
        <v>800.94</v>
      </c>
    </row>
    <row r="547" spans="2:6">
      <c r="B547" s="967">
        <v>40206</v>
      </c>
      <c r="C547" s="915">
        <v>795.81600000000003</v>
      </c>
      <c r="D547" s="915">
        <v>940.07400000000007</v>
      </c>
      <c r="E547" s="915">
        <v>962.94200000000001</v>
      </c>
      <c r="F547" s="915">
        <v>805.88599999999997</v>
      </c>
    </row>
    <row r="548" spans="2:6">
      <c r="B548" s="967">
        <v>40207</v>
      </c>
      <c r="C548" s="915">
        <v>783.52600000000007</v>
      </c>
      <c r="D548" s="915">
        <v>933.59</v>
      </c>
      <c r="E548" s="915">
        <v>954.73099999999999</v>
      </c>
      <c r="F548" s="915">
        <v>814.32900000000006</v>
      </c>
    </row>
    <row r="549" spans="2:6">
      <c r="B549" s="967">
        <v>40210</v>
      </c>
      <c r="C549" s="915">
        <v>781.16100000000006</v>
      </c>
      <c r="D549" s="915">
        <v>934.22300000000007</v>
      </c>
      <c r="E549" s="915">
        <v>964.34699999999998</v>
      </c>
      <c r="F549" s="915">
        <v>817.096</v>
      </c>
    </row>
    <row r="550" spans="2:6">
      <c r="B550" s="967">
        <v>40211</v>
      </c>
      <c r="C550" s="915">
        <v>786.66800000000001</v>
      </c>
      <c r="D550" s="915">
        <v>940.43100000000004</v>
      </c>
      <c r="E550" s="915">
        <v>978.16499999999996</v>
      </c>
      <c r="F550" s="915">
        <v>834.35400000000004</v>
      </c>
    </row>
    <row r="551" spans="2:6">
      <c r="B551" s="967">
        <v>40212</v>
      </c>
      <c r="C551" s="915">
        <v>793.77600000000007</v>
      </c>
      <c r="D551" s="915">
        <v>952.25700000000006</v>
      </c>
      <c r="E551" s="915">
        <v>972.34100000000001</v>
      </c>
      <c r="F551" s="915">
        <v>833.71799999999996</v>
      </c>
    </row>
    <row r="552" spans="2:6">
      <c r="B552" s="967">
        <v>40213</v>
      </c>
      <c r="C552" s="915">
        <v>789.68399999999997</v>
      </c>
      <c r="D552" s="915">
        <v>926.41300000000001</v>
      </c>
      <c r="E552" s="915">
        <v>945.33900000000006</v>
      </c>
      <c r="F552" s="915">
        <v>803.48599999999999</v>
      </c>
    </row>
    <row r="553" spans="2:6">
      <c r="B553" s="967">
        <v>40214</v>
      </c>
      <c r="C553" s="915">
        <v>767.60599999999999</v>
      </c>
      <c r="D553" s="915">
        <v>897.7</v>
      </c>
      <c r="E553" s="915">
        <v>939.45799999999997</v>
      </c>
      <c r="F553" s="915">
        <v>777.03399999999999</v>
      </c>
    </row>
    <row r="554" spans="2:6">
      <c r="B554" s="967">
        <v>40217</v>
      </c>
      <c r="C554" s="915">
        <v>762.81299999999999</v>
      </c>
      <c r="D554" s="915">
        <v>894.072</v>
      </c>
      <c r="E554" s="915">
        <v>935.10400000000004</v>
      </c>
      <c r="F554" s="915">
        <v>754.48900000000003</v>
      </c>
    </row>
    <row r="555" spans="2:6">
      <c r="B555" s="967">
        <v>40218</v>
      </c>
      <c r="C555" s="915">
        <v>757.58900000000006</v>
      </c>
      <c r="D555" s="915">
        <v>908.66600000000005</v>
      </c>
      <c r="E555" s="915">
        <v>942.81</v>
      </c>
      <c r="F555" s="915">
        <v>767.96600000000001</v>
      </c>
    </row>
    <row r="556" spans="2:6">
      <c r="B556" s="967">
        <v>40219</v>
      </c>
      <c r="C556" s="915">
        <v>757.76</v>
      </c>
      <c r="D556" s="915">
        <v>912.49200000000008</v>
      </c>
      <c r="E556" s="915">
        <v>942.59699999999998</v>
      </c>
      <c r="F556" s="915">
        <v>763.73</v>
      </c>
    </row>
    <row r="557" spans="2:6">
      <c r="B557" s="967">
        <v>40220</v>
      </c>
      <c r="C557" s="915">
        <v>749.346</v>
      </c>
      <c r="D557" s="915">
        <v>922.90800000000002</v>
      </c>
      <c r="E557" s="915">
        <v>948.79200000000003</v>
      </c>
      <c r="F557" s="915">
        <v>767.649</v>
      </c>
    </row>
    <row r="558" spans="2:6">
      <c r="B558" s="967">
        <v>40221</v>
      </c>
      <c r="C558" s="915">
        <v>737.33600000000001</v>
      </c>
      <c r="D558" s="915">
        <v>921.74900000000002</v>
      </c>
      <c r="E558" s="915">
        <v>948.18</v>
      </c>
      <c r="F558" s="915">
        <v>754.25700000000006</v>
      </c>
    </row>
    <row r="559" spans="2:6">
      <c r="B559" s="967">
        <v>40224</v>
      </c>
      <c r="C559" s="915">
        <v>735.46299999999997</v>
      </c>
      <c r="D559" s="915">
        <v>924.726</v>
      </c>
      <c r="E559" s="915">
        <v>947.97900000000004</v>
      </c>
      <c r="F559" s="915">
        <v>760.827</v>
      </c>
    </row>
    <row r="560" spans="2:6">
      <c r="B560" s="967">
        <v>40225</v>
      </c>
      <c r="C560" s="915">
        <v>739.39099999999996</v>
      </c>
      <c r="D560" s="915">
        <v>932.55</v>
      </c>
      <c r="E560" s="915">
        <v>962.99700000000007</v>
      </c>
      <c r="F560" s="915">
        <v>788.8</v>
      </c>
    </row>
    <row r="561" spans="2:6">
      <c r="B561" s="967">
        <v>40226</v>
      </c>
      <c r="C561" s="915">
        <v>743.11199999999997</v>
      </c>
      <c r="D561" s="915">
        <v>945.08500000000004</v>
      </c>
      <c r="E561" s="915">
        <v>969.74800000000005</v>
      </c>
      <c r="F561" s="915">
        <v>785.19799999999998</v>
      </c>
    </row>
    <row r="562" spans="2:6">
      <c r="B562" s="967">
        <v>40227</v>
      </c>
      <c r="C562" s="915">
        <v>738.774</v>
      </c>
      <c r="D562" s="915">
        <v>943.11199999999997</v>
      </c>
      <c r="E562" s="915">
        <v>974.60300000000007</v>
      </c>
      <c r="F562" s="915">
        <v>779.05700000000002</v>
      </c>
    </row>
    <row r="563" spans="2:6">
      <c r="B563" s="967">
        <v>40228</v>
      </c>
      <c r="C563" s="915">
        <v>748.6</v>
      </c>
      <c r="D563" s="915">
        <v>933.35400000000004</v>
      </c>
      <c r="E563" s="915">
        <v>970.93299999999999</v>
      </c>
      <c r="F563" s="915">
        <v>785.81700000000001</v>
      </c>
    </row>
    <row r="564" spans="2:6">
      <c r="B564" s="967">
        <v>40231</v>
      </c>
      <c r="C564" s="915">
        <v>758.10300000000007</v>
      </c>
      <c r="D564" s="915">
        <v>943.29899999999998</v>
      </c>
      <c r="E564" s="915">
        <v>974.51600000000008</v>
      </c>
      <c r="F564" s="915">
        <v>789.31899999999996</v>
      </c>
    </row>
    <row r="565" spans="2:6">
      <c r="B565" s="967">
        <v>40232</v>
      </c>
      <c r="C565" s="915">
        <v>745.971</v>
      </c>
      <c r="D565" s="915">
        <v>940.20900000000006</v>
      </c>
      <c r="E565" s="915">
        <v>964.60300000000007</v>
      </c>
      <c r="F565" s="915">
        <v>785.17</v>
      </c>
    </row>
    <row r="566" spans="2:6">
      <c r="B566" s="967">
        <v>40233</v>
      </c>
      <c r="C566" s="915">
        <v>748.22699999999998</v>
      </c>
      <c r="D566" s="915">
        <v>933.22699999999998</v>
      </c>
      <c r="E566" s="915">
        <v>969.65200000000004</v>
      </c>
      <c r="F566" s="915">
        <v>777.26400000000001</v>
      </c>
    </row>
    <row r="567" spans="2:6">
      <c r="B567" s="967">
        <v>40234</v>
      </c>
      <c r="C567" s="915">
        <v>756.12099999999998</v>
      </c>
      <c r="D567" s="915">
        <v>922.928</v>
      </c>
      <c r="E567" s="915">
        <v>963.54200000000003</v>
      </c>
      <c r="F567" s="915">
        <v>758.53600000000006</v>
      </c>
    </row>
    <row r="568" spans="2:6">
      <c r="B568" s="967">
        <v>40235</v>
      </c>
      <c r="C568" s="915">
        <v>752.59500000000003</v>
      </c>
      <c r="D568" s="915">
        <v>935.92899999999997</v>
      </c>
      <c r="E568" s="915">
        <v>969.23599999999999</v>
      </c>
      <c r="F568" s="915">
        <v>771.63900000000001</v>
      </c>
    </row>
    <row r="569" spans="2:6">
      <c r="B569" s="967">
        <v>40238</v>
      </c>
      <c r="C569" s="915">
        <v>731.572</v>
      </c>
      <c r="D569" s="915">
        <v>947.89499999999998</v>
      </c>
      <c r="E569" s="915">
        <v>975.45400000000006</v>
      </c>
      <c r="F569" s="915">
        <v>786.67700000000002</v>
      </c>
    </row>
    <row r="570" spans="2:6">
      <c r="B570" s="967">
        <v>40239</v>
      </c>
      <c r="C570" s="915">
        <v>738.54700000000003</v>
      </c>
      <c r="D570" s="915">
        <v>959.66200000000003</v>
      </c>
      <c r="E570" s="915">
        <v>982.58</v>
      </c>
      <c r="F570" s="915">
        <v>797.25099999999998</v>
      </c>
    </row>
    <row r="571" spans="2:6">
      <c r="B571" s="967">
        <v>40240</v>
      </c>
      <c r="C571" s="915">
        <v>751.49800000000005</v>
      </c>
      <c r="D571" s="915">
        <v>966.43399999999997</v>
      </c>
      <c r="E571" s="915">
        <v>988.31900000000007</v>
      </c>
      <c r="F571" s="915">
        <v>805.10800000000006</v>
      </c>
    </row>
    <row r="572" spans="2:6">
      <c r="B572" s="967">
        <v>40241</v>
      </c>
      <c r="C572" s="915">
        <v>757.72</v>
      </c>
      <c r="D572" s="915">
        <v>961.34100000000001</v>
      </c>
      <c r="E572" s="915">
        <v>987.22500000000002</v>
      </c>
      <c r="F572" s="915">
        <v>807.61300000000006</v>
      </c>
    </row>
    <row r="573" spans="2:6">
      <c r="B573" s="967">
        <v>40242</v>
      </c>
      <c r="C573" s="915">
        <v>762.48</v>
      </c>
      <c r="D573" s="915">
        <v>974.92200000000003</v>
      </c>
      <c r="E573" s="915">
        <v>999.80399999999997</v>
      </c>
      <c r="F573" s="915">
        <v>827.428</v>
      </c>
    </row>
    <row r="574" spans="2:6">
      <c r="B574" s="967">
        <v>40245</v>
      </c>
      <c r="C574" s="915">
        <v>751.42</v>
      </c>
      <c r="D574" s="915">
        <v>986.07900000000006</v>
      </c>
      <c r="E574" s="915">
        <v>1002.597</v>
      </c>
      <c r="F574" s="915">
        <v>828.93799999999999</v>
      </c>
    </row>
    <row r="575" spans="2:6">
      <c r="B575" s="967">
        <v>40246</v>
      </c>
      <c r="C575" s="915">
        <v>744.2</v>
      </c>
      <c r="D575" s="915">
        <v>986.15300000000002</v>
      </c>
      <c r="E575" s="915">
        <v>1002.563</v>
      </c>
      <c r="F575" s="915">
        <v>827.49400000000003</v>
      </c>
    </row>
    <row r="576" spans="2:6">
      <c r="B576" s="967">
        <v>40247</v>
      </c>
      <c r="C576" s="915">
        <v>749.37200000000007</v>
      </c>
      <c r="D576" s="915">
        <v>993.44299999999998</v>
      </c>
      <c r="E576" s="915">
        <v>1006.7470000000001</v>
      </c>
      <c r="F576" s="915">
        <v>830.452</v>
      </c>
    </row>
    <row r="577" spans="2:6">
      <c r="B577" s="967">
        <v>40248</v>
      </c>
      <c r="C577" s="915">
        <v>743.44399999999996</v>
      </c>
      <c r="D577" s="915">
        <v>989.83199999999999</v>
      </c>
      <c r="E577" s="915">
        <v>1009.883</v>
      </c>
      <c r="F577" s="915">
        <v>825.75</v>
      </c>
    </row>
    <row r="578" spans="2:6">
      <c r="B578" s="967">
        <v>40249</v>
      </c>
      <c r="C578" s="915">
        <v>745.43100000000004</v>
      </c>
      <c r="D578" s="915">
        <v>992.68</v>
      </c>
      <c r="E578" s="915">
        <v>1013.352</v>
      </c>
      <c r="F578" s="915">
        <v>840.32299999999998</v>
      </c>
    </row>
    <row r="579" spans="2:6">
      <c r="B579" s="967">
        <v>40252</v>
      </c>
      <c r="C579" s="915">
        <v>747</v>
      </c>
      <c r="D579" s="915">
        <v>983.03600000000006</v>
      </c>
      <c r="E579" s="915">
        <v>1010.109</v>
      </c>
      <c r="F579" s="915">
        <v>825.3</v>
      </c>
    </row>
    <row r="580" spans="2:6">
      <c r="B580" s="967">
        <v>40253</v>
      </c>
      <c r="C580" s="915">
        <v>746.245</v>
      </c>
      <c r="D580" s="915">
        <v>991.48300000000006</v>
      </c>
      <c r="E580" s="915">
        <v>1019.61</v>
      </c>
      <c r="F580" s="915">
        <v>841.13200000000006</v>
      </c>
    </row>
    <row r="581" spans="2:6">
      <c r="B581" s="967">
        <v>40254</v>
      </c>
      <c r="C581" s="915">
        <v>758.63900000000001</v>
      </c>
      <c r="D581" s="915">
        <v>1005.7660000000001</v>
      </c>
      <c r="E581" s="915">
        <v>1026.489</v>
      </c>
      <c r="F581" s="915">
        <v>850.11699999999996</v>
      </c>
    </row>
    <row r="582" spans="2:6">
      <c r="B582" s="967">
        <v>40255</v>
      </c>
      <c r="C582" s="915">
        <v>754.59</v>
      </c>
      <c r="D582" s="915">
        <v>1001.5070000000001</v>
      </c>
      <c r="E582" s="915">
        <v>1022.501</v>
      </c>
      <c r="F582" s="915">
        <v>839.91499999999996</v>
      </c>
    </row>
    <row r="583" spans="2:6">
      <c r="B583" s="967">
        <v>40256</v>
      </c>
      <c r="C583" s="915">
        <v>766.09299999999996</v>
      </c>
      <c r="D583" s="915">
        <v>997.94</v>
      </c>
      <c r="E583" s="915">
        <v>1017.153</v>
      </c>
      <c r="F583" s="915">
        <v>831.976</v>
      </c>
    </row>
    <row r="584" spans="2:6">
      <c r="B584" s="967">
        <v>40259</v>
      </c>
      <c r="C584" s="915">
        <v>755.71199999999999</v>
      </c>
      <c r="D584" s="915">
        <v>989.92600000000004</v>
      </c>
      <c r="E584" s="915">
        <v>1021.1130000000001</v>
      </c>
      <c r="F584" s="915">
        <v>826.21699999999998</v>
      </c>
    </row>
    <row r="585" spans="2:6">
      <c r="B585" s="967">
        <v>40260</v>
      </c>
      <c r="C585" s="915">
        <v>777.10300000000007</v>
      </c>
      <c r="D585" s="915">
        <v>994.11599999999999</v>
      </c>
      <c r="E585" s="915">
        <v>1026.7190000000001</v>
      </c>
      <c r="F585" s="915">
        <v>824.47</v>
      </c>
    </row>
    <row r="586" spans="2:6">
      <c r="B586" s="967">
        <v>40261</v>
      </c>
      <c r="C586" s="915">
        <v>773.31799999999998</v>
      </c>
      <c r="D586" s="915">
        <v>992.00200000000007</v>
      </c>
      <c r="E586" s="915">
        <v>1018.264</v>
      </c>
      <c r="F586" s="915">
        <v>816.16399999999999</v>
      </c>
    </row>
    <row r="587" spans="2:6">
      <c r="B587" s="967">
        <v>40262</v>
      </c>
      <c r="C587" s="915">
        <v>781.16800000000001</v>
      </c>
      <c r="D587" s="915">
        <v>989.952</v>
      </c>
      <c r="E587" s="915">
        <v>1018.664</v>
      </c>
      <c r="F587" s="915">
        <v>817.23800000000006</v>
      </c>
    </row>
    <row r="588" spans="2:6">
      <c r="B588" s="967">
        <v>40263</v>
      </c>
      <c r="C588" s="915">
        <v>778.64499999999998</v>
      </c>
      <c r="D588" s="915">
        <v>993.07799999999997</v>
      </c>
      <c r="E588" s="915">
        <v>1020.4970000000001</v>
      </c>
      <c r="F588" s="915">
        <v>819.76400000000001</v>
      </c>
    </row>
    <row r="589" spans="2:6">
      <c r="B589" s="967">
        <v>40266</v>
      </c>
      <c r="C589" s="915">
        <v>779.03600000000006</v>
      </c>
      <c r="D589" s="915">
        <v>1003.6660000000001</v>
      </c>
      <c r="E589" s="915">
        <v>1026.5840000000001</v>
      </c>
      <c r="F589" s="915">
        <v>836.43399999999997</v>
      </c>
    </row>
    <row r="590" spans="2:6">
      <c r="B590" s="967">
        <v>40267</v>
      </c>
      <c r="C590" s="915">
        <v>785.72500000000002</v>
      </c>
      <c r="D590" s="915">
        <v>1009.331</v>
      </c>
      <c r="E590" s="915">
        <v>1027.3330000000001</v>
      </c>
      <c r="F590" s="915">
        <v>843.37700000000007</v>
      </c>
    </row>
    <row r="591" spans="2:6">
      <c r="B591" s="967">
        <v>40268</v>
      </c>
      <c r="C591" s="915">
        <v>788.78300000000002</v>
      </c>
      <c r="D591" s="915">
        <v>1010.3340000000001</v>
      </c>
      <c r="E591" s="915">
        <v>1026.4670000000001</v>
      </c>
      <c r="F591" s="915">
        <v>848.846</v>
      </c>
    </row>
    <row r="592" spans="2:6">
      <c r="B592" s="967">
        <v>40269</v>
      </c>
      <c r="C592" s="915">
        <v>783.18299999999999</v>
      </c>
      <c r="D592" s="915">
        <v>1027.2740000000001</v>
      </c>
      <c r="E592" s="915">
        <v>1035.9570000000001</v>
      </c>
      <c r="F592" s="915">
        <v>871.80100000000004</v>
      </c>
    </row>
    <row r="593" spans="2:6">
      <c r="B593" s="967">
        <v>40270</v>
      </c>
      <c r="C593" s="915">
        <v>783.18299999999999</v>
      </c>
      <c r="D593" s="915">
        <v>1028.537</v>
      </c>
      <c r="E593" s="915">
        <v>1036.5840000000001</v>
      </c>
      <c r="F593" s="915">
        <v>871.89600000000007</v>
      </c>
    </row>
    <row r="594" spans="2:6">
      <c r="B594" s="967">
        <v>40273</v>
      </c>
      <c r="C594" s="915">
        <v>783.18299999999999</v>
      </c>
      <c r="D594" s="915">
        <v>1036.617</v>
      </c>
      <c r="E594" s="915">
        <v>1041.9359999999999</v>
      </c>
      <c r="F594" s="915">
        <v>879.48699999999997</v>
      </c>
    </row>
    <row r="595" spans="2:6">
      <c r="B595" s="967">
        <v>40274</v>
      </c>
      <c r="C595" s="915">
        <v>790.10400000000004</v>
      </c>
      <c r="D595" s="915">
        <v>1039.2660000000001</v>
      </c>
      <c r="E595" s="915">
        <v>1042.482</v>
      </c>
      <c r="F595" s="915">
        <v>881.44799999999998</v>
      </c>
    </row>
    <row r="596" spans="2:6">
      <c r="B596" s="967">
        <v>40275</v>
      </c>
      <c r="C596" s="915">
        <v>781.64600000000007</v>
      </c>
      <c r="D596" s="915">
        <v>1042.9880000000001</v>
      </c>
      <c r="E596" s="915">
        <v>1037.9290000000001</v>
      </c>
      <c r="F596" s="915">
        <v>869.48599999999999</v>
      </c>
    </row>
    <row r="597" spans="2:6">
      <c r="B597" s="967">
        <v>40276</v>
      </c>
      <c r="C597" s="915">
        <v>772.14300000000003</v>
      </c>
      <c r="D597" s="915">
        <v>1036.3109999999999</v>
      </c>
      <c r="E597" s="915">
        <v>1037.1870000000001</v>
      </c>
      <c r="F597" s="915">
        <v>863.81600000000003</v>
      </c>
    </row>
    <row r="598" spans="2:6">
      <c r="B598" s="967">
        <v>40277</v>
      </c>
      <c r="C598" s="915">
        <v>779.31500000000005</v>
      </c>
      <c r="D598" s="915">
        <v>1043.9970000000001</v>
      </c>
      <c r="E598" s="915">
        <v>1046.366</v>
      </c>
      <c r="F598" s="915">
        <v>879.84199999999998</v>
      </c>
    </row>
    <row r="599" spans="2:6">
      <c r="B599" s="967">
        <v>40280</v>
      </c>
      <c r="C599" s="915">
        <v>785.91</v>
      </c>
      <c r="D599" s="915">
        <v>1041.376</v>
      </c>
      <c r="E599" s="915">
        <v>1050.3689999999999</v>
      </c>
      <c r="F599" s="915">
        <v>888.28700000000003</v>
      </c>
    </row>
    <row r="600" spans="2:6">
      <c r="B600" s="967">
        <v>40281</v>
      </c>
      <c r="C600" s="915">
        <v>784.31899999999996</v>
      </c>
      <c r="D600" s="915">
        <v>1033.806</v>
      </c>
      <c r="E600" s="915">
        <v>1048.251</v>
      </c>
      <c r="F600" s="915">
        <v>882.53300000000002</v>
      </c>
    </row>
    <row r="601" spans="2:6">
      <c r="B601" s="967">
        <v>40282</v>
      </c>
      <c r="C601" s="915">
        <v>785.10199999999998</v>
      </c>
      <c r="D601" s="915">
        <v>1046.444</v>
      </c>
      <c r="E601" s="915">
        <v>1059.259</v>
      </c>
      <c r="F601" s="915">
        <v>904.32400000000007</v>
      </c>
    </row>
    <row r="602" spans="2:6">
      <c r="B602" s="967">
        <v>40283</v>
      </c>
      <c r="C602" s="915">
        <v>783.38400000000001</v>
      </c>
      <c r="D602" s="915">
        <v>1047.5129999999999</v>
      </c>
      <c r="E602" s="915">
        <v>1061.682</v>
      </c>
      <c r="F602" s="915">
        <v>909.20799999999997</v>
      </c>
    </row>
    <row r="603" spans="2:6">
      <c r="B603" s="967">
        <v>40284</v>
      </c>
      <c r="C603" s="915">
        <v>783.20699999999999</v>
      </c>
      <c r="D603" s="915">
        <v>1032.0830000000001</v>
      </c>
      <c r="E603" s="915">
        <v>1044.836</v>
      </c>
      <c r="F603" s="915">
        <v>886.596</v>
      </c>
    </row>
    <row r="604" spans="2:6">
      <c r="B604" s="967">
        <v>40287</v>
      </c>
      <c r="C604" s="915">
        <v>774.94</v>
      </c>
      <c r="D604" s="915">
        <v>1011.29</v>
      </c>
      <c r="E604" s="915">
        <v>1042.8689999999999</v>
      </c>
      <c r="F604" s="915">
        <v>861.78800000000001</v>
      </c>
    </row>
    <row r="605" spans="2:6">
      <c r="B605" s="967">
        <v>40288</v>
      </c>
      <c r="C605" s="915">
        <v>772.58199999999999</v>
      </c>
      <c r="D605" s="915">
        <v>1022.8630000000001</v>
      </c>
      <c r="E605" s="915">
        <v>1051.4839999999999</v>
      </c>
      <c r="F605" s="915">
        <v>872.22400000000005</v>
      </c>
    </row>
    <row r="606" spans="2:6">
      <c r="B606" s="967">
        <v>40289</v>
      </c>
      <c r="C606" s="915">
        <v>768.99900000000002</v>
      </c>
      <c r="D606" s="915">
        <v>1026.8910000000001</v>
      </c>
      <c r="E606" s="915">
        <v>1050.059</v>
      </c>
      <c r="F606" s="915">
        <v>865.96299999999997</v>
      </c>
    </row>
    <row r="607" spans="2:6">
      <c r="B607" s="967">
        <v>40290</v>
      </c>
      <c r="C607" s="915">
        <v>766.48500000000001</v>
      </c>
      <c r="D607" s="915">
        <v>1020.674</v>
      </c>
      <c r="E607" s="915">
        <v>1046.8599999999999</v>
      </c>
      <c r="F607" s="915">
        <v>849.21100000000001</v>
      </c>
    </row>
    <row r="608" spans="2:6">
      <c r="B608" s="967">
        <v>40291</v>
      </c>
      <c r="C608" s="915">
        <v>774.42899999999997</v>
      </c>
      <c r="D608" s="915">
        <v>1024.0709999999999</v>
      </c>
      <c r="E608" s="915">
        <v>1052.3620000000001</v>
      </c>
      <c r="F608" s="915">
        <v>866.38499999999999</v>
      </c>
    </row>
    <row r="609" spans="2:6">
      <c r="B609" s="967">
        <v>40294</v>
      </c>
      <c r="C609" s="915">
        <v>786.19900000000007</v>
      </c>
      <c r="D609" s="915">
        <v>1035.2160000000001</v>
      </c>
      <c r="E609" s="915">
        <v>1054.8209999999999</v>
      </c>
      <c r="F609" s="915">
        <v>875.42100000000005</v>
      </c>
    </row>
    <row r="610" spans="2:6">
      <c r="B610" s="967">
        <v>40295</v>
      </c>
      <c r="C610" s="915">
        <v>769.96799999999996</v>
      </c>
      <c r="D610" s="915">
        <v>1020.236</v>
      </c>
      <c r="E610" s="915">
        <v>1032.2529999999999</v>
      </c>
      <c r="F610" s="915">
        <v>859.71900000000005</v>
      </c>
    </row>
    <row r="611" spans="2:6">
      <c r="B611" s="967">
        <v>40296</v>
      </c>
      <c r="C611" s="915">
        <v>763.76400000000001</v>
      </c>
      <c r="D611" s="915">
        <v>1005.2710000000001</v>
      </c>
      <c r="E611" s="915">
        <v>1027.867</v>
      </c>
      <c r="F611" s="915">
        <v>838.05899999999997</v>
      </c>
    </row>
    <row r="612" spans="2:6">
      <c r="B612" s="967">
        <v>40297</v>
      </c>
      <c r="C612" s="915">
        <v>757.52700000000004</v>
      </c>
      <c r="D612" s="915">
        <v>1014.081</v>
      </c>
      <c r="E612" s="915">
        <v>1039.4390000000001</v>
      </c>
      <c r="F612" s="915">
        <v>855.02100000000007</v>
      </c>
    </row>
    <row r="613" spans="2:6">
      <c r="B613" s="967">
        <v>40298</v>
      </c>
      <c r="C613" s="915">
        <v>756.88400000000001</v>
      </c>
      <c r="D613" s="915">
        <v>1020.033</v>
      </c>
      <c r="E613" s="915">
        <v>1028.8990000000001</v>
      </c>
      <c r="F613" s="915">
        <v>842.24</v>
      </c>
    </row>
    <row r="614" spans="2:6">
      <c r="B614" s="967">
        <v>40301</v>
      </c>
      <c r="C614" s="915">
        <v>756.88400000000001</v>
      </c>
      <c r="D614" s="915">
        <v>1008.313</v>
      </c>
      <c r="E614" s="915">
        <v>1034.576</v>
      </c>
      <c r="F614" s="915">
        <v>840.97900000000004</v>
      </c>
    </row>
    <row r="615" spans="2:6">
      <c r="B615" s="967">
        <v>40302</v>
      </c>
      <c r="C615" s="915">
        <v>746.16300000000001</v>
      </c>
      <c r="D615" s="915">
        <v>990.64200000000005</v>
      </c>
      <c r="E615" s="915">
        <v>1009.442</v>
      </c>
      <c r="F615" s="915">
        <v>809.774</v>
      </c>
    </row>
    <row r="616" spans="2:6">
      <c r="B616" s="967">
        <v>40303</v>
      </c>
      <c r="C616" s="915">
        <v>734.59500000000003</v>
      </c>
      <c r="D616" s="915">
        <v>970.24400000000003</v>
      </c>
      <c r="E616" s="915">
        <v>1000.192</v>
      </c>
      <c r="F616" s="915">
        <v>788.96400000000006</v>
      </c>
    </row>
    <row r="617" spans="2:6">
      <c r="B617" s="967">
        <v>40304</v>
      </c>
      <c r="C617" s="915">
        <v>689.13</v>
      </c>
      <c r="D617" s="915">
        <v>948.53499999999997</v>
      </c>
      <c r="E617" s="915">
        <v>971.41</v>
      </c>
      <c r="F617" s="915">
        <v>768.61500000000001</v>
      </c>
    </row>
    <row r="618" spans="2:6">
      <c r="B618" s="967">
        <v>40305</v>
      </c>
      <c r="C618" s="915">
        <v>621.31600000000003</v>
      </c>
      <c r="D618" s="915">
        <v>927.03700000000003</v>
      </c>
      <c r="E618" s="915">
        <v>951.40899999999999</v>
      </c>
      <c r="F618" s="915">
        <v>725.98300000000006</v>
      </c>
    </row>
    <row r="619" spans="2:6">
      <c r="B619" s="967">
        <v>40308</v>
      </c>
      <c r="C619" s="915">
        <v>685.952</v>
      </c>
      <c r="D619" s="915">
        <v>967.22900000000004</v>
      </c>
      <c r="E619" s="915">
        <v>994.31600000000003</v>
      </c>
      <c r="F619" s="915">
        <v>742.61500000000001</v>
      </c>
    </row>
    <row r="620" spans="2:6">
      <c r="B620" s="967">
        <v>40309</v>
      </c>
      <c r="C620" s="915">
        <v>639.46100000000001</v>
      </c>
      <c r="D620" s="915">
        <v>958.827</v>
      </c>
      <c r="E620" s="915">
        <v>988.48599999999999</v>
      </c>
      <c r="F620" s="915">
        <v>763.66600000000005</v>
      </c>
    </row>
    <row r="621" spans="2:6">
      <c r="B621" s="967">
        <v>40310</v>
      </c>
      <c r="C621" s="915">
        <v>659.09900000000005</v>
      </c>
      <c r="D621" s="915">
        <v>968.00400000000002</v>
      </c>
      <c r="E621" s="915">
        <v>1000.554</v>
      </c>
      <c r="F621" s="915">
        <v>801.024</v>
      </c>
    </row>
    <row r="622" spans="2:6">
      <c r="B622" s="967">
        <v>40311</v>
      </c>
      <c r="C622" s="915">
        <v>667.596</v>
      </c>
      <c r="D622" s="915">
        <v>975.56299999999999</v>
      </c>
      <c r="E622" s="915">
        <v>994.35800000000006</v>
      </c>
      <c r="F622" s="915">
        <v>790.92200000000003</v>
      </c>
    </row>
    <row r="623" spans="2:6">
      <c r="B623" s="967">
        <v>40312</v>
      </c>
      <c r="C623" s="915">
        <v>667.09500000000003</v>
      </c>
      <c r="D623" s="915">
        <v>959.81500000000005</v>
      </c>
      <c r="E623" s="915">
        <v>971.08299999999997</v>
      </c>
      <c r="F623" s="915">
        <v>768.74</v>
      </c>
    </row>
    <row r="624" spans="2:6">
      <c r="B624" s="967">
        <v>40315</v>
      </c>
      <c r="C624" s="915">
        <v>658.476</v>
      </c>
      <c r="D624" s="915">
        <v>939.74</v>
      </c>
      <c r="E624" s="915">
        <v>966.24900000000002</v>
      </c>
      <c r="F624" s="915">
        <v>763.98800000000006</v>
      </c>
    </row>
    <row r="625" spans="2:6">
      <c r="B625" s="967">
        <v>40316</v>
      </c>
      <c r="C625" s="915">
        <v>679.57100000000003</v>
      </c>
      <c r="D625" s="915">
        <v>939.77499999999998</v>
      </c>
      <c r="E625" s="915">
        <v>960.25900000000001</v>
      </c>
      <c r="F625" s="915">
        <v>771.23300000000006</v>
      </c>
    </row>
    <row r="626" spans="2:6">
      <c r="B626" s="967">
        <v>40317</v>
      </c>
      <c r="C626" s="915">
        <v>626.66499999999996</v>
      </c>
      <c r="D626" s="915">
        <v>910.55</v>
      </c>
      <c r="E626" s="915">
        <v>950.11400000000003</v>
      </c>
      <c r="F626" s="915">
        <v>738.31799999999998</v>
      </c>
    </row>
    <row r="627" spans="2:6">
      <c r="B627" s="967">
        <v>40318</v>
      </c>
      <c r="C627" s="915">
        <v>595.27</v>
      </c>
      <c r="D627" s="915">
        <v>882.42</v>
      </c>
      <c r="E627" s="915">
        <v>921.83600000000001</v>
      </c>
      <c r="F627" s="915">
        <v>691.87400000000002</v>
      </c>
    </row>
    <row r="628" spans="2:6">
      <c r="B628" s="967">
        <v>40319</v>
      </c>
      <c r="C628" s="915">
        <v>583.94299999999998</v>
      </c>
      <c r="D628" s="915">
        <v>886.65700000000004</v>
      </c>
      <c r="E628" s="915">
        <v>930.45</v>
      </c>
      <c r="F628" s="915">
        <v>699.09100000000001</v>
      </c>
    </row>
    <row r="629" spans="2:6">
      <c r="B629" s="967">
        <v>40322</v>
      </c>
      <c r="C629" s="915">
        <v>593.96799999999996</v>
      </c>
      <c r="D629" s="915">
        <v>891.49900000000002</v>
      </c>
      <c r="E629" s="915">
        <v>920.68799999999999</v>
      </c>
      <c r="F629" s="915">
        <v>702.44299999999998</v>
      </c>
    </row>
    <row r="630" spans="2:6">
      <c r="B630" s="967">
        <v>40323</v>
      </c>
      <c r="C630" s="915">
        <v>574.36500000000001</v>
      </c>
      <c r="D630" s="915">
        <v>855.52300000000002</v>
      </c>
      <c r="E630" s="915">
        <v>911.12200000000007</v>
      </c>
      <c r="F630" s="915">
        <v>656.44299999999998</v>
      </c>
    </row>
    <row r="631" spans="2:6">
      <c r="B631" s="967">
        <v>40324</v>
      </c>
      <c r="C631" s="915">
        <v>589.00099999999998</v>
      </c>
      <c r="D631" s="915">
        <v>883.18100000000004</v>
      </c>
      <c r="E631" s="915">
        <v>912.49</v>
      </c>
      <c r="F631" s="915">
        <v>704.25200000000007</v>
      </c>
    </row>
    <row r="632" spans="2:6">
      <c r="B632" s="967">
        <v>40325</v>
      </c>
      <c r="C632" s="915">
        <v>619.54</v>
      </c>
      <c r="D632" s="915">
        <v>904.18100000000004</v>
      </c>
      <c r="E632" s="915">
        <v>940.24200000000008</v>
      </c>
      <c r="F632" s="915">
        <v>730.44299999999998</v>
      </c>
    </row>
    <row r="633" spans="2:6">
      <c r="B633" s="967">
        <v>40326</v>
      </c>
      <c r="C633" s="915">
        <v>657.46299999999997</v>
      </c>
      <c r="D633" s="915">
        <v>917.04600000000005</v>
      </c>
      <c r="E633" s="915">
        <v>934.03399999999999</v>
      </c>
      <c r="F633" s="915">
        <v>732.59500000000003</v>
      </c>
    </row>
    <row r="634" spans="2:6">
      <c r="B634" s="967">
        <v>40329</v>
      </c>
      <c r="C634" s="915">
        <v>657.46299999999997</v>
      </c>
      <c r="D634" s="915">
        <v>926.404</v>
      </c>
      <c r="E634" s="915">
        <v>934.70799999999997</v>
      </c>
      <c r="F634" s="915">
        <v>738.47699999999998</v>
      </c>
    </row>
    <row r="635" spans="2:6">
      <c r="B635" s="967">
        <v>40330</v>
      </c>
      <c r="C635" s="915">
        <v>659.78200000000004</v>
      </c>
      <c r="D635" s="915">
        <v>907.13200000000006</v>
      </c>
      <c r="E635" s="915">
        <v>924.35599999999999</v>
      </c>
      <c r="F635" s="915">
        <v>730.61300000000006</v>
      </c>
    </row>
    <row r="636" spans="2:6">
      <c r="B636" s="967">
        <v>40331</v>
      </c>
      <c r="C636" s="915">
        <v>682.83100000000002</v>
      </c>
      <c r="D636" s="915">
        <v>908.55399999999997</v>
      </c>
      <c r="E636" s="915">
        <v>935.13200000000006</v>
      </c>
      <c r="F636" s="915">
        <v>739.66700000000003</v>
      </c>
    </row>
    <row r="637" spans="2:6">
      <c r="B637" s="967">
        <v>40332</v>
      </c>
      <c r="C637" s="915">
        <v>694.05</v>
      </c>
      <c r="D637" s="915">
        <v>924.66800000000001</v>
      </c>
      <c r="E637" s="915">
        <v>943.83299999999997</v>
      </c>
      <c r="F637" s="915">
        <v>746.05100000000004</v>
      </c>
    </row>
    <row r="638" spans="2:6">
      <c r="B638" s="967">
        <v>40333</v>
      </c>
      <c r="C638" s="915">
        <v>688.774</v>
      </c>
      <c r="D638" s="915">
        <v>913.48599999999999</v>
      </c>
      <c r="E638" s="915">
        <v>917.06700000000001</v>
      </c>
      <c r="F638" s="915">
        <v>728.13099999999997</v>
      </c>
    </row>
    <row r="639" spans="2:6">
      <c r="B639" s="967">
        <v>40336</v>
      </c>
      <c r="C639" s="915">
        <v>668.01400000000001</v>
      </c>
      <c r="D639" s="915">
        <v>889.65499999999997</v>
      </c>
      <c r="E639" s="915">
        <v>901.71</v>
      </c>
      <c r="F639" s="915">
        <v>713.04700000000003</v>
      </c>
    </row>
    <row r="640" spans="2:6">
      <c r="B640" s="967">
        <v>40337</v>
      </c>
      <c r="C640" s="915">
        <v>638.49800000000005</v>
      </c>
      <c r="D640" s="915">
        <v>891.11500000000001</v>
      </c>
      <c r="E640" s="915">
        <v>905.72800000000007</v>
      </c>
      <c r="F640" s="915">
        <v>701.27600000000007</v>
      </c>
    </row>
    <row r="641" spans="2:6">
      <c r="B641" s="967">
        <v>40338</v>
      </c>
      <c r="C641" s="915">
        <v>652.47500000000002</v>
      </c>
      <c r="D641" s="915">
        <v>895.21500000000003</v>
      </c>
      <c r="E641" s="915">
        <v>907.04700000000003</v>
      </c>
      <c r="F641" s="915">
        <v>712.71400000000006</v>
      </c>
    </row>
    <row r="642" spans="2:6">
      <c r="B642" s="967">
        <v>40339</v>
      </c>
      <c r="C642" s="915">
        <v>648.673</v>
      </c>
      <c r="D642" s="915">
        <v>906.976</v>
      </c>
      <c r="E642" s="915">
        <v>929.03399999999999</v>
      </c>
      <c r="F642" s="915">
        <v>725.41499999999996</v>
      </c>
    </row>
    <row r="643" spans="2:6">
      <c r="B643" s="967">
        <v>40340</v>
      </c>
      <c r="C643" s="915">
        <v>646.93299999999999</v>
      </c>
      <c r="D643" s="915">
        <v>917.17700000000002</v>
      </c>
      <c r="E643" s="915">
        <v>932.84900000000005</v>
      </c>
      <c r="F643" s="915">
        <v>722.56500000000005</v>
      </c>
    </row>
    <row r="644" spans="2:6">
      <c r="B644" s="967">
        <v>40343</v>
      </c>
      <c r="C644" s="915">
        <v>641.20500000000004</v>
      </c>
      <c r="D644" s="915">
        <v>930.29499999999996</v>
      </c>
      <c r="E644" s="915">
        <v>939.803</v>
      </c>
      <c r="F644" s="915">
        <v>722.94500000000005</v>
      </c>
    </row>
    <row r="645" spans="2:6">
      <c r="B645" s="967">
        <v>40344</v>
      </c>
      <c r="C645" s="915">
        <v>631.298</v>
      </c>
      <c r="D645" s="915">
        <v>937.67700000000002</v>
      </c>
      <c r="E645" s="915">
        <v>956.36700000000008</v>
      </c>
      <c r="F645" s="915">
        <v>748.04100000000005</v>
      </c>
    </row>
    <row r="646" spans="2:6">
      <c r="B646" s="967">
        <v>40345</v>
      </c>
      <c r="C646" s="915">
        <v>613.45100000000002</v>
      </c>
      <c r="D646" s="915">
        <v>943.36</v>
      </c>
      <c r="E646" s="915">
        <v>958.75900000000001</v>
      </c>
      <c r="F646" s="915">
        <v>748.90600000000006</v>
      </c>
    </row>
    <row r="647" spans="2:6">
      <c r="B647" s="967">
        <v>40346</v>
      </c>
      <c r="C647" s="915">
        <v>605.69900000000007</v>
      </c>
      <c r="D647" s="915">
        <v>947.20400000000006</v>
      </c>
      <c r="E647" s="915">
        <v>959.86700000000008</v>
      </c>
      <c r="F647" s="915">
        <v>746.70699999999999</v>
      </c>
    </row>
    <row r="648" spans="2:6">
      <c r="B648" s="967">
        <v>40347</v>
      </c>
      <c r="C648" s="915">
        <v>606.55499999999995</v>
      </c>
      <c r="D648" s="915">
        <v>953.48099999999999</v>
      </c>
      <c r="E648" s="915">
        <v>960.81</v>
      </c>
      <c r="F648" s="915">
        <v>751.86900000000003</v>
      </c>
    </row>
    <row r="649" spans="2:6">
      <c r="B649" s="967">
        <v>40350</v>
      </c>
      <c r="C649" s="915">
        <v>617.15100000000007</v>
      </c>
      <c r="D649" s="915">
        <v>978.59199999999998</v>
      </c>
      <c r="E649" s="915">
        <v>963.24300000000005</v>
      </c>
      <c r="F649" s="915">
        <v>776.64400000000001</v>
      </c>
    </row>
    <row r="650" spans="2:6">
      <c r="B650" s="967">
        <v>40351</v>
      </c>
      <c r="C650" s="915">
        <v>600.50099999999998</v>
      </c>
      <c r="D650" s="915">
        <v>967.61199999999997</v>
      </c>
      <c r="E650" s="915">
        <v>949.79399999999998</v>
      </c>
      <c r="F650" s="915">
        <v>762.14300000000003</v>
      </c>
    </row>
    <row r="651" spans="2:6">
      <c r="B651" s="967">
        <v>40352</v>
      </c>
      <c r="C651" s="915">
        <v>607.22900000000004</v>
      </c>
      <c r="D651" s="915">
        <v>960.20699999999999</v>
      </c>
      <c r="E651" s="915">
        <v>943.28499999999997</v>
      </c>
      <c r="F651" s="915">
        <v>753.18700000000001</v>
      </c>
    </row>
    <row r="652" spans="2:6">
      <c r="B652" s="967">
        <v>40353</v>
      </c>
      <c r="C652" s="915">
        <v>602.52300000000002</v>
      </c>
      <c r="D652" s="915">
        <v>952.12900000000002</v>
      </c>
      <c r="E652" s="915">
        <v>931.32900000000006</v>
      </c>
      <c r="F652" s="915">
        <v>741.87400000000002</v>
      </c>
    </row>
    <row r="653" spans="2:6">
      <c r="B653" s="967">
        <v>40354</v>
      </c>
      <c r="C653" s="915">
        <v>593.47900000000004</v>
      </c>
      <c r="D653" s="915">
        <v>947.56</v>
      </c>
      <c r="E653" s="915">
        <v>929.57900000000006</v>
      </c>
      <c r="F653" s="915">
        <v>730.79700000000003</v>
      </c>
    </row>
    <row r="654" spans="2:6">
      <c r="B654" s="967">
        <v>40357</v>
      </c>
      <c r="C654" s="915">
        <v>600.58699999999999</v>
      </c>
      <c r="D654" s="915">
        <v>951.80600000000004</v>
      </c>
      <c r="E654" s="915">
        <v>930.71600000000001</v>
      </c>
      <c r="F654" s="915">
        <v>741.28100000000006</v>
      </c>
    </row>
    <row r="655" spans="2:6">
      <c r="B655" s="967">
        <v>40358</v>
      </c>
      <c r="C655" s="915">
        <v>592.38200000000006</v>
      </c>
      <c r="D655" s="915">
        <v>924.81100000000004</v>
      </c>
      <c r="E655" s="915">
        <v>901.91800000000001</v>
      </c>
      <c r="F655" s="915">
        <v>713.23699999999997</v>
      </c>
    </row>
    <row r="656" spans="2:6">
      <c r="B656" s="967">
        <v>40359</v>
      </c>
      <c r="C656" s="915">
        <v>577.90300000000002</v>
      </c>
      <c r="D656" s="915">
        <v>917.98500000000001</v>
      </c>
      <c r="E656" s="915">
        <v>894.90600000000006</v>
      </c>
      <c r="F656" s="915">
        <v>707.46900000000005</v>
      </c>
    </row>
    <row r="657" spans="2:6">
      <c r="B657" s="967">
        <v>40360</v>
      </c>
      <c r="C657" s="915">
        <v>570.58000000000004</v>
      </c>
      <c r="D657" s="915">
        <v>909.303</v>
      </c>
      <c r="E657" s="915">
        <v>891.29</v>
      </c>
      <c r="F657" s="915">
        <v>683.67600000000004</v>
      </c>
    </row>
    <row r="658" spans="2:6">
      <c r="B658" s="967">
        <v>40361</v>
      </c>
      <c r="C658" s="915">
        <v>562.10699999999997</v>
      </c>
      <c r="D658" s="915">
        <v>913.54499999999996</v>
      </c>
      <c r="E658" s="915">
        <v>890.29100000000005</v>
      </c>
      <c r="F658" s="915">
        <v>703.38900000000001</v>
      </c>
    </row>
    <row r="659" spans="2:6">
      <c r="B659" s="967">
        <v>40364</v>
      </c>
      <c r="C659" s="915">
        <v>561.72699999999998</v>
      </c>
      <c r="D659" s="915">
        <v>913.11099999999999</v>
      </c>
      <c r="E659" s="915">
        <v>888.48500000000001</v>
      </c>
      <c r="F659" s="915">
        <v>702.471</v>
      </c>
    </row>
    <row r="660" spans="2:6">
      <c r="B660" s="967">
        <v>40365</v>
      </c>
      <c r="C660" s="915">
        <v>577.98800000000006</v>
      </c>
      <c r="D660" s="915">
        <v>930.45600000000002</v>
      </c>
      <c r="E660" s="915">
        <v>901.59</v>
      </c>
      <c r="F660" s="915">
        <v>724.52600000000007</v>
      </c>
    </row>
    <row r="661" spans="2:6">
      <c r="B661" s="967">
        <v>40366</v>
      </c>
      <c r="C661" s="915">
        <v>566.93899999999996</v>
      </c>
      <c r="D661" s="915">
        <v>930.2</v>
      </c>
      <c r="E661" s="915">
        <v>920.83799999999997</v>
      </c>
      <c r="F661" s="915">
        <v>726.00300000000004</v>
      </c>
    </row>
    <row r="662" spans="2:6">
      <c r="B662" s="967">
        <v>40367</v>
      </c>
      <c r="C662" s="915">
        <v>570.20500000000004</v>
      </c>
      <c r="D662" s="915">
        <v>940.75099999999998</v>
      </c>
      <c r="E662" s="915">
        <v>930.95400000000006</v>
      </c>
      <c r="F662" s="915">
        <v>725.56500000000005</v>
      </c>
    </row>
    <row r="663" spans="2:6">
      <c r="B663" s="967">
        <v>40368</v>
      </c>
      <c r="C663" s="915">
        <v>566.70100000000002</v>
      </c>
      <c r="D663" s="915">
        <v>951.85500000000002</v>
      </c>
      <c r="E663" s="915">
        <v>936.71400000000006</v>
      </c>
      <c r="F663" s="915">
        <v>728.87</v>
      </c>
    </row>
    <row r="664" spans="2:6">
      <c r="B664" s="967">
        <v>40371</v>
      </c>
      <c r="C664" s="915">
        <v>597.51499999999999</v>
      </c>
      <c r="D664" s="915">
        <v>952.49099999999999</v>
      </c>
      <c r="E664" s="915">
        <v>936.678</v>
      </c>
      <c r="F664" s="915">
        <v>741.79499999999996</v>
      </c>
    </row>
    <row r="665" spans="2:6">
      <c r="B665" s="967">
        <v>40372</v>
      </c>
      <c r="C665" s="915">
        <v>612.49199999999996</v>
      </c>
      <c r="D665" s="915">
        <v>957.22</v>
      </c>
      <c r="E665" s="915">
        <v>951.79300000000001</v>
      </c>
      <c r="F665" s="915">
        <v>757.40600000000006</v>
      </c>
    </row>
    <row r="666" spans="2:6">
      <c r="B666" s="967">
        <v>40373</v>
      </c>
      <c r="C666" s="915">
        <v>598.54200000000003</v>
      </c>
      <c r="D666" s="915">
        <v>961.51</v>
      </c>
      <c r="E666" s="915">
        <v>953.97400000000005</v>
      </c>
      <c r="F666" s="915">
        <v>755.75900000000001</v>
      </c>
    </row>
    <row r="667" spans="2:6">
      <c r="B667" s="967">
        <v>40374</v>
      </c>
      <c r="C667" s="915">
        <v>599.721</v>
      </c>
      <c r="D667" s="915">
        <v>957.13599999999997</v>
      </c>
      <c r="E667" s="915">
        <v>954.11099999999999</v>
      </c>
      <c r="F667" s="915">
        <v>751.18799999999999</v>
      </c>
    </row>
    <row r="668" spans="2:6">
      <c r="B668" s="967">
        <v>40375</v>
      </c>
      <c r="C668" s="915">
        <v>597.74400000000003</v>
      </c>
      <c r="D668" s="915">
        <v>948.91899999999998</v>
      </c>
      <c r="E668" s="915">
        <v>932.73400000000004</v>
      </c>
      <c r="F668" s="915">
        <v>742.47400000000005</v>
      </c>
    </row>
    <row r="669" spans="2:6">
      <c r="B669" s="967">
        <v>40378</v>
      </c>
      <c r="C669" s="915">
        <v>597.26900000000001</v>
      </c>
      <c r="D669" s="915">
        <v>945.05899999999997</v>
      </c>
      <c r="E669" s="915">
        <v>933.89499999999998</v>
      </c>
      <c r="F669" s="915">
        <v>746.50200000000007</v>
      </c>
    </row>
    <row r="670" spans="2:6">
      <c r="B670" s="967">
        <v>40379</v>
      </c>
      <c r="C670" s="915">
        <v>588.93799999999999</v>
      </c>
      <c r="D670" s="915">
        <v>953.68</v>
      </c>
      <c r="E670" s="915">
        <v>937.68299999999999</v>
      </c>
      <c r="F670" s="915">
        <v>741.99</v>
      </c>
    </row>
    <row r="671" spans="2:6">
      <c r="B671" s="967">
        <v>40380</v>
      </c>
      <c r="C671" s="915">
        <v>590.404</v>
      </c>
      <c r="D671" s="915">
        <v>964.64600000000007</v>
      </c>
      <c r="E671" s="915">
        <v>931.55700000000002</v>
      </c>
      <c r="F671" s="915">
        <v>758.97400000000005</v>
      </c>
    </row>
    <row r="672" spans="2:6">
      <c r="B672" s="967">
        <v>40381</v>
      </c>
      <c r="C672" s="915">
        <v>601.62199999999996</v>
      </c>
      <c r="D672" s="915">
        <v>973.39300000000003</v>
      </c>
      <c r="E672" s="915">
        <v>950.452</v>
      </c>
      <c r="F672" s="915">
        <v>777.53399999999999</v>
      </c>
    </row>
    <row r="673" spans="2:6">
      <c r="B673" s="967">
        <v>40382</v>
      </c>
      <c r="C673" s="915">
        <v>612.12400000000002</v>
      </c>
      <c r="D673" s="915">
        <v>981.42200000000003</v>
      </c>
      <c r="E673" s="915">
        <v>957.66800000000001</v>
      </c>
      <c r="F673" s="915">
        <v>776.37200000000007</v>
      </c>
    </row>
    <row r="674" spans="2:6">
      <c r="B674" s="967">
        <v>40385</v>
      </c>
      <c r="C674" s="915">
        <v>619.43700000000001</v>
      </c>
      <c r="D674" s="915">
        <v>985.47900000000004</v>
      </c>
      <c r="E674" s="915">
        <v>968.29300000000001</v>
      </c>
      <c r="F674" s="915">
        <v>788.44799999999998</v>
      </c>
    </row>
    <row r="675" spans="2:6">
      <c r="B675" s="967">
        <v>40386</v>
      </c>
      <c r="C675" s="915">
        <v>623.21900000000005</v>
      </c>
      <c r="D675" s="915">
        <v>991.03899999999999</v>
      </c>
      <c r="E675" s="915">
        <v>968.42</v>
      </c>
      <c r="F675" s="915">
        <v>791.92700000000002</v>
      </c>
    </row>
    <row r="676" spans="2:6">
      <c r="B676" s="967">
        <v>40387</v>
      </c>
      <c r="C676" s="915">
        <v>623.23699999999997</v>
      </c>
      <c r="D676" s="915">
        <v>991.29300000000001</v>
      </c>
      <c r="E676" s="915">
        <v>966.88300000000004</v>
      </c>
      <c r="F676" s="915">
        <v>786.62800000000004</v>
      </c>
    </row>
    <row r="677" spans="2:6">
      <c r="B677" s="967">
        <v>40388</v>
      </c>
      <c r="C677" s="915">
        <v>623.64800000000002</v>
      </c>
      <c r="D677" s="915">
        <v>993.83500000000004</v>
      </c>
      <c r="E677" s="915">
        <v>964.69400000000007</v>
      </c>
      <c r="F677" s="915">
        <v>799.99</v>
      </c>
    </row>
    <row r="678" spans="2:6">
      <c r="B678" s="967">
        <v>40389</v>
      </c>
      <c r="C678" s="915">
        <v>603.63200000000006</v>
      </c>
      <c r="D678" s="915">
        <v>991.41</v>
      </c>
      <c r="E678" s="915">
        <v>962.61800000000005</v>
      </c>
      <c r="F678" s="915">
        <v>786.20699999999999</v>
      </c>
    </row>
    <row r="679" spans="2:6">
      <c r="B679" s="967">
        <v>40392</v>
      </c>
      <c r="C679" s="915">
        <v>614.41700000000003</v>
      </c>
      <c r="D679" s="915">
        <v>1012.941</v>
      </c>
      <c r="E679" s="915">
        <v>984.93200000000002</v>
      </c>
      <c r="F679" s="915">
        <v>816.19200000000001</v>
      </c>
    </row>
    <row r="680" spans="2:6">
      <c r="B680" s="967">
        <v>40393</v>
      </c>
      <c r="C680" s="915">
        <v>608.67100000000005</v>
      </c>
      <c r="D680" s="915">
        <v>1009.667</v>
      </c>
      <c r="E680" s="915">
        <v>985.16399999999999</v>
      </c>
      <c r="F680" s="915">
        <v>810.36400000000003</v>
      </c>
    </row>
    <row r="681" spans="2:6">
      <c r="B681" s="967">
        <v>40394</v>
      </c>
      <c r="C681" s="915">
        <v>618.25900000000001</v>
      </c>
      <c r="D681" s="915">
        <v>1011.48</v>
      </c>
      <c r="E681" s="915">
        <v>985.65</v>
      </c>
      <c r="F681" s="915">
        <v>812.55799999999999</v>
      </c>
    </row>
    <row r="682" spans="2:6">
      <c r="B682" s="967">
        <v>40395</v>
      </c>
      <c r="C682" s="915">
        <v>624.02800000000002</v>
      </c>
      <c r="D682" s="915">
        <v>1011.716</v>
      </c>
      <c r="E682" s="915">
        <v>986.30799999999999</v>
      </c>
      <c r="F682" s="915">
        <v>810.99099999999999</v>
      </c>
    </row>
    <row r="683" spans="2:6">
      <c r="B683" s="967">
        <v>40396</v>
      </c>
      <c r="C683" s="915">
        <v>631.08100000000002</v>
      </c>
      <c r="D683" s="915">
        <v>1010.953</v>
      </c>
      <c r="E683" s="915">
        <v>985.452</v>
      </c>
      <c r="F683" s="915">
        <v>806.87</v>
      </c>
    </row>
    <row r="684" spans="2:6">
      <c r="B684" s="967">
        <v>40399</v>
      </c>
      <c r="C684" s="915">
        <v>641.83299999999997</v>
      </c>
      <c r="D684" s="915">
        <v>1015.99</v>
      </c>
      <c r="E684" s="915">
        <v>990.30600000000004</v>
      </c>
      <c r="F684" s="915">
        <v>812.15499999999997</v>
      </c>
    </row>
    <row r="685" spans="2:6">
      <c r="B685" s="967">
        <v>40400</v>
      </c>
      <c r="C685" s="915">
        <v>631.90300000000002</v>
      </c>
      <c r="D685" s="915">
        <v>1001.7040000000001</v>
      </c>
      <c r="E685" s="915">
        <v>980.66600000000005</v>
      </c>
      <c r="F685" s="915">
        <v>795.13900000000001</v>
      </c>
    </row>
    <row r="686" spans="2:6">
      <c r="B686" s="967">
        <v>40401</v>
      </c>
      <c r="C686" s="915">
        <v>626.66700000000003</v>
      </c>
      <c r="D686" s="915">
        <v>982.22699999999998</v>
      </c>
      <c r="E686" s="915">
        <v>952.904</v>
      </c>
      <c r="F686" s="915">
        <v>774.12200000000007</v>
      </c>
    </row>
    <row r="687" spans="2:6">
      <c r="B687" s="967">
        <v>40402</v>
      </c>
      <c r="C687" s="915">
        <v>609.95799999999997</v>
      </c>
      <c r="D687" s="915">
        <v>976.18100000000004</v>
      </c>
      <c r="E687" s="915">
        <v>946.923</v>
      </c>
      <c r="F687" s="915">
        <v>770.70500000000004</v>
      </c>
    </row>
    <row r="688" spans="2:6">
      <c r="B688" s="967">
        <v>40403</v>
      </c>
      <c r="C688" s="915">
        <v>607.12099999999998</v>
      </c>
      <c r="D688" s="915">
        <v>980.47500000000002</v>
      </c>
      <c r="E688" s="915">
        <v>944.28600000000006</v>
      </c>
      <c r="F688" s="915">
        <v>768.10400000000004</v>
      </c>
    </row>
    <row r="689" spans="2:6">
      <c r="B689" s="967">
        <v>40406</v>
      </c>
      <c r="C689" s="915">
        <v>617.21699999999998</v>
      </c>
      <c r="D689" s="915">
        <v>985.23900000000003</v>
      </c>
      <c r="E689" s="915">
        <v>946.25400000000002</v>
      </c>
      <c r="F689" s="915">
        <v>774.35500000000002</v>
      </c>
    </row>
    <row r="690" spans="2:6">
      <c r="B690" s="967">
        <v>40407</v>
      </c>
      <c r="C690" s="915">
        <v>620.80200000000002</v>
      </c>
      <c r="D690" s="915">
        <v>993.78700000000003</v>
      </c>
      <c r="E690" s="915">
        <v>956.87300000000005</v>
      </c>
      <c r="F690" s="915">
        <v>783.43799999999999</v>
      </c>
    </row>
    <row r="691" spans="2:6">
      <c r="B691" s="967">
        <v>40408</v>
      </c>
      <c r="C691" s="915">
        <v>618.85300000000007</v>
      </c>
      <c r="D691" s="915">
        <v>994.09500000000003</v>
      </c>
      <c r="E691" s="915">
        <v>958.09100000000001</v>
      </c>
      <c r="F691" s="915">
        <v>779.88200000000006</v>
      </c>
    </row>
    <row r="692" spans="2:6">
      <c r="B692" s="967">
        <v>40409</v>
      </c>
      <c r="C692" s="915">
        <v>619.91200000000003</v>
      </c>
      <c r="D692" s="915">
        <v>994.245</v>
      </c>
      <c r="E692" s="915">
        <v>946.20299999999997</v>
      </c>
      <c r="F692" s="915">
        <v>773.02600000000007</v>
      </c>
    </row>
    <row r="693" spans="2:6">
      <c r="B693" s="967">
        <v>40410</v>
      </c>
      <c r="C693" s="915">
        <v>604.74699999999996</v>
      </c>
      <c r="D693" s="915">
        <v>988.16200000000003</v>
      </c>
      <c r="E693" s="915">
        <v>936.61500000000001</v>
      </c>
      <c r="F693" s="915">
        <v>762.79200000000003</v>
      </c>
    </row>
    <row r="694" spans="2:6">
      <c r="B694" s="967">
        <v>40413</v>
      </c>
      <c r="C694" s="915">
        <v>598.923</v>
      </c>
      <c r="D694" s="915">
        <v>986.29700000000003</v>
      </c>
      <c r="E694" s="915">
        <v>935.53200000000004</v>
      </c>
      <c r="F694" s="915">
        <v>762.31299999999999</v>
      </c>
    </row>
    <row r="695" spans="2:6">
      <c r="B695" s="967">
        <v>40414</v>
      </c>
      <c r="C695" s="915">
        <v>589.60500000000002</v>
      </c>
      <c r="D695" s="915">
        <v>973.577</v>
      </c>
      <c r="E695" s="915">
        <v>923.52</v>
      </c>
      <c r="F695" s="915">
        <v>743.66300000000001</v>
      </c>
    </row>
    <row r="696" spans="2:6">
      <c r="B696" s="967">
        <v>40415</v>
      </c>
      <c r="C696" s="915">
        <v>579.94399999999996</v>
      </c>
      <c r="D696" s="915">
        <v>962.64200000000005</v>
      </c>
      <c r="E696" s="915">
        <v>920.44400000000007</v>
      </c>
      <c r="F696" s="915">
        <v>734.82799999999997</v>
      </c>
    </row>
    <row r="697" spans="2:6">
      <c r="B697" s="967">
        <v>40416</v>
      </c>
      <c r="C697" s="915">
        <v>584.04999999999995</v>
      </c>
      <c r="D697" s="915">
        <v>966.04700000000003</v>
      </c>
      <c r="E697" s="915">
        <v>921.14700000000005</v>
      </c>
      <c r="F697" s="915">
        <v>751.16899999999998</v>
      </c>
    </row>
    <row r="698" spans="2:6">
      <c r="B698" s="967">
        <v>40417</v>
      </c>
      <c r="C698" s="915">
        <v>579.09400000000005</v>
      </c>
      <c r="D698" s="915">
        <v>970.04</v>
      </c>
      <c r="E698" s="915">
        <v>932.13499999999999</v>
      </c>
      <c r="F698" s="915">
        <v>755.68499999999995</v>
      </c>
    </row>
    <row r="699" spans="2:6">
      <c r="B699" s="967">
        <v>40420</v>
      </c>
      <c r="C699" s="915">
        <v>579.09400000000005</v>
      </c>
      <c r="D699" s="915">
        <v>972.29100000000005</v>
      </c>
      <c r="E699" s="915">
        <v>925.51700000000005</v>
      </c>
      <c r="F699" s="915">
        <v>756.21799999999996</v>
      </c>
    </row>
    <row r="700" spans="2:6">
      <c r="B700" s="967">
        <v>40421</v>
      </c>
      <c r="C700" s="915">
        <v>570.30999999999995</v>
      </c>
      <c r="D700" s="915">
        <v>970.04600000000005</v>
      </c>
      <c r="E700" s="915">
        <v>922.68299999999999</v>
      </c>
      <c r="F700" s="915">
        <v>755.88900000000001</v>
      </c>
    </row>
    <row r="701" spans="2:6">
      <c r="B701" s="967">
        <v>40422</v>
      </c>
      <c r="C701" s="915">
        <v>559.90800000000002</v>
      </c>
      <c r="D701" s="915">
        <v>989.76</v>
      </c>
      <c r="E701" s="915">
        <v>948.05399999999997</v>
      </c>
      <c r="F701" s="915">
        <v>772.47199999999998</v>
      </c>
    </row>
    <row r="702" spans="2:6">
      <c r="B702" s="967">
        <v>40423</v>
      </c>
      <c r="C702" s="915">
        <v>557.43899999999996</v>
      </c>
      <c r="D702" s="915">
        <v>995.27700000000004</v>
      </c>
      <c r="E702" s="915">
        <v>955.05100000000004</v>
      </c>
      <c r="F702" s="915">
        <v>777.58600000000001</v>
      </c>
    </row>
    <row r="703" spans="2:6">
      <c r="B703" s="967">
        <v>40424</v>
      </c>
      <c r="C703" s="915">
        <v>567.14499999999998</v>
      </c>
      <c r="D703" s="915">
        <v>1003.7470000000001</v>
      </c>
      <c r="E703" s="915">
        <v>966.37599999999998</v>
      </c>
      <c r="F703" s="915">
        <v>783.29300000000001</v>
      </c>
    </row>
    <row r="704" spans="2:6">
      <c r="B704" s="967">
        <v>40427</v>
      </c>
      <c r="C704" s="915">
        <v>568.97</v>
      </c>
      <c r="D704" s="915">
        <v>1011.727</v>
      </c>
      <c r="E704" s="915">
        <v>969.69299999999998</v>
      </c>
      <c r="F704" s="915">
        <v>782.46</v>
      </c>
    </row>
    <row r="705" spans="2:6">
      <c r="B705" s="967">
        <v>40428</v>
      </c>
      <c r="C705" s="915">
        <v>566.64200000000005</v>
      </c>
      <c r="D705" s="915">
        <v>1006.139</v>
      </c>
      <c r="E705" s="915">
        <v>958.84699999999998</v>
      </c>
      <c r="F705" s="915">
        <v>770.83400000000006</v>
      </c>
    </row>
    <row r="706" spans="2:6">
      <c r="B706" s="967">
        <v>40429</v>
      </c>
      <c r="C706" s="915">
        <v>565.45299999999997</v>
      </c>
      <c r="D706" s="915">
        <v>1004.549</v>
      </c>
      <c r="E706" s="915">
        <v>963.09699999999998</v>
      </c>
      <c r="F706" s="915">
        <v>783.98800000000006</v>
      </c>
    </row>
    <row r="707" spans="2:6">
      <c r="B707" s="967">
        <v>40430</v>
      </c>
      <c r="C707" s="915">
        <v>569.1</v>
      </c>
      <c r="D707" s="915">
        <v>1009.088</v>
      </c>
      <c r="E707" s="915">
        <v>969.52600000000007</v>
      </c>
      <c r="F707" s="915">
        <v>792.21600000000001</v>
      </c>
    </row>
    <row r="708" spans="2:6">
      <c r="B708" s="967">
        <v>40431</v>
      </c>
      <c r="C708" s="915">
        <v>569.42700000000002</v>
      </c>
      <c r="D708" s="915">
        <v>1012.984</v>
      </c>
      <c r="E708" s="915">
        <v>972.27100000000007</v>
      </c>
      <c r="F708" s="915">
        <v>791.03200000000004</v>
      </c>
    </row>
    <row r="709" spans="2:6">
      <c r="B709" s="967">
        <v>40434</v>
      </c>
      <c r="C709" s="915">
        <v>570.36300000000006</v>
      </c>
      <c r="D709" s="915">
        <v>1033.6369999999999</v>
      </c>
      <c r="E709" s="915">
        <v>984.36400000000003</v>
      </c>
      <c r="F709" s="915">
        <v>802.25400000000002</v>
      </c>
    </row>
    <row r="710" spans="2:6">
      <c r="B710" s="967">
        <v>40435</v>
      </c>
      <c r="C710" s="915">
        <v>570.24</v>
      </c>
      <c r="D710" s="915">
        <v>1035.5129999999999</v>
      </c>
      <c r="E710" s="915">
        <v>986.72199999999998</v>
      </c>
      <c r="F710" s="915">
        <v>796.303</v>
      </c>
    </row>
    <row r="711" spans="2:6">
      <c r="B711" s="967">
        <v>40436</v>
      </c>
      <c r="C711" s="915">
        <v>564.31799999999998</v>
      </c>
      <c r="D711" s="915">
        <v>1038.1120000000001</v>
      </c>
      <c r="E711" s="915">
        <v>987.73300000000006</v>
      </c>
      <c r="F711" s="915">
        <v>789.61599999999999</v>
      </c>
    </row>
    <row r="712" spans="2:6">
      <c r="B712" s="967">
        <v>40437</v>
      </c>
      <c r="C712" s="915">
        <v>554.77499999999998</v>
      </c>
      <c r="D712" s="915">
        <v>1031.058</v>
      </c>
      <c r="E712" s="915">
        <v>986.976</v>
      </c>
      <c r="F712" s="915">
        <v>777.91499999999996</v>
      </c>
    </row>
    <row r="713" spans="2:6">
      <c r="B713" s="967">
        <v>40438</v>
      </c>
      <c r="C713" s="915">
        <v>558.08199999999999</v>
      </c>
      <c r="D713" s="915">
        <v>1035.9380000000001</v>
      </c>
      <c r="E713" s="915">
        <v>986.15200000000004</v>
      </c>
      <c r="F713" s="915">
        <v>777.17</v>
      </c>
    </row>
    <row r="714" spans="2:6">
      <c r="B714" s="967">
        <v>40441</v>
      </c>
      <c r="C714" s="915">
        <v>558.90100000000007</v>
      </c>
      <c r="D714" s="915">
        <v>1044.184</v>
      </c>
      <c r="E714" s="915">
        <v>999.17399999999998</v>
      </c>
      <c r="F714" s="915">
        <v>783.149</v>
      </c>
    </row>
    <row r="715" spans="2:6">
      <c r="B715" s="967">
        <v>40442</v>
      </c>
      <c r="C715" s="915">
        <v>564.96299999999997</v>
      </c>
      <c r="D715" s="915">
        <v>1043.952</v>
      </c>
      <c r="E715" s="915">
        <v>996.92700000000002</v>
      </c>
      <c r="F715" s="915">
        <v>784.73300000000006</v>
      </c>
    </row>
    <row r="716" spans="2:6">
      <c r="B716" s="967">
        <v>40443</v>
      </c>
      <c r="C716" s="915">
        <v>559.94200000000001</v>
      </c>
      <c r="D716" s="915">
        <v>1047.95</v>
      </c>
      <c r="E716" s="915">
        <v>996.21</v>
      </c>
      <c r="F716" s="915">
        <v>784.56700000000001</v>
      </c>
    </row>
    <row r="717" spans="2:6">
      <c r="B717" s="967">
        <v>40444</v>
      </c>
      <c r="C717" s="915">
        <v>558.01599999999996</v>
      </c>
      <c r="D717" s="915">
        <v>1047.1569999999999</v>
      </c>
      <c r="E717" s="915">
        <v>990.25</v>
      </c>
      <c r="F717" s="915">
        <v>781.25900000000001</v>
      </c>
    </row>
    <row r="718" spans="2:6">
      <c r="B718" s="967">
        <v>40445</v>
      </c>
      <c r="C718" s="915">
        <v>559.68299999999999</v>
      </c>
      <c r="D718" s="915">
        <v>1053.2670000000001</v>
      </c>
      <c r="E718" s="915">
        <v>1007.504</v>
      </c>
      <c r="F718" s="915">
        <v>789.322</v>
      </c>
    </row>
    <row r="719" spans="2:6">
      <c r="B719" s="967">
        <v>40448</v>
      </c>
      <c r="C719" s="915">
        <v>565.31100000000004</v>
      </c>
      <c r="D719" s="915">
        <v>1061.5650000000001</v>
      </c>
      <c r="E719" s="915">
        <v>1004.821</v>
      </c>
      <c r="F719" s="915">
        <v>786.702</v>
      </c>
    </row>
    <row r="720" spans="2:6">
      <c r="B720" s="967">
        <v>40449</v>
      </c>
      <c r="C720" s="915">
        <v>567.22800000000007</v>
      </c>
      <c r="D720" s="915">
        <v>1061.3220000000001</v>
      </c>
      <c r="E720" s="915">
        <v>1007.763</v>
      </c>
      <c r="F720" s="915">
        <v>785.76599999999996</v>
      </c>
    </row>
    <row r="721" spans="2:6">
      <c r="B721" s="967">
        <v>40450</v>
      </c>
      <c r="C721" s="915">
        <v>571.04499999999996</v>
      </c>
      <c r="D721" s="915">
        <v>1070.3779999999999</v>
      </c>
      <c r="E721" s="915">
        <v>1007.44</v>
      </c>
      <c r="F721" s="915">
        <v>790.18899999999996</v>
      </c>
    </row>
    <row r="722" spans="2:6">
      <c r="B722" s="967">
        <v>40451</v>
      </c>
      <c r="C722" s="915">
        <v>572.01300000000003</v>
      </c>
      <c r="D722" s="915">
        <v>1075.529</v>
      </c>
      <c r="E722" s="915">
        <v>1002.987</v>
      </c>
      <c r="F722" s="915">
        <v>800.10400000000004</v>
      </c>
    </row>
    <row r="723" spans="2:6">
      <c r="B723" s="967">
        <v>40452</v>
      </c>
      <c r="C723" s="915">
        <v>569.62900000000002</v>
      </c>
      <c r="D723" s="915">
        <v>1086.0899999999999</v>
      </c>
      <c r="E723" s="915">
        <v>1007.845</v>
      </c>
      <c r="F723" s="915">
        <v>812.34800000000007</v>
      </c>
    </row>
    <row r="724" spans="2:6">
      <c r="B724" s="967">
        <v>40455</v>
      </c>
      <c r="C724" s="915">
        <v>568.47199999999998</v>
      </c>
      <c r="D724" s="915">
        <v>1090.761</v>
      </c>
      <c r="E724" s="915">
        <v>999.46900000000005</v>
      </c>
      <c r="F724" s="915">
        <v>818.28899999999999</v>
      </c>
    </row>
    <row r="725" spans="2:6">
      <c r="B725" s="967">
        <v>40456</v>
      </c>
      <c r="C725" s="915">
        <v>572.05799999999999</v>
      </c>
      <c r="D725" s="915">
        <v>1096.857</v>
      </c>
      <c r="E725" s="915">
        <v>1020.544</v>
      </c>
      <c r="F725" s="915">
        <v>834.64800000000002</v>
      </c>
    </row>
    <row r="726" spans="2:6">
      <c r="B726" s="967">
        <v>40457</v>
      </c>
      <c r="C726" s="915">
        <v>574.53</v>
      </c>
      <c r="D726" s="915">
        <v>1106.748</v>
      </c>
      <c r="E726" s="915">
        <v>1024.6079999999999</v>
      </c>
      <c r="F726" s="915">
        <v>840.79899999999998</v>
      </c>
    </row>
    <row r="727" spans="2:6">
      <c r="B727" s="967">
        <v>40458</v>
      </c>
      <c r="C727" s="915">
        <v>569.68700000000001</v>
      </c>
      <c r="D727" s="915">
        <v>1102.8240000000001</v>
      </c>
      <c r="E727" s="915">
        <v>1024.7909999999999</v>
      </c>
      <c r="F727" s="915">
        <v>837.64099999999996</v>
      </c>
    </row>
    <row r="728" spans="2:6">
      <c r="B728" s="967">
        <v>40459</v>
      </c>
      <c r="C728" s="915">
        <v>567.21900000000005</v>
      </c>
      <c r="D728" s="915">
        <v>1101.2670000000001</v>
      </c>
      <c r="E728" s="915">
        <v>1028.347</v>
      </c>
      <c r="F728" s="915">
        <v>834.423</v>
      </c>
    </row>
    <row r="729" spans="2:6">
      <c r="B729" s="967">
        <v>40462</v>
      </c>
      <c r="C729" s="915">
        <v>579.029</v>
      </c>
      <c r="D729" s="915">
        <v>1107.6659999999999</v>
      </c>
      <c r="E729" s="915">
        <v>1028.4359999999999</v>
      </c>
      <c r="F729" s="915">
        <v>843.44900000000007</v>
      </c>
    </row>
    <row r="730" spans="2:6">
      <c r="B730" s="967">
        <v>40463</v>
      </c>
      <c r="C730" s="915">
        <v>583.51</v>
      </c>
      <c r="D730" s="915">
        <v>1098.9490000000001</v>
      </c>
      <c r="E730" s="915">
        <v>1027.4110000000001</v>
      </c>
      <c r="F730" s="915">
        <v>832.96600000000001</v>
      </c>
    </row>
    <row r="731" spans="2:6">
      <c r="B731" s="967">
        <v>40464</v>
      </c>
      <c r="C731" s="915">
        <v>583.51499999999999</v>
      </c>
      <c r="D731" s="915">
        <v>1117.6870000000001</v>
      </c>
      <c r="E731" s="915">
        <v>1038.2360000000001</v>
      </c>
      <c r="F731" s="915">
        <v>842.63900000000001</v>
      </c>
    </row>
    <row r="732" spans="2:6">
      <c r="B732" s="967">
        <v>40465</v>
      </c>
      <c r="C732" s="915">
        <v>581.44600000000003</v>
      </c>
      <c r="D732" s="915">
        <v>1127.1949999999999</v>
      </c>
      <c r="E732" s="915">
        <v>1040.596</v>
      </c>
      <c r="F732" s="915">
        <v>841.20900000000006</v>
      </c>
    </row>
    <row r="733" spans="2:6">
      <c r="B733" s="967">
        <v>40466</v>
      </c>
      <c r="C733" s="915">
        <v>583.52800000000002</v>
      </c>
      <c r="D733" s="915">
        <v>1121.433</v>
      </c>
      <c r="E733" s="915">
        <v>1039.2380000000001</v>
      </c>
      <c r="F733" s="915">
        <v>833.86699999999996</v>
      </c>
    </row>
  </sheetData>
  <phoneticPr fontId="39" type="noConversion"/>
  <hyperlinks>
    <hyperlink ref="H24" location="Мазмұны!B16" display="мазмұнға"/>
  </hyperlinks>
  <pageMargins left="0.75" right="0.75" top="1" bottom="1" header="0.5" footer="0.5"/>
  <headerFooter alignWithMargins="0"/>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3"/>
  <dimension ref="A2:K32"/>
  <sheetViews>
    <sheetView zoomScaleNormal="100" zoomScaleSheetLayoutView="100" workbookViewId="0">
      <selection activeCell="D22" sqref="D22"/>
    </sheetView>
  </sheetViews>
  <sheetFormatPr defaultColWidth="8" defaultRowHeight="12.75"/>
  <cols>
    <col min="1" max="1" width="9.42578125" style="806" customWidth="1"/>
    <col min="2" max="2" width="31" style="806" customWidth="1"/>
    <col min="3" max="3" width="9.140625" style="806" customWidth="1"/>
    <col min="4" max="4" width="10.28515625" style="806" customWidth="1"/>
    <col min="5" max="11" width="9.140625" style="806" customWidth="1"/>
    <col min="12" max="16384" width="8" style="806"/>
  </cols>
  <sheetData>
    <row r="2" spans="1:11">
      <c r="A2" s="1268" t="s">
        <v>1630</v>
      </c>
      <c r="B2" s="805" t="s">
        <v>334</v>
      </c>
    </row>
    <row r="3" spans="1:11">
      <c r="B3" s="807"/>
    </row>
    <row r="4" spans="1:11" ht="25.5">
      <c r="A4" s="808"/>
      <c r="B4" s="809" t="s">
        <v>363</v>
      </c>
      <c r="C4" s="809">
        <v>2005</v>
      </c>
      <c r="D4" s="809">
        <v>2006</v>
      </c>
      <c r="E4" s="809">
        <v>2007</v>
      </c>
      <c r="F4" s="809">
        <v>2008</v>
      </c>
      <c r="G4" s="809">
        <v>2009</v>
      </c>
      <c r="H4" s="810" t="s">
        <v>916</v>
      </c>
    </row>
    <row r="5" spans="1:11">
      <c r="A5" s="808"/>
      <c r="B5" s="811" t="s">
        <v>364</v>
      </c>
      <c r="C5" s="809"/>
      <c r="D5" s="809"/>
      <c r="E5" s="809"/>
      <c r="F5" s="809"/>
      <c r="G5" s="809"/>
      <c r="H5" s="810"/>
    </row>
    <row r="6" spans="1:11">
      <c r="A6" s="808"/>
      <c r="B6" s="812" t="s">
        <v>365</v>
      </c>
      <c r="C6" s="813">
        <v>239.71467269727026</v>
      </c>
      <c r="D6" s="813">
        <v>534.98837359298989</v>
      </c>
      <c r="E6" s="813">
        <v>1574.274898948001</v>
      </c>
      <c r="F6" s="813">
        <v>1163.0120192622403</v>
      </c>
      <c r="G6" s="813">
        <v>557.9176002776818</v>
      </c>
      <c r="H6" s="813">
        <v>555.53196426746024</v>
      </c>
    </row>
    <row r="7" spans="1:11" ht="25.5">
      <c r="A7" s="808"/>
      <c r="B7" s="812" t="s">
        <v>366</v>
      </c>
      <c r="C7" s="814">
        <v>10754</v>
      </c>
      <c r="D7" s="814">
        <v>13139</v>
      </c>
      <c r="E7" s="814">
        <v>37742</v>
      </c>
      <c r="F7" s="814">
        <v>17266</v>
      </c>
      <c r="G7" s="814">
        <v>16557</v>
      </c>
      <c r="H7" s="815">
        <v>10196</v>
      </c>
    </row>
    <row r="8" spans="1:11">
      <c r="A8" s="808"/>
      <c r="B8" s="811" t="s">
        <v>367</v>
      </c>
      <c r="C8" s="813"/>
      <c r="D8" s="813"/>
      <c r="E8" s="813"/>
      <c r="F8" s="813"/>
      <c r="G8" s="813"/>
      <c r="H8" s="813"/>
    </row>
    <row r="9" spans="1:11" s="817" customFormat="1">
      <c r="A9" s="816"/>
      <c r="B9" s="812" t="s">
        <v>365</v>
      </c>
      <c r="C9" s="813">
        <v>0.71660000000000001</v>
      </c>
      <c r="D9" s="813">
        <v>48.0886</v>
      </c>
      <c r="E9" s="813">
        <v>224.9522</v>
      </c>
      <c r="F9" s="813">
        <v>151.78156106863</v>
      </c>
      <c r="G9" s="813">
        <v>7.9078286795999997</v>
      </c>
      <c r="H9" s="813">
        <v>7.0650070850000004</v>
      </c>
    </row>
    <row r="10" spans="1:11" s="817" customFormat="1" ht="25.5">
      <c r="A10" s="818"/>
      <c r="B10" s="812" t="s">
        <v>366</v>
      </c>
      <c r="C10" s="819">
        <v>27</v>
      </c>
      <c r="D10" s="819">
        <v>39</v>
      </c>
      <c r="E10" s="819">
        <v>26</v>
      </c>
      <c r="F10" s="819">
        <v>13</v>
      </c>
      <c r="G10" s="819">
        <v>30</v>
      </c>
      <c r="H10" s="819">
        <v>5</v>
      </c>
    </row>
    <row r="12" spans="1:11">
      <c r="B12" s="820"/>
      <c r="C12" s="820"/>
      <c r="D12" s="820"/>
      <c r="E12" s="820"/>
      <c r="F12" s="820"/>
      <c r="G12" s="820"/>
      <c r="H12" s="820"/>
      <c r="I12" s="820"/>
      <c r="J12" s="820"/>
      <c r="K12" s="820"/>
    </row>
    <row r="13" spans="1:11">
      <c r="B13" s="788" t="s">
        <v>334</v>
      </c>
      <c r="C13" s="788"/>
      <c r="D13" s="788"/>
      <c r="E13" s="788"/>
    </row>
    <row r="14" spans="1:11">
      <c r="B14" s="788" t="s">
        <v>364</v>
      </c>
      <c r="C14" s="788"/>
      <c r="D14" s="788"/>
      <c r="E14" s="778" t="s">
        <v>367</v>
      </c>
    </row>
    <row r="15" spans="1:11">
      <c r="B15" s="803"/>
      <c r="C15" s="803"/>
      <c r="D15" s="803"/>
      <c r="E15" s="803"/>
    </row>
    <row r="16" spans="1:11">
      <c r="B16" s="803"/>
      <c r="C16" s="803"/>
      <c r="D16" s="803"/>
      <c r="E16" s="803"/>
    </row>
    <row r="17" spans="2:5">
      <c r="B17" s="803"/>
      <c r="C17" s="803"/>
      <c r="D17" s="803"/>
      <c r="E17" s="803"/>
    </row>
    <row r="18" spans="2:5">
      <c r="B18" s="803"/>
      <c r="C18" s="803"/>
      <c r="D18" s="803"/>
      <c r="E18" s="803"/>
    </row>
    <row r="19" spans="2:5">
      <c r="B19" s="803"/>
      <c r="C19" s="803"/>
      <c r="D19" s="803"/>
      <c r="E19" s="803"/>
    </row>
    <row r="20" spans="2:5">
      <c r="B20" s="803"/>
      <c r="C20" s="803"/>
      <c r="D20" s="803"/>
      <c r="E20" s="803"/>
    </row>
    <row r="21" spans="2:5">
      <c r="B21" s="803"/>
      <c r="C21" s="803"/>
      <c r="D21" s="803"/>
      <c r="E21" s="803"/>
    </row>
    <row r="22" spans="2:5">
      <c r="B22" s="803"/>
      <c r="C22" s="803"/>
      <c r="D22" s="803"/>
      <c r="E22" s="803"/>
    </row>
    <row r="23" spans="2:5">
      <c r="B23" s="803"/>
      <c r="C23" s="803"/>
      <c r="D23" s="803"/>
      <c r="E23" s="803"/>
    </row>
    <row r="24" spans="2:5">
      <c r="B24" s="803"/>
      <c r="C24" s="803"/>
      <c r="D24" s="803"/>
      <c r="E24" s="803"/>
    </row>
    <row r="25" spans="2:5">
      <c r="B25" s="803"/>
      <c r="C25" s="803"/>
      <c r="D25" s="803"/>
      <c r="E25" s="803"/>
    </row>
    <row r="26" spans="2:5">
      <c r="B26" s="803"/>
      <c r="C26" s="803"/>
      <c r="D26" s="803"/>
      <c r="E26" s="803"/>
    </row>
    <row r="27" spans="2:5">
      <c r="B27" s="803"/>
      <c r="C27" s="803"/>
      <c r="D27" s="803"/>
      <c r="E27" s="803"/>
    </row>
    <row r="28" spans="2:5">
      <c r="B28" s="803"/>
      <c r="C28" s="803"/>
      <c r="D28" s="803"/>
      <c r="E28" s="803"/>
    </row>
    <row r="29" spans="2:5">
      <c r="D29" s="820"/>
      <c r="E29" s="820"/>
    </row>
    <row r="30" spans="2:5">
      <c r="B30" s="821" t="s">
        <v>14</v>
      </c>
      <c r="E30" s="820"/>
    </row>
    <row r="32" spans="2:5">
      <c r="B32" s="15" t="s">
        <v>1636</v>
      </c>
    </row>
  </sheetData>
  <phoneticPr fontId="45" type="noConversion"/>
  <hyperlinks>
    <hyperlink ref="B32" location="Мазмұны!B168" display="мазмұнға"/>
  </hyperlinks>
  <pageMargins left="0.75" right="0.75" top="1" bottom="1" header="0.5" footer="0.5"/>
  <pageSetup paperSize="9" orientation="landscape" r:id="rId1"/>
  <headerFooter alignWithMargins="0"/>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4"/>
  <dimension ref="A2:J30"/>
  <sheetViews>
    <sheetView zoomScaleNormal="100" zoomScaleSheetLayoutView="100" workbookViewId="0">
      <selection activeCell="I29" sqref="I29"/>
    </sheetView>
  </sheetViews>
  <sheetFormatPr defaultColWidth="8" defaultRowHeight="12.75"/>
  <cols>
    <col min="1" max="1" width="14.28515625" style="776" customWidth="1"/>
    <col min="2" max="2" width="32.140625" style="776" customWidth="1"/>
    <col min="3" max="7" width="10.5703125" style="776" customWidth="1"/>
    <col min="8" max="8" width="7.5703125" style="776" customWidth="1"/>
    <col min="9" max="16384" width="8" style="776"/>
  </cols>
  <sheetData>
    <row r="2" spans="1:10">
      <c r="A2" s="776" t="s">
        <v>1630</v>
      </c>
      <c r="B2" s="778" t="s">
        <v>335</v>
      </c>
    </row>
    <row r="3" spans="1:10">
      <c r="B3" s="1466"/>
      <c r="C3" s="1466"/>
      <c r="D3" s="1466"/>
      <c r="E3" s="1466"/>
      <c r="F3" s="1466"/>
    </row>
    <row r="4" spans="1:10" ht="25.5">
      <c r="B4" s="797" t="s">
        <v>158</v>
      </c>
      <c r="C4" s="797">
        <v>2005</v>
      </c>
      <c r="D4" s="797">
        <v>2006</v>
      </c>
      <c r="E4" s="797">
        <v>2007</v>
      </c>
      <c r="F4" s="797">
        <v>2008</v>
      </c>
      <c r="G4" s="797">
        <v>2009</v>
      </c>
      <c r="H4" s="797" t="s">
        <v>241</v>
      </c>
    </row>
    <row r="5" spans="1:10" ht="25.5">
      <c r="B5" s="822" t="s">
        <v>1399</v>
      </c>
      <c r="C5" s="823">
        <v>5.8</v>
      </c>
      <c r="D5" s="823">
        <v>7.8</v>
      </c>
      <c r="E5" s="799">
        <v>9.2236267509274796</v>
      </c>
      <c r="F5" s="799">
        <v>9.2161339767824604</v>
      </c>
      <c r="G5" s="799">
        <v>11.013090148118236</v>
      </c>
      <c r="H5" s="799">
        <v>12.681397307110112</v>
      </c>
    </row>
    <row r="6" spans="1:10" ht="29.25" customHeight="1">
      <c r="B6" s="822" t="s">
        <v>368</v>
      </c>
      <c r="C6" s="823">
        <v>1.23</v>
      </c>
      <c r="D6" s="823">
        <v>1.72</v>
      </c>
      <c r="E6" s="801">
        <v>2.2226044490469619</v>
      </c>
      <c r="F6" s="801">
        <v>2.5329901026954218</v>
      </c>
      <c r="G6" s="801">
        <v>2.2367385476134944</v>
      </c>
      <c r="H6" s="801">
        <v>2.5584230582296197</v>
      </c>
      <c r="J6" s="824"/>
    </row>
    <row r="7" spans="1:10" ht="38.25">
      <c r="B7" s="822" t="s">
        <v>369</v>
      </c>
      <c r="C7" s="801">
        <v>5.0641289599240507</v>
      </c>
      <c r="D7" s="801">
        <v>4.9014795593584282</v>
      </c>
      <c r="E7" s="801">
        <v>4.5510470839571511</v>
      </c>
      <c r="F7" s="801">
        <v>3.9453860304385251</v>
      </c>
      <c r="G7" s="801">
        <v>5.2760949322164894</v>
      </c>
      <c r="H7" s="801">
        <v>5.1818718810985143</v>
      </c>
      <c r="J7" s="825"/>
    </row>
    <row r="10" spans="1:10">
      <c r="B10" s="789" t="s">
        <v>335</v>
      </c>
      <c r="C10" s="792"/>
      <c r="D10" s="792"/>
      <c r="E10" s="792"/>
      <c r="F10" s="792"/>
      <c r="G10" s="792"/>
      <c r="H10" s="792"/>
    </row>
    <row r="11" spans="1:10">
      <c r="B11" s="803"/>
      <c r="C11" s="792"/>
      <c r="D11" s="792"/>
      <c r="E11" s="792"/>
      <c r="F11" s="792"/>
      <c r="G11" s="792"/>
      <c r="H11" s="792"/>
    </row>
    <row r="12" spans="1:10">
      <c r="B12" s="803"/>
      <c r="C12" s="792"/>
      <c r="D12" s="792"/>
      <c r="E12" s="792"/>
      <c r="F12" s="792"/>
      <c r="G12" s="792"/>
      <c r="H12" s="792"/>
    </row>
    <row r="13" spans="1:10">
      <c r="B13" s="803"/>
      <c r="C13" s="792"/>
      <c r="D13" s="792"/>
      <c r="E13" s="792"/>
      <c r="F13" s="792"/>
      <c r="G13" s="792"/>
      <c r="H13" s="792"/>
    </row>
    <row r="14" spans="1:10">
      <c r="B14" s="803"/>
      <c r="C14" s="792"/>
      <c r="D14" s="792"/>
      <c r="E14" s="792"/>
      <c r="F14" s="792"/>
      <c r="G14" s="792"/>
      <c r="H14" s="792"/>
    </row>
    <row r="15" spans="1:10">
      <c r="B15" s="803"/>
      <c r="C15" s="792"/>
      <c r="D15" s="792"/>
      <c r="E15" s="792"/>
      <c r="F15" s="792"/>
      <c r="G15" s="792"/>
      <c r="H15" s="792"/>
    </row>
    <row r="16" spans="1:10">
      <c r="B16" s="803"/>
      <c r="C16" s="792"/>
      <c r="D16" s="792"/>
      <c r="E16" s="792"/>
      <c r="F16" s="792"/>
      <c r="G16" s="792"/>
      <c r="H16" s="792"/>
    </row>
    <row r="17" spans="2:8">
      <c r="B17" s="803"/>
      <c r="C17" s="792"/>
      <c r="D17" s="792"/>
      <c r="E17" s="792"/>
      <c r="F17" s="792"/>
      <c r="G17" s="792"/>
      <c r="H17" s="792"/>
    </row>
    <row r="18" spans="2:8">
      <c r="B18" s="803"/>
      <c r="C18" s="792"/>
      <c r="D18" s="792"/>
      <c r="E18" s="792"/>
      <c r="F18" s="792"/>
      <c r="G18" s="792"/>
      <c r="H18" s="792"/>
    </row>
    <row r="19" spans="2:8">
      <c r="B19" s="803"/>
      <c r="C19" s="792"/>
      <c r="D19" s="792"/>
      <c r="E19" s="792"/>
      <c r="F19" s="792"/>
      <c r="G19" s="792"/>
      <c r="H19" s="792"/>
    </row>
    <row r="20" spans="2:8">
      <c r="B20" s="803"/>
      <c r="C20" s="792"/>
      <c r="D20" s="792"/>
      <c r="E20" s="792"/>
      <c r="F20" s="792"/>
      <c r="G20" s="792"/>
      <c r="H20" s="792"/>
    </row>
    <row r="21" spans="2:8">
      <c r="B21" s="803"/>
      <c r="C21" s="792"/>
      <c r="D21" s="792"/>
      <c r="E21" s="792"/>
      <c r="F21" s="792"/>
      <c r="G21" s="792"/>
      <c r="H21" s="792"/>
    </row>
    <row r="22" spans="2:8">
      <c r="B22" s="803"/>
      <c r="C22" s="792"/>
      <c r="D22" s="792"/>
      <c r="E22" s="792"/>
      <c r="F22" s="792"/>
      <c r="G22" s="792"/>
      <c r="H22" s="792"/>
    </row>
    <row r="23" spans="2:8">
      <c r="B23" s="803"/>
      <c r="C23" s="792"/>
      <c r="D23" s="792"/>
      <c r="E23" s="792"/>
      <c r="F23" s="792"/>
      <c r="G23" s="792"/>
      <c r="H23" s="792"/>
    </row>
    <row r="24" spans="2:8">
      <c r="B24" s="803"/>
      <c r="C24" s="792"/>
      <c r="D24" s="792"/>
      <c r="E24" s="792"/>
      <c r="F24" s="792"/>
      <c r="G24" s="792"/>
      <c r="H24" s="792"/>
    </row>
    <row r="25" spans="2:8">
      <c r="B25" s="803"/>
      <c r="C25" s="792"/>
      <c r="D25" s="792"/>
      <c r="E25" s="792"/>
      <c r="F25" s="792"/>
      <c r="G25" s="792"/>
      <c r="H25" s="792"/>
    </row>
    <row r="26" spans="2:8">
      <c r="B26" s="803"/>
      <c r="C26" s="792"/>
      <c r="D26" s="792"/>
      <c r="E26" s="792"/>
      <c r="F26" s="792"/>
      <c r="G26" s="792"/>
      <c r="H26" s="792"/>
    </row>
    <row r="27" spans="2:8">
      <c r="B27" s="792"/>
      <c r="C27" s="792"/>
      <c r="D27" s="792"/>
      <c r="E27" s="792"/>
      <c r="F27" s="792"/>
      <c r="G27" s="792"/>
      <c r="H27" s="792"/>
    </row>
    <row r="28" spans="2:8">
      <c r="B28" s="826" t="s">
        <v>14</v>
      </c>
    </row>
    <row r="30" spans="2:8">
      <c r="B30" s="15" t="s">
        <v>1636</v>
      </c>
    </row>
  </sheetData>
  <mergeCells count="1">
    <mergeCell ref="B3:F3"/>
  </mergeCells>
  <phoneticPr fontId="45" type="noConversion"/>
  <hyperlinks>
    <hyperlink ref="B30" location="Мазмұны!B169" display="мазмұнға"/>
  </hyperlinks>
  <pageMargins left="0.75" right="0.75" top="1" bottom="1" header="0.5" footer="0.5"/>
  <pageSetup paperSize="9" orientation="landscape" r:id="rId1"/>
  <headerFooter alignWithMargins="0"/>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2:N50"/>
  <sheetViews>
    <sheetView workbookViewId="0">
      <selection activeCell="H21" sqref="H21"/>
    </sheetView>
  </sheetViews>
  <sheetFormatPr defaultRowHeight="12.75"/>
  <cols>
    <col min="1" max="1" width="9.140625" style="1182"/>
    <col min="2" max="2" width="37.7109375" style="1182" customWidth="1"/>
    <col min="3" max="22" width="9.140625" style="1182"/>
    <col min="23" max="23" width="9.5703125" style="1182" bestFit="1" customWidth="1"/>
    <col min="24" max="16384" width="9.140625" style="1182"/>
  </cols>
  <sheetData>
    <row r="2" spans="1:14">
      <c r="A2" s="1182" t="s">
        <v>1630</v>
      </c>
      <c r="B2" s="1183" t="s">
        <v>337</v>
      </c>
    </row>
    <row r="3" spans="1:14">
      <c r="B3" s="1183"/>
    </row>
    <row r="4" spans="1:14">
      <c r="B4" s="1184"/>
      <c r="C4" s="1015" t="s">
        <v>746</v>
      </c>
      <c r="D4" s="1015" t="s">
        <v>747</v>
      </c>
      <c r="E4" s="1015" t="s">
        <v>748</v>
      </c>
      <c r="F4" s="1015" t="s">
        <v>749</v>
      </c>
      <c r="G4" s="1015" t="s">
        <v>750</v>
      </c>
      <c r="H4" s="1015" t="s">
        <v>751</v>
      </c>
      <c r="I4" s="1015" t="s">
        <v>752</v>
      </c>
      <c r="J4" s="1015" t="s">
        <v>753</v>
      </c>
      <c r="K4" s="1015" t="s">
        <v>754</v>
      </c>
      <c r="L4" s="1015" t="s">
        <v>755</v>
      </c>
      <c r="M4" s="1015" t="s">
        <v>756</v>
      </c>
      <c r="N4" s="1015" t="s">
        <v>757</v>
      </c>
    </row>
    <row r="5" spans="1:14" ht="13.5">
      <c r="B5" s="1185" t="s">
        <v>197</v>
      </c>
      <c r="C5" s="1031">
        <v>1.5526408642999996</v>
      </c>
      <c r="D5" s="1031">
        <v>-0.87316240479999763</v>
      </c>
      <c r="E5" s="1031">
        <v>1.8545612150999951</v>
      </c>
      <c r="F5" s="1031">
        <v>-1.4042117250999999</v>
      </c>
      <c r="G5" s="1031">
        <v>-4.2965329999999993</v>
      </c>
      <c r="H5" s="1031">
        <v>-0.25747300000000178</v>
      </c>
      <c r="I5" s="1031">
        <v>-5.8138280000000018</v>
      </c>
      <c r="J5" s="1031">
        <v>1.1742226963999964</v>
      </c>
      <c r="K5" s="1031">
        <v>2.1732150000000003</v>
      </c>
      <c r="L5" s="1031">
        <v>1.3679668499999971</v>
      </c>
      <c r="M5" s="1031">
        <v>1.5395935407999968</v>
      </c>
      <c r="N5" s="1031">
        <v>-0.63494432550000102</v>
      </c>
    </row>
    <row r="6" spans="1:14">
      <c r="B6" s="1185" t="s">
        <v>198</v>
      </c>
      <c r="C6" s="1032">
        <v>0.14897900010000012</v>
      </c>
      <c r="D6" s="1032">
        <v>-2.8466199999999997</v>
      </c>
      <c r="E6" s="1032">
        <v>-0.53637324990000068</v>
      </c>
      <c r="F6" s="1032">
        <v>-2.5461041399000002</v>
      </c>
      <c r="G6" s="1032">
        <v>-2.780411</v>
      </c>
      <c r="H6" s="1032">
        <v>-1.412795</v>
      </c>
      <c r="I6" s="1032">
        <v>-1.6503639999999995</v>
      </c>
      <c r="J6" s="1032">
        <v>0.26448990030000097</v>
      </c>
      <c r="K6" s="1032">
        <v>1.3042169999999997</v>
      </c>
      <c r="L6" s="1032">
        <v>0.61085599999999973</v>
      </c>
      <c r="M6" s="1032">
        <v>-0.7777746391999999</v>
      </c>
      <c r="N6" s="1032">
        <v>7.7781260000001568E-3</v>
      </c>
    </row>
    <row r="7" spans="1:14">
      <c r="B7" s="1185" t="s">
        <v>199</v>
      </c>
      <c r="C7" s="1032">
        <v>1.8067774542999999</v>
      </c>
      <c r="D7" s="1032">
        <v>-0.64372905479999754</v>
      </c>
      <c r="E7" s="1032">
        <v>1.8950425250999954</v>
      </c>
      <c r="F7" s="1032">
        <v>-1.2608074151000002</v>
      </c>
      <c r="G7" s="1032">
        <v>-3.2105052499999998</v>
      </c>
      <c r="H7" s="1032">
        <v>1.0568283499999982</v>
      </c>
      <c r="I7" s="1032">
        <v>-6.6775660000000014</v>
      </c>
      <c r="J7" s="1032">
        <v>1.1001609263999961</v>
      </c>
      <c r="K7" s="1032">
        <v>2.4464385600000007</v>
      </c>
      <c r="L7" s="1032">
        <v>1.5020245199999964</v>
      </c>
      <c r="M7" s="1032">
        <v>1.6734461507999967</v>
      </c>
      <c r="N7" s="1032">
        <v>-0.9441374085000005</v>
      </c>
    </row>
    <row r="8" spans="1:14">
      <c r="B8" s="1185" t="s">
        <v>200</v>
      </c>
      <c r="C8" s="1032">
        <v>0.13675606010000016</v>
      </c>
      <c r="D8" s="1032">
        <v>-2.84264699</v>
      </c>
      <c r="E8" s="1032">
        <v>-0.4952916199000007</v>
      </c>
      <c r="F8" s="1032">
        <v>-2.5279681399</v>
      </c>
      <c r="G8" s="1032">
        <v>-2.7492516</v>
      </c>
      <c r="H8" s="1032">
        <v>-1.39032288</v>
      </c>
      <c r="I8" s="1032">
        <v>-1.6741900499999998</v>
      </c>
      <c r="J8" s="1032">
        <v>0.27624729030000095</v>
      </c>
      <c r="K8" s="1032">
        <v>1.3066381399999996</v>
      </c>
      <c r="L8" s="1032">
        <v>0.61568957999999974</v>
      </c>
      <c r="M8" s="1032">
        <v>-0.7702506992</v>
      </c>
      <c r="N8" s="1032">
        <v>1.5868566000000157E-2</v>
      </c>
    </row>
    <row r="9" spans="1:14">
      <c r="B9" s="1185" t="s">
        <v>201</v>
      </c>
      <c r="C9" s="1033">
        <v>150.78204545454548</v>
      </c>
      <c r="D9" s="1033">
        <v>149.79450000000003</v>
      </c>
      <c r="E9" s="1033">
        <v>148.68023809523805</v>
      </c>
      <c r="F9" s="1033">
        <v>148.0658333333333</v>
      </c>
      <c r="G9" s="1033">
        <v>147.82</v>
      </c>
      <c r="H9" s="1033">
        <v>147.11894736842103</v>
      </c>
      <c r="I9" s="1033">
        <v>146.68318181818182</v>
      </c>
      <c r="J9" s="1033">
        <v>146.7273684210526</v>
      </c>
      <c r="K9" s="1033">
        <v>147.09795454545454</v>
      </c>
      <c r="L9" s="1033">
        <v>147.52928571428569</v>
      </c>
      <c r="M9" s="1033">
        <v>147.32833333333332</v>
      </c>
      <c r="N9" s="1033">
        <v>147.38204545454545</v>
      </c>
    </row>
    <row r="10" spans="1:14">
      <c r="B10" s="1185" t="s">
        <v>202</v>
      </c>
      <c r="C10" s="1034">
        <v>0.39681499999999997</v>
      </c>
      <c r="D10" s="1034">
        <v>0.36775999999999998</v>
      </c>
      <c r="E10" s="1034">
        <v>0.42754999999999999</v>
      </c>
      <c r="F10" s="1034">
        <v>0.24466499999999999</v>
      </c>
      <c r="G10" s="1034">
        <v>0.35099999999999998</v>
      </c>
      <c r="H10" s="1034">
        <v>9.1700000000000004E-2</v>
      </c>
      <c r="I10" s="1034">
        <v>0.23419999999999999</v>
      </c>
      <c r="J10" s="1034">
        <v>1.0748</v>
      </c>
      <c r="K10" s="1034">
        <v>1.3974500000000001</v>
      </c>
      <c r="L10" s="1034">
        <v>0.77249999999999996</v>
      </c>
      <c r="M10" s="1034">
        <v>7.9000000000000001E-2</v>
      </c>
      <c r="N10" s="1034">
        <v>6.0000000000000001E-3</v>
      </c>
    </row>
    <row r="11" spans="1:14">
      <c r="B11" s="1185" t="s">
        <v>193</v>
      </c>
      <c r="C11" s="1034">
        <v>3.9300000000000002E-2</v>
      </c>
      <c r="D11" s="1034">
        <v>3.0256150000000002</v>
      </c>
      <c r="E11" s="1034">
        <v>0.84640000000000004</v>
      </c>
      <c r="F11" s="1034">
        <v>2.2525149999999998</v>
      </c>
      <c r="G11" s="1034">
        <v>2.0825550000000002</v>
      </c>
      <c r="H11" s="1034">
        <v>0.62480000000000002</v>
      </c>
      <c r="I11" s="1034">
        <v>1.0854999999999999</v>
      </c>
      <c r="J11" s="1034">
        <v>0.44590000000000002</v>
      </c>
      <c r="K11" s="1034">
        <v>0</v>
      </c>
      <c r="L11" s="1034">
        <v>6.9000000000000006E-2</v>
      </c>
      <c r="M11" s="1034">
        <v>0.74829999999999997</v>
      </c>
      <c r="N11" s="1034">
        <v>5.0500000000000003E-2</v>
      </c>
    </row>
    <row r="12" spans="1:14">
      <c r="B12" s="1185" t="s">
        <v>203</v>
      </c>
      <c r="C12" s="1034">
        <f t="shared" ref="C12:N12" si="0">C11-C10</f>
        <v>-0.35751499999999997</v>
      </c>
      <c r="D12" s="1034">
        <f t="shared" si="0"/>
        <v>2.6578550000000001</v>
      </c>
      <c r="E12" s="1034">
        <f t="shared" si="0"/>
        <v>0.41885000000000006</v>
      </c>
      <c r="F12" s="1034">
        <f t="shared" si="0"/>
        <v>2.0078499999999999</v>
      </c>
      <c r="G12" s="1034">
        <f t="shared" si="0"/>
        <v>1.7315550000000002</v>
      </c>
      <c r="H12" s="1034">
        <f t="shared" si="0"/>
        <v>0.53310000000000002</v>
      </c>
      <c r="I12" s="1034">
        <f t="shared" si="0"/>
        <v>0.85129999999999995</v>
      </c>
      <c r="J12" s="1034">
        <f t="shared" si="0"/>
        <v>-0.62890000000000001</v>
      </c>
      <c r="K12" s="1034">
        <f t="shared" si="0"/>
        <v>-1.3974500000000001</v>
      </c>
      <c r="L12" s="1034">
        <f t="shared" si="0"/>
        <v>-0.70350000000000001</v>
      </c>
      <c r="M12" s="1034">
        <f t="shared" si="0"/>
        <v>0.66930000000000001</v>
      </c>
      <c r="N12" s="1034">
        <f t="shared" si="0"/>
        <v>4.4500000000000005E-2</v>
      </c>
    </row>
    <row r="15" spans="1:14">
      <c r="B15" s="1183" t="s">
        <v>337</v>
      </c>
    </row>
    <row r="34" spans="2:4">
      <c r="B34" s="1305" t="s">
        <v>14</v>
      </c>
    </row>
    <row r="36" spans="2:4">
      <c r="B36" s="15" t="s">
        <v>1636</v>
      </c>
      <c r="C36" s="830"/>
    </row>
    <row r="41" spans="2:4">
      <c r="B41" s="828"/>
      <c r="C41" s="831"/>
      <c r="D41" s="831"/>
    </row>
    <row r="42" spans="2:4">
      <c r="B42" s="831"/>
      <c r="C42" s="836"/>
      <c r="D42" s="836"/>
    </row>
    <row r="43" spans="2:4" ht="13.5">
      <c r="B43" s="837"/>
      <c r="C43" s="838"/>
      <c r="D43" s="838"/>
    </row>
    <row r="44" spans="2:4">
      <c r="B44" s="837"/>
      <c r="C44" s="839"/>
      <c r="D44" s="839"/>
    </row>
    <row r="45" spans="2:4">
      <c r="B45" s="837"/>
      <c r="C45" s="839"/>
      <c r="D45" s="839"/>
    </row>
    <row r="46" spans="2:4">
      <c r="B46" s="837"/>
      <c r="C46" s="839"/>
      <c r="D46" s="839"/>
    </row>
    <row r="47" spans="2:4">
      <c r="B47" s="837"/>
      <c r="C47" s="840"/>
      <c r="D47" s="840"/>
    </row>
    <row r="48" spans="2:4">
      <c r="B48" s="837"/>
      <c r="C48" s="841"/>
      <c r="D48" s="841"/>
    </row>
    <row r="49" spans="2:4">
      <c r="B49" s="837"/>
      <c r="C49" s="841"/>
      <c r="D49" s="841"/>
    </row>
    <row r="50" spans="2:4">
      <c r="B50" s="837"/>
      <c r="C50" s="841"/>
      <c r="D50" s="841"/>
    </row>
  </sheetData>
  <phoneticPr fontId="39" type="noConversion"/>
  <hyperlinks>
    <hyperlink ref="B36" location="Мазмұны!B173" display="мазмұнға"/>
  </hyperlinks>
  <pageMargins left="0.75" right="0.75" top="1" bottom="1" header="0.5" footer="0.5"/>
  <headerFooter alignWithMargins="0"/>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dimension ref="A2:O50"/>
  <sheetViews>
    <sheetView topLeftCell="A7" workbookViewId="0">
      <selection activeCell="F64" sqref="F64"/>
    </sheetView>
  </sheetViews>
  <sheetFormatPr defaultRowHeight="12.75"/>
  <cols>
    <col min="1" max="1" width="9.140625" style="1186"/>
    <col min="2" max="2" width="10.28515625" style="1186" customWidth="1"/>
    <col min="3" max="3" width="27.7109375" style="1186" customWidth="1"/>
    <col min="4" max="4" width="23.28515625" style="1186" customWidth="1"/>
    <col min="5" max="5" width="17" style="1186" customWidth="1"/>
    <col min="6" max="7" width="15.28515625" style="1186" customWidth="1"/>
    <col min="8" max="8" width="15.85546875" style="1186" customWidth="1"/>
    <col min="9" max="9" width="12.28515625" style="1186" customWidth="1"/>
    <col min="10" max="16384" width="9.140625" style="1186"/>
  </cols>
  <sheetData>
    <row r="2" spans="1:15">
      <c r="A2" s="1186" t="s">
        <v>1630</v>
      </c>
      <c r="B2" s="1188" t="s">
        <v>338</v>
      </c>
    </row>
    <row r="3" spans="1:15">
      <c r="B3" s="1188"/>
    </row>
    <row r="4" spans="1:15" ht="76.5">
      <c r="B4" s="1199"/>
      <c r="C4" s="1250" t="s">
        <v>1400</v>
      </c>
      <c r="D4" s="1250" t="s">
        <v>370</v>
      </c>
      <c r="E4" s="1250" t="s">
        <v>371</v>
      </c>
      <c r="F4" s="1251" t="s">
        <v>372</v>
      </c>
      <c r="G4" s="1251" t="s">
        <v>373</v>
      </c>
      <c r="H4" s="1250" t="s">
        <v>374</v>
      </c>
    </row>
    <row r="5" spans="1:15">
      <c r="B5" s="944" t="s">
        <v>737</v>
      </c>
      <c r="C5" s="1020">
        <v>542.89553121978008</v>
      </c>
      <c r="D5" s="1020">
        <v>106.35167387225</v>
      </c>
      <c r="E5" s="1020">
        <v>14.95908</v>
      </c>
      <c r="F5" s="1200">
        <v>240.97200000000001</v>
      </c>
      <c r="G5" s="1200">
        <v>128.77226400000001</v>
      </c>
      <c r="H5" s="1249">
        <v>6.5199999999999994E-2</v>
      </c>
    </row>
    <row r="6" spans="1:15">
      <c r="B6" s="944" t="s">
        <v>738</v>
      </c>
      <c r="C6" s="1020">
        <v>533.89185292768059</v>
      </c>
      <c r="D6" s="1020">
        <v>127.31914537124001</v>
      </c>
      <c r="E6" s="1020">
        <v>20.28142651832</v>
      </c>
      <c r="F6" s="1200">
        <v>179.44499999999999</v>
      </c>
      <c r="G6" s="1200">
        <v>82.782053399999995</v>
      </c>
      <c r="H6" s="1249">
        <v>6.4500000000000002E-2</v>
      </c>
    </row>
    <row r="7" spans="1:15">
      <c r="B7" s="944" t="s">
        <v>739</v>
      </c>
      <c r="C7" s="1020">
        <v>613.82989657158009</v>
      </c>
      <c r="D7" s="1020">
        <v>33.630900930519999</v>
      </c>
      <c r="E7" s="1020">
        <v>541.82064509890006</v>
      </c>
      <c r="F7" s="1200">
        <v>191.38900000000001</v>
      </c>
      <c r="G7" s="1200">
        <v>94.995947299999997</v>
      </c>
      <c r="H7" s="1249">
        <v>6.4199999999999993E-2</v>
      </c>
    </row>
    <row r="8" spans="1:15">
      <c r="B8" s="944" t="s">
        <v>740</v>
      </c>
      <c r="C8" s="1020">
        <v>447.24955</v>
      </c>
      <c r="D8" s="1020">
        <v>14.999549999999999</v>
      </c>
      <c r="E8" s="1020">
        <v>324.89999999999998</v>
      </c>
      <c r="F8" s="1200">
        <v>172.42599999999999</v>
      </c>
      <c r="G8" s="1200">
        <v>150.6554046</v>
      </c>
      <c r="H8" s="1249">
        <v>6.3200000000000006E-2</v>
      </c>
    </row>
    <row r="9" spans="1:15">
      <c r="B9" s="944" t="s">
        <v>741</v>
      </c>
      <c r="C9" s="1020">
        <v>489.82</v>
      </c>
      <c r="D9" s="1020">
        <v>0</v>
      </c>
      <c r="E9" s="1020">
        <v>354.92</v>
      </c>
      <c r="F9" s="1200">
        <v>145.01300000000001</v>
      </c>
      <c r="G9" s="1200">
        <v>100.3963079</v>
      </c>
      <c r="H9" s="1249">
        <v>6.13E-2</v>
      </c>
    </row>
    <row r="10" spans="1:15">
      <c r="B10" s="944" t="s">
        <v>742</v>
      </c>
      <c r="C10" s="1020">
        <v>406.315</v>
      </c>
      <c r="D10" s="1020">
        <v>0</v>
      </c>
      <c r="E10" s="1020">
        <v>355.01499999999999</v>
      </c>
      <c r="F10" s="1200">
        <v>145.01300000000001</v>
      </c>
      <c r="G10" s="1200">
        <v>100.32093190000001</v>
      </c>
      <c r="H10" s="1249">
        <v>5.2999999999999999E-2</v>
      </c>
    </row>
    <row r="11" spans="1:15">
      <c r="B11" s="944" t="s">
        <v>743</v>
      </c>
      <c r="C11" s="1020">
        <v>794.31875000000002</v>
      </c>
      <c r="D11" s="1020">
        <v>0</v>
      </c>
      <c r="E11" s="1020">
        <v>380.11874999999998</v>
      </c>
      <c r="F11" s="1200">
        <v>152.845</v>
      </c>
      <c r="G11" s="1200">
        <v>133.1400787</v>
      </c>
      <c r="H11" s="1249">
        <v>4.3099999999999999E-2</v>
      </c>
    </row>
    <row r="12" spans="1:15">
      <c r="B12" s="944" t="s">
        <v>744</v>
      </c>
      <c r="C12" s="1020">
        <v>625.33844999999997</v>
      </c>
      <c r="D12" s="1020">
        <v>0</v>
      </c>
      <c r="E12" s="1020">
        <v>404.93844999999999</v>
      </c>
      <c r="F12" s="1200">
        <v>221.16800000000001</v>
      </c>
      <c r="G12" s="1200">
        <v>177.3503686</v>
      </c>
      <c r="H12" s="1249">
        <v>3.56E-2</v>
      </c>
    </row>
    <row r="13" spans="1:15">
      <c r="B13" s="944" t="s">
        <v>745</v>
      </c>
      <c r="C13" s="1020">
        <v>622.03719999999998</v>
      </c>
      <c r="D13" s="1020">
        <v>0</v>
      </c>
      <c r="E13" s="1020">
        <v>414.93720000000002</v>
      </c>
      <c r="F13" s="1200">
        <v>180.21299999999999</v>
      </c>
      <c r="G13" s="1200">
        <v>29.238341900000002</v>
      </c>
      <c r="H13" s="1249">
        <v>2.5000000000000001E-2</v>
      </c>
      <c r="K13" s="135"/>
      <c r="M13" s="1198"/>
    </row>
    <row r="14" spans="1:15">
      <c r="B14" s="944" t="s">
        <v>746</v>
      </c>
      <c r="C14" s="1020">
        <v>615.83844999999997</v>
      </c>
      <c r="D14" s="1020">
        <v>5.7</v>
      </c>
      <c r="E14" s="1020">
        <v>0</v>
      </c>
      <c r="F14" s="1020">
        <v>228.29932795800002</v>
      </c>
      <c r="G14" s="1020">
        <v>48.429645200000003</v>
      </c>
      <c r="H14" s="1224">
        <v>2.52E-2</v>
      </c>
      <c r="I14" s="1246"/>
      <c r="J14" s="1247"/>
      <c r="K14" s="1248"/>
      <c r="L14" s="1198"/>
      <c r="M14" s="1198"/>
      <c r="N14" s="1198"/>
      <c r="O14" s="1198"/>
    </row>
    <row r="15" spans="1:15">
      <c r="B15" s="944" t="s">
        <v>747</v>
      </c>
      <c r="C15" s="1020">
        <v>795.67345</v>
      </c>
      <c r="D15" s="1020">
        <v>24.7</v>
      </c>
      <c r="E15" s="1020">
        <v>409.97345000000001</v>
      </c>
      <c r="F15" s="1020">
        <v>344.18537829299999</v>
      </c>
      <c r="G15" s="1020">
        <v>239.8427806</v>
      </c>
      <c r="H15" s="1245">
        <v>2.5399999999999999E-2</v>
      </c>
      <c r="I15" s="1246"/>
      <c r="J15" s="1247"/>
      <c r="K15" s="1248"/>
      <c r="L15" s="1198"/>
      <c r="M15" s="1198"/>
      <c r="N15" s="1198"/>
      <c r="O15" s="1198"/>
    </row>
    <row r="16" spans="1:15">
      <c r="B16" s="944" t="s">
        <v>748</v>
      </c>
      <c r="C16" s="1020">
        <v>937.38969999999995</v>
      </c>
      <c r="D16" s="1020">
        <v>11.4</v>
      </c>
      <c r="E16" s="1020">
        <v>745.48969999999997</v>
      </c>
      <c r="F16" s="1020">
        <v>473.29205674000002</v>
      </c>
      <c r="G16" s="1020">
        <v>168.64930519999999</v>
      </c>
      <c r="H16" s="1245">
        <v>2.4E-2</v>
      </c>
      <c r="I16" s="1246"/>
      <c r="J16" s="1247"/>
      <c r="K16" s="1248"/>
      <c r="L16" s="1198"/>
      <c r="M16" s="1198"/>
      <c r="N16" s="1198"/>
      <c r="O16" s="1198"/>
    </row>
    <row r="17" spans="2:15">
      <c r="B17" s="944" t="s">
        <v>749</v>
      </c>
      <c r="C17" s="1020">
        <v>585.43844999999999</v>
      </c>
      <c r="D17" s="1020">
        <v>0</v>
      </c>
      <c r="E17" s="1020">
        <v>404.93844999999999</v>
      </c>
      <c r="F17" s="1020">
        <v>681.0212220599999</v>
      </c>
      <c r="G17" s="1020">
        <v>241.3445217</v>
      </c>
      <c r="H17" s="1245">
        <v>2.23E-2</v>
      </c>
      <c r="I17" s="1246"/>
      <c r="J17" s="1247"/>
      <c r="K17" s="1248"/>
      <c r="L17" s="1198"/>
      <c r="M17" s="1198"/>
      <c r="N17" s="1198"/>
      <c r="O17" s="1198"/>
    </row>
    <row r="18" spans="2:15">
      <c r="B18" s="944" t="s">
        <v>750</v>
      </c>
      <c r="C18" s="1020">
        <v>585.43844999999999</v>
      </c>
      <c r="D18" s="1020">
        <v>0</v>
      </c>
      <c r="E18" s="1020">
        <v>404.93844999999999</v>
      </c>
      <c r="F18" s="1020">
        <v>824.06601653252994</v>
      </c>
      <c r="G18" s="1020">
        <v>388.16269349999999</v>
      </c>
      <c r="H18" s="1245">
        <v>1.9588629142286325E-2</v>
      </c>
      <c r="I18" s="1246"/>
      <c r="J18" s="1247"/>
      <c r="K18" s="1248"/>
      <c r="L18" s="1198"/>
      <c r="M18" s="1198"/>
      <c r="N18" s="1198"/>
      <c r="O18" s="1198"/>
    </row>
    <row r="19" spans="2:15">
      <c r="B19" s="944" t="s">
        <v>751</v>
      </c>
      <c r="C19" s="1020">
        <v>684.66690000000006</v>
      </c>
      <c r="D19" s="1020">
        <v>49.875</v>
      </c>
      <c r="E19" s="1020">
        <v>454.2919</v>
      </c>
      <c r="F19" s="1020">
        <v>963.34584999999993</v>
      </c>
      <c r="G19" s="1020">
        <v>276.90062330000001</v>
      </c>
      <c r="H19" s="1245">
        <v>1.83E-2</v>
      </c>
      <c r="I19" s="1246"/>
      <c r="J19" s="1247"/>
      <c r="K19" s="1248"/>
      <c r="L19" s="1198"/>
      <c r="M19" s="1198"/>
      <c r="N19" s="1198"/>
      <c r="O19" s="1198"/>
    </row>
    <row r="20" spans="2:15">
      <c r="B20" s="944" t="s">
        <v>752</v>
      </c>
      <c r="C20" s="1020">
        <v>625.33844999999997</v>
      </c>
      <c r="D20" s="1020">
        <v>39.9</v>
      </c>
      <c r="E20" s="1020">
        <v>404.93844999999999</v>
      </c>
      <c r="F20" s="1020">
        <v>1110.4957231804101</v>
      </c>
      <c r="G20" s="1020">
        <v>378.13067089999998</v>
      </c>
      <c r="H20" s="1245">
        <v>1.6504620038223235E-2</v>
      </c>
      <c r="I20" s="1246"/>
      <c r="J20" s="1247"/>
      <c r="K20" s="1248"/>
      <c r="L20" s="1198"/>
      <c r="M20" s="1198"/>
      <c r="N20" s="1198"/>
      <c r="O20" s="1198"/>
    </row>
    <row r="21" spans="2:15">
      <c r="B21" s="944" t="s">
        <v>753</v>
      </c>
      <c r="C21" s="1020">
        <v>635.31344999999999</v>
      </c>
      <c r="D21" s="1020">
        <v>49.875</v>
      </c>
      <c r="E21" s="1020">
        <v>404.93844999999999</v>
      </c>
      <c r="F21" s="1020">
        <v>1050.73177221981</v>
      </c>
      <c r="G21" s="1020">
        <v>269.63343479999997</v>
      </c>
      <c r="H21" s="1245">
        <v>1.505514E-2</v>
      </c>
      <c r="I21" s="1246"/>
      <c r="J21" s="1247"/>
      <c r="K21" s="1248"/>
      <c r="L21" s="1198"/>
      <c r="M21" s="1198"/>
      <c r="N21" s="1198"/>
      <c r="O21" s="1198"/>
    </row>
    <row r="22" spans="2:15">
      <c r="B22" s="944" t="s">
        <v>754</v>
      </c>
      <c r="C22" s="1020">
        <v>665.99845000000005</v>
      </c>
      <c r="D22" s="1020">
        <v>55.575000000000003</v>
      </c>
      <c r="E22" s="1020">
        <v>429.92345</v>
      </c>
      <c r="F22" s="1020">
        <v>990.25816617786006</v>
      </c>
      <c r="G22" s="1020">
        <v>175.36931799999999</v>
      </c>
      <c r="H22" s="1245">
        <v>1.485691040953079E-2</v>
      </c>
      <c r="I22" s="1246"/>
      <c r="J22" s="1247"/>
      <c r="K22" s="1248"/>
      <c r="L22" s="1198"/>
      <c r="M22" s="1198"/>
      <c r="N22" s="1198"/>
      <c r="O22" s="1198"/>
    </row>
    <row r="23" spans="2:15">
      <c r="B23" s="944" t="s">
        <v>755</v>
      </c>
      <c r="C23" s="1020">
        <v>497.25470000000001</v>
      </c>
      <c r="D23" s="1020">
        <v>0</v>
      </c>
      <c r="E23" s="1020">
        <v>316.75470000000001</v>
      </c>
      <c r="F23" s="1020">
        <v>963.73505372534999</v>
      </c>
      <c r="G23" s="1020">
        <v>246.358464</v>
      </c>
      <c r="H23" s="1245">
        <v>1.3093070516624063E-2</v>
      </c>
      <c r="I23" s="1246"/>
      <c r="J23" s="1247"/>
      <c r="K23" s="1248"/>
      <c r="L23" s="1198"/>
      <c r="M23" s="1198"/>
      <c r="N23" s="1198"/>
      <c r="O23" s="1198"/>
    </row>
    <row r="24" spans="2:15">
      <c r="B24" s="944" t="s">
        <v>756</v>
      </c>
      <c r="C24" s="1020">
        <v>647.35469999999998</v>
      </c>
      <c r="D24" s="1020">
        <v>0</v>
      </c>
      <c r="E24" s="1020">
        <v>466.85469999999998</v>
      </c>
      <c r="F24" s="1020">
        <v>971.80389333360006</v>
      </c>
      <c r="G24" s="1020">
        <v>359.60087600000003</v>
      </c>
      <c r="H24" s="1245">
        <v>1.3447444775000211E-2</v>
      </c>
      <c r="I24" s="1246"/>
      <c r="J24" s="1247"/>
      <c r="K24" s="1248"/>
      <c r="L24" s="1198"/>
      <c r="M24" s="1198"/>
      <c r="N24" s="1198"/>
      <c r="O24" s="1198"/>
    </row>
    <row r="25" spans="2:15">
      <c r="B25" s="944" t="s">
        <v>757</v>
      </c>
      <c r="C25" s="1020">
        <v>731.11726009711003</v>
      </c>
      <c r="D25" s="1020">
        <v>63.65</v>
      </c>
      <c r="E25" s="1020">
        <v>447.52125000000001</v>
      </c>
      <c r="F25" s="1020">
        <v>1014.3783592196</v>
      </c>
      <c r="G25" s="1020">
        <v>192.58543900000001</v>
      </c>
      <c r="H25" s="1245">
        <v>1.3045331937977101E-2</v>
      </c>
      <c r="I25" s="1246"/>
      <c r="J25" s="1247"/>
      <c r="K25" s="1248"/>
      <c r="L25" s="1198"/>
      <c r="M25" s="1198"/>
      <c r="O25" s="1198"/>
    </row>
    <row r="26" spans="2:15">
      <c r="I26" s="1246"/>
      <c r="J26" s="1247"/>
      <c r="K26" s="1248"/>
      <c r="M26" s="1198"/>
    </row>
    <row r="27" spans="2:15">
      <c r="B27" s="1188" t="s">
        <v>338</v>
      </c>
    </row>
    <row r="48" spans="2:2">
      <c r="B48" s="1187" t="s">
        <v>14</v>
      </c>
    </row>
    <row r="50" spans="2:3">
      <c r="B50" s="15" t="s">
        <v>1636</v>
      </c>
      <c r="C50" s="830"/>
    </row>
  </sheetData>
  <phoneticPr fontId="39" type="noConversion"/>
  <hyperlinks>
    <hyperlink ref="B50" location="Мазмұны!B174" display="мазмұнға"/>
  </hyperlinks>
  <pageMargins left="0.75" right="0.75" top="1" bottom="1" header="0.5" footer="0.5"/>
  <headerFooter alignWithMargins="0"/>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dimension ref="A2:AY32"/>
  <sheetViews>
    <sheetView workbookViewId="0">
      <selection activeCell="H21" sqref="H21"/>
    </sheetView>
  </sheetViews>
  <sheetFormatPr defaultColWidth="16.140625" defaultRowHeight="12.75"/>
  <cols>
    <col min="1" max="1" width="9.140625" style="1189" customWidth="1"/>
    <col min="2" max="2" width="25.140625" style="1189" customWidth="1"/>
    <col min="3" max="16384" width="16.140625" style="1189"/>
  </cols>
  <sheetData>
    <row r="2" spans="1:51">
      <c r="A2" s="1189" t="s">
        <v>1630</v>
      </c>
      <c r="B2" s="1188" t="s">
        <v>339</v>
      </c>
    </row>
    <row r="3" spans="1:51">
      <c r="B3" s="1188"/>
    </row>
    <row r="4" spans="1:51" s="1188" customFormat="1">
      <c r="B4" s="1201"/>
      <c r="C4" s="1202">
        <v>39818</v>
      </c>
      <c r="D4" s="1202">
        <v>39832</v>
      </c>
      <c r="E4" s="1202">
        <v>39846</v>
      </c>
      <c r="F4" s="1202">
        <v>39860</v>
      </c>
      <c r="G4" s="1202">
        <v>39874</v>
      </c>
      <c r="H4" s="1202">
        <v>39888</v>
      </c>
      <c r="I4" s="1202">
        <v>39902</v>
      </c>
      <c r="J4" s="1202">
        <v>39916</v>
      </c>
      <c r="K4" s="1202">
        <v>39930</v>
      </c>
      <c r="L4" s="1202">
        <v>39944</v>
      </c>
      <c r="M4" s="1202">
        <v>39958</v>
      </c>
      <c r="N4" s="1202">
        <v>39972</v>
      </c>
      <c r="O4" s="1202">
        <v>39986</v>
      </c>
      <c r="P4" s="1202">
        <v>40000</v>
      </c>
      <c r="Q4" s="1202">
        <v>40014</v>
      </c>
      <c r="R4" s="1202">
        <v>40028</v>
      </c>
      <c r="S4" s="1202">
        <v>40042</v>
      </c>
      <c r="T4" s="1202">
        <v>40056</v>
      </c>
      <c r="U4" s="1202">
        <v>40070</v>
      </c>
      <c r="V4" s="1202">
        <v>40084</v>
      </c>
      <c r="W4" s="1202">
        <v>40098</v>
      </c>
      <c r="X4" s="1202">
        <v>40112</v>
      </c>
      <c r="Y4" s="1202">
        <v>40126</v>
      </c>
      <c r="Z4" s="1203">
        <v>40140</v>
      </c>
      <c r="AA4" s="1203">
        <v>40154</v>
      </c>
      <c r="AB4" s="1203">
        <v>40168</v>
      </c>
      <c r="AC4" s="1203">
        <v>40182</v>
      </c>
      <c r="AD4" s="1203">
        <v>40196</v>
      </c>
      <c r="AE4" s="1203">
        <v>40210</v>
      </c>
      <c r="AF4" s="1203">
        <v>40224</v>
      </c>
      <c r="AG4" s="1203">
        <v>40238</v>
      </c>
      <c r="AH4" s="1203">
        <v>40252</v>
      </c>
      <c r="AI4" s="1203">
        <v>40266</v>
      </c>
      <c r="AJ4" s="1203">
        <v>40280</v>
      </c>
      <c r="AK4" s="1203">
        <v>40294</v>
      </c>
      <c r="AL4" s="1203">
        <v>40308</v>
      </c>
      <c r="AM4" s="1203">
        <v>40322</v>
      </c>
      <c r="AN4" s="1203">
        <v>40336</v>
      </c>
      <c r="AO4" s="1203">
        <v>40350</v>
      </c>
      <c r="AP4" s="1203">
        <v>40364</v>
      </c>
      <c r="AQ4" s="1203">
        <v>40378</v>
      </c>
      <c r="AR4" s="1203">
        <v>40392</v>
      </c>
      <c r="AS4" s="1203">
        <v>40406</v>
      </c>
      <c r="AT4" s="1203">
        <v>40420</v>
      </c>
      <c r="AU4" s="1203">
        <v>40434</v>
      </c>
      <c r="AV4" s="1203">
        <v>40448</v>
      </c>
      <c r="AW4" s="1203">
        <v>40462</v>
      </c>
      <c r="AX4" s="1203">
        <v>40476</v>
      </c>
    </row>
    <row r="5" spans="1:51" ht="25.5">
      <c r="B5" s="1207" t="s">
        <v>375</v>
      </c>
      <c r="C5" s="1204">
        <v>487.27695564285705</v>
      </c>
      <c r="D5" s="1204">
        <v>489.95953764285724</v>
      </c>
      <c r="E5" s="1204">
        <v>559.08615600000007</v>
      </c>
      <c r="F5" s="1204">
        <v>937.11761671428553</v>
      </c>
      <c r="G5" s="1204">
        <v>1013.9486554999999</v>
      </c>
      <c r="H5" s="1204">
        <v>914.91126571428583</v>
      </c>
      <c r="I5" s="1204">
        <v>987.85230778571417</v>
      </c>
      <c r="J5" s="1204">
        <v>804.8858365000001</v>
      </c>
      <c r="K5" s="1204">
        <v>899.50994471428601</v>
      </c>
      <c r="L5" s="1204">
        <v>757.00090607142863</v>
      </c>
      <c r="M5" s="1204">
        <v>779.90263342857145</v>
      </c>
      <c r="N5" s="1204">
        <v>798.14206735714276</v>
      </c>
      <c r="O5" s="1204">
        <v>709.57235921428571</v>
      </c>
      <c r="P5" s="1204">
        <v>689.78602657142858</v>
      </c>
      <c r="Q5" s="1204">
        <v>661.66815007142873</v>
      </c>
      <c r="R5" s="1204">
        <v>682.72618571428563</v>
      </c>
      <c r="S5" s="1204">
        <v>783.1207125714285</v>
      </c>
      <c r="T5" s="1204">
        <v>826.30508864285707</v>
      </c>
      <c r="U5" s="1204">
        <v>844.39222921428563</v>
      </c>
      <c r="V5" s="1204">
        <v>856.7309690714286</v>
      </c>
      <c r="W5" s="1204">
        <v>897.2914517142857</v>
      </c>
      <c r="X5" s="1204">
        <v>891.64191857142862</v>
      </c>
      <c r="Y5" s="1204">
        <v>881.00114678571424</v>
      </c>
      <c r="Z5" s="1205">
        <v>910.05356778571434</v>
      </c>
      <c r="AA5" s="1205">
        <v>818.3684052857144</v>
      </c>
      <c r="AB5" s="1205">
        <v>641.72161100000005</v>
      </c>
      <c r="AC5" s="1205">
        <v>673.22481228571428</v>
      </c>
      <c r="AD5" s="1205">
        <v>691.28974078571412</v>
      </c>
      <c r="AE5" s="1205">
        <v>708.34246471428582</v>
      </c>
      <c r="AF5" s="1205">
        <v>716.8192704999999</v>
      </c>
      <c r="AG5" s="1205">
        <v>695.68613085714276</v>
      </c>
      <c r="AH5" s="1205">
        <v>685.75548421428584</v>
      </c>
      <c r="AI5" s="1205">
        <v>639.70208549999984</v>
      </c>
      <c r="AJ5" s="1205">
        <v>747.85798914285726</v>
      </c>
      <c r="AK5" s="1205">
        <v>695.83267507142864</v>
      </c>
      <c r="AL5" s="1205">
        <v>688.14561449999997</v>
      </c>
      <c r="AM5" s="1205">
        <v>683.99857135714296</v>
      </c>
      <c r="AN5" s="1205">
        <v>691.59848321428569</v>
      </c>
      <c r="AO5" s="1205">
        <v>675.03767135714293</v>
      </c>
      <c r="AP5" s="1205">
        <v>794.6517837142859</v>
      </c>
      <c r="AQ5" s="1205">
        <v>741.54791507142852</v>
      </c>
      <c r="AR5" s="1205">
        <v>645.8270527857145</v>
      </c>
      <c r="AS5" s="1205">
        <v>605.65748028571431</v>
      </c>
      <c r="AT5" s="1205">
        <v>593.24289414285715</v>
      </c>
      <c r="AU5" s="1205">
        <v>628.87220000000002</v>
      </c>
      <c r="AV5" s="1205">
        <v>658.10246364285717</v>
      </c>
      <c r="AW5" s="1205">
        <v>700.00601521428587</v>
      </c>
      <c r="AX5" s="1205">
        <v>621.94914842857145</v>
      </c>
    </row>
    <row r="6" spans="1:51" ht="25.5">
      <c r="B6" s="1207" t="s">
        <v>376</v>
      </c>
      <c r="C6" s="1204">
        <v>235.82856797285714</v>
      </c>
      <c r="D6" s="1204">
        <v>234.678097165</v>
      </c>
      <c r="E6" s="1204">
        <v>232.75327806785711</v>
      </c>
      <c r="F6" s="1204">
        <v>249.18289427071426</v>
      </c>
      <c r="G6" s="1204">
        <v>270.02276554571426</v>
      </c>
      <c r="H6" s="1204">
        <v>246.35968319071426</v>
      </c>
      <c r="I6" s="1204">
        <v>227.61459442142854</v>
      </c>
      <c r="J6" s="1204">
        <v>230.25330561428578</v>
      </c>
      <c r="K6" s="1204">
        <v>225.60640184142858</v>
      </c>
      <c r="L6" s="1204">
        <v>222.53936860107137</v>
      </c>
      <c r="M6" s="1204">
        <v>220.01414337428571</v>
      </c>
      <c r="N6" s="1204">
        <v>219.46413778928567</v>
      </c>
      <c r="O6" s="1204">
        <v>218.53454009892855</v>
      </c>
      <c r="P6" s="1204">
        <v>218.30956391535713</v>
      </c>
      <c r="Q6" s="1204">
        <v>220.27720369035717</v>
      </c>
      <c r="R6" s="1204">
        <v>220.52508838571433</v>
      </c>
      <c r="S6" s="1204">
        <v>223.55482742571434</v>
      </c>
      <c r="T6" s="1204">
        <v>225.65265672142857</v>
      </c>
      <c r="U6" s="1204">
        <v>225.21400762785714</v>
      </c>
      <c r="V6" s="1204">
        <v>226.60075080285711</v>
      </c>
      <c r="W6" s="1204">
        <v>226.98379076607142</v>
      </c>
      <c r="X6" s="1204">
        <v>226.29619798857144</v>
      </c>
      <c r="Y6" s="1204">
        <v>224.44632086535719</v>
      </c>
      <c r="Z6" s="1205">
        <v>222.83092498607144</v>
      </c>
      <c r="AA6" s="1205">
        <v>132.18738175464287</v>
      </c>
      <c r="AB6" s="1205">
        <v>128.31427366142856</v>
      </c>
      <c r="AC6" s="1205">
        <v>127.69252278107139</v>
      </c>
      <c r="AD6" s="1205">
        <v>127.11610177357143</v>
      </c>
      <c r="AE6" s="1205">
        <v>127.94747953928569</v>
      </c>
      <c r="AF6" s="1205">
        <v>128.76915780607141</v>
      </c>
      <c r="AG6" s="1205">
        <v>129.94351268499997</v>
      </c>
      <c r="AH6" s="1205">
        <v>129.25772829714288</v>
      </c>
      <c r="AI6" s="1205">
        <v>130.17531803321427</v>
      </c>
      <c r="AJ6" s="1205">
        <v>132.38518486892858</v>
      </c>
      <c r="AK6" s="1205">
        <v>132.10740731178569</v>
      </c>
      <c r="AL6" s="1205">
        <v>132.74882838107143</v>
      </c>
      <c r="AM6" s="1205">
        <v>139.81124107928571</v>
      </c>
      <c r="AN6" s="1205">
        <v>138.32010516714288</v>
      </c>
      <c r="AO6" s="1205">
        <v>139.01843654785716</v>
      </c>
      <c r="AP6" s="1205">
        <v>140.23730254535712</v>
      </c>
      <c r="AQ6" s="1205">
        <v>141.25519597928567</v>
      </c>
      <c r="AR6" s="1205">
        <v>140.5259598575</v>
      </c>
      <c r="AS6" s="1205">
        <v>141.44810697142859</v>
      </c>
      <c r="AT6" s="1205">
        <v>141.75829227678571</v>
      </c>
      <c r="AU6" s="1205">
        <v>139.68259572964288</v>
      </c>
      <c r="AV6" s="1205">
        <v>148.87693561821428</v>
      </c>
      <c r="AW6" s="1205">
        <v>163.18488613535717</v>
      </c>
      <c r="AX6" s="1205">
        <v>164.11052907357143</v>
      </c>
    </row>
    <row r="7" spans="1:51" ht="38.25">
      <c r="B7" s="1207" t="s">
        <v>377</v>
      </c>
      <c r="C7" s="1204">
        <v>251.44838766999993</v>
      </c>
      <c r="D7" s="1204">
        <v>255.28144047785727</v>
      </c>
      <c r="E7" s="1204">
        <v>326.33287793214299</v>
      </c>
      <c r="F7" s="1204">
        <v>687.93472244357122</v>
      </c>
      <c r="G7" s="1204">
        <v>743.92588995428559</v>
      </c>
      <c r="H7" s="1204">
        <v>668.5515825235716</v>
      </c>
      <c r="I7" s="1204">
        <v>760.23771336428558</v>
      </c>
      <c r="J7" s="1204">
        <v>574.63253088571435</v>
      </c>
      <c r="K7" s="1204">
        <v>673.90354287285732</v>
      </c>
      <c r="L7" s="1204">
        <v>534.46153747035726</v>
      </c>
      <c r="M7" s="1204">
        <v>559.88849005428574</v>
      </c>
      <c r="N7" s="1204">
        <v>578.67792956785718</v>
      </c>
      <c r="O7" s="1204">
        <v>491.03781911535714</v>
      </c>
      <c r="P7" s="1204">
        <v>471.47646265607142</v>
      </c>
      <c r="Q7" s="1204">
        <v>441.39094638107156</v>
      </c>
      <c r="R7" s="1204">
        <v>462.20109732857134</v>
      </c>
      <c r="S7" s="1204">
        <v>559.56588514571422</v>
      </c>
      <c r="T7" s="1204">
        <v>600.65243192142839</v>
      </c>
      <c r="U7" s="1204">
        <v>619.17822158642844</v>
      </c>
      <c r="V7" s="1204">
        <v>630.13021826857164</v>
      </c>
      <c r="W7" s="1204">
        <v>670.30766094821433</v>
      </c>
      <c r="X7" s="1204">
        <v>665.34572058285721</v>
      </c>
      <c r="Y7" s="1204">
        <v>656.55482592035708</v>
      </c>
      <c r="Z7" s="1205">
        <v>687.22264279964293</v>
      </c>
      <c r="AA7" s="1205">
        <v>686.18102353107156</v>
      </c>
      <c r="AB7" s="1205">
        <v>513.40733733857155</v>
      </c>
      <c r="AC7" s="1205">
        <v>545.5322895046429</v>
      </c>
      <c r="AD7" s="1205">
        <v>564.17363901214264</v>
      </c>
      <c r="AE7" s="1205">
        <v>580.3949851750001</v>
      </c>
      <c r="AF7" s="1205">
        <v>588.05011269392844</v>
      </c>
      <c r="AG7" s="1205">
        <v>565.74261817214278</v>
      </c>
      <c r="AH7" s="1205">
        <v>556.49775591714297</v>
      </c>
      <c r="AI7" s="1205">
        <v>509.5267674667856</v>
      </c>
      <c r="AJ7" s="1205">
        <v>615.47280427392866</v>
      </c>
      <c r="AK7" s="1205">
        <v>563.72526775964297</v>
      </c>
      <c r="AL7" s="1205">
        <v>555.3967861189285</v>
      </c>
      <c r="AM7" s="1205">
        <v>544.1873302778572</v>
      </c>
      <c r="AN7" s="1205">
        <v>553.27837804714284</v>
      </c>
      <c r="AO7" s="1205">
        <v>536.01923480928576</v>
      </c>
      <c r="AP7" s="1205">
        <v>654.41448116892877</v>
      </c>
      <c r="AQ7" s="1205">
        <v>600.29271909214287</v>
      </c>
      <c r="AR7" s="1205">
        <v>505.30109292821453</v>
      </c>
      <c r="AS7" s="1205">
        <v>464.2093733142857</v>
      </c>
      <c r="AT7" s="1205">
        <v>451.48460186607144</v>
      </c>
      <c r="AU7" s="1205">
        <v>489.18960427035711</v>
      </c>
      <c r="AV7" s="1205">
        <v>509.22552802464293</v>
      </c>
      <c r="AW7" s="1205">
        <v>536.82112907892872</v>
      </c>
      <c r="AX7" s="1205">
        <v>457.83861935499999</v>
      </c>
    </row>
    <row r="8" spans="1:51" ht="25.5">
      <c r="B8" s="1207" t="s">
        <v>378</v>
      </c>
      <c r="C8" s="1206">
        <f t="shared" ref="C8:H8" si="0">C5/C6</f>
        <v>2.0662337893640625</v>
      </c>
      <c r="D8" s="1206">
        <f t="shared" si="0"/>
        <v>2.0877940615752104</v>
      </c>
      <c r="E8" s="1206">
        <f t="shared" si="0"/>
        <v>2.402054916867824</v>
      </c>
      <c r="F8" s="1206">
        <f t="shared" si="0"/>
        <v>3.7607622283100763</v>
      </c>
      <c r="G8" s="1206">
        <f t="shared" si="0"/>
        <v>3.7550487769089251</v>
      </c>
      <c r="H8" s="1206">
        <f t="shared" si="0"/>
        <v>3.7137215548618245</v>
      </c>
      <c r="I8" s="1206">
        <f t="shared" ref="I8:AN8" si="1">I5/I6</f>
        <v>4.340021826354004</v>
      </c>
      <c r="J8" s="1206">
        <f t="shared" si="1"/>
        <v>3.4956537729292081</v>
      </c>
      <c r="K8" s="1206">
        <f t="shared" si="1"/>
        <v>3.9870763301589394</v>
      </c>
      <c r="L8" s="1206">
        <f t="shared" si="1"/>
        <v>3.4016493837925994</v>
      </c>
      <c r="M8" s="1206">
        <f t="shared" si="1"/>
        <v>3.544784082820573</v>
      </c>
      <c r="N8" s="1206">
        <f t="shared" si="1"/>
        <v>3.6367767207755088</v>
      </c>
      <c r="O8" s="1206">
        <f t="shared" si="1"/>
        <v>3.2469574781774493</v>
      </c>
      <c r="P8" s="1206">
        <f t="shared" si="1"/>
        <v>3.1596692980380467</v>
      </c>
      <c r="Q8" s="1206">
        <f t="shared" si="1"/>
        <v>3.0037976648801714</v>
      </c>
      <c r="R8" s="1206">
        <f t="shared" si="1"/>
        <v>3.0959116294294287</v>
      </c>
      <c r="S8" s="1206">
        <f t="shared" si="1"/>
        <v>3.5030364657710371</v>
      </c>
      <c r="T8" s="1206">
        <f t="shared" si="1"/>
        <v>3.6618451590532013</v>
      </c>
      <c r="U8" s="1206">
        <f t="shared" si="1"/>
        <v>3.749288235257358</v>
      </c>
      <c r="V8" s="1206">
        <f t="shared" si="1"/>
        <v>3.7807949269187793</v>
      </c>
      <c r="W8" s="1206">
        <f t="shared" si="1"/>
        <v>3.9531080553634363</v>
      </c>
      <c r="X8" s="1206">
        <f t="shared" si="1"/>
        <v>3.9401542160087857</v>
      </c>
      <c r="Y8" s="1206">
        <f t="shared" si="1"/>
        <v>3.92521981821309</v>
      </c>
      <c r="Z8" s="1206">
        <f t="shared" si="1"/>
        <v>4.0840541672687456</v>
      </c>
      <c r="AA8" s="1206">
        <f t="shared" si="1"/>
        <v>6.1909721973668681</v>
      </c>
      <c r="AB8" s="1206">
        <f t="shared" si="1"/>
        <v>5.0011708961799037</v>
      </c>
      <c r="AC8" s="1206">
        <f t="shared" si="1"/>
        <v>5.2722336251430875</v>
      </c>
      <c r="AD8" s="1206">
        <f t="shared" si="1"/>
        <v>5.4382547225770841</v>
      </c>
      <c r="AE8" s="1206">
        <f t="shared" si="1"/>
        <v>5.5361970963780687</v>
      </c>
      <c r="AF8" s="1206">
        <f t="shared" si="1"/>
        <v>5.5666999979882004</v>
      </c>
      <c r="AG8" s="1206">
        <f t="shared" si="1"/>
        <v>5.3537580790475987</v>
      </c>
      <c r="AH8" s="1206">
        <f t="shared" si="1"/>
        <v>5.3053344913956986</v>
      </c>
      <c r="AI8" s="1206">
        <f t="shared" si="1"/>
        <v>4.9141580382909433</v>
      </c>
      <c r="AJ8" s="1206">
        <f t="shared" si="1"/>
        <v>5.64910635493914</v>
      </c>
      <c r="AK8" s="1206">
        <f t="shared" si="1"/>
        <v>5.2671738037307723</v>
      </c>
      <c r="AL8" s="1206">
        <f t="shared" si="1"/>
        <v>5.1838168584403279</v>
      </c>
      <c r="AM8" s="1206">
        <f t="shared" si="1"/>
        <v>4.8923002619600053</v>
      </c>
      <c r="AN8" s="1206">
        <f t="shared" si="1"/>
        <v>4.9999852326498289</v>
      </c>
      <c r="AO8" s="1206">
        <f t="shared" ref="AO8:AX8" si="2">AO5/AO6</f>
        <v>4.8557420736404335</v>
      </c>
      <c r="AP8" s="1206">
        <f t="shared" si="2"/>
        <v>5.6664793838092447</v>
      </c>
      <c r="AQ8" s="1206">
        <f t="shared" si="2"/>
        <v>5.2497036298768975</v>
      </c>
      <c r="AR8" s="1206">
        <f t="shared" si="2"/>
        <v>4.5957846752344818</v>
      </c>
      <c r="AS8" s="1206">
        <f t="shared" si="2"/>
        <v>4.2818351779571886</v>
      </c>
      <c r="AT8" s="1206">
        <f t="shared" si="2"/>
        <v>4.1848902425019299</v>
      </c>
      <c r="AU8" s="1206">
        <f t="shared" si="2"/>
        <v>4.5021514435283603</v>
      </c>
      <c r="AV8" s="1206">
        <f t="shared" si="2"/>
        <v>4.4204460611045917</v>
      </c>
      <c r="AW8" s="1206">
        <f t="shared" si="2"/>
        <v>4.2896498063776018</v>
      </c>
      <c r="AX8" s="1206">
        <f t="shared" si="2"/>
        <v>3.789818678542856</v>
      </c>
    </row>
    <row r="10" spans="1:51">
      <c r="C10" s="1190"/>
      <c r="AY10" s="1190"/>
    </row>
    <row r="11" spans="1:51">
      <c r="A11" s="1186"/>
      <c r="B11" s="1188" t="s">
        <v>339</v>
      </c>
    </row>
    <row r="30" spans="2:2">
      <c r="B30" s="1187" t="s">
        <v>14</v>
      </c>
    </row>
    <row r="32" spans="2:2">
      <c r="B32" s="15" t="s">
        <v>1636</v>
      </c>
    </row>
  </sheetData>
  <phoneticPr fontId="39" type="noConversion"/>
  <hyperlinks>
    <hyperlink ref="B32" location="Мазмұны!B175" display="мазмұнға"/>
  </hyperlinks>
  <pageMargins left="0.75" right="0.75" top="1" bottom="1" header="0.5" footer="0.5"/>
  <headerFooter alignWithMargins="0"/>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dimension ref="A2:F44"/>
  <sheetViews>
    <sheetView workbookViewId="0">
      <selection activeCell="E17" sqref="E17"/>
    </sheetView>
  </sheetViews>
  <sheetFormatPr defaultRowHeight="12.75"/>
  <cols>
    <col min="1" max="1" width="9.140625" style="1191"/>
    <col min="2" max="2" width="40.85546875" style="1191" customWidth="1"/>
    <col min="3" max="3" width="17.7109375" style="1191" bestFit="1" customWidth="1"/>
    <col min="4" max="4" width="17.5703125" style="1191" bestFit="1" customWidth="1"/>
    <col min="5" max="5" width="16.85546875" style="1191" bestFit="1" customWidth="1"/>
    <col min="6" max="6" width="15.42578125" style="1191" bestFit="1" customWidth="1"/>
    <col min="7" max="7" width="14.5703125" style="1191" bestFit="1" customWidth="1"/>
    <col min="8" max="8" width="13.28515625" style="1191" customWidth="1"/>
    <col min="9" max="9" width="13.42578125" style="1191" customWidth="1"/>
    <col min="10" max="10" width="14.42578125" style="1191" customWidth="1"/>
    <col min="11" max="11" width="13.140625" style="1191" customWidth="1"/>
    <col min="12" max="12" width="13.5703125" style="1191" customWidth="1"/>
    <col min="13" max="16384" width="9.140625" style="1191"/>
  </cols>
  <sheetData>
    <row r="2" spans="1:6">
      <c r="A2" s="1191" t="s">
        <v>1630</v>
      </c>
      <c r="B2" s="1188" t="s">
        <v>340</v>
      </c>
    </row>
    <row r="3" spans="1:6">
      <c r="B3" s="1188"/>
    </row>
    <row r="4" spans="1:6">
      <c r="B4" s="1208"/>
      <c r="C4" s="1209" t="s">
        <v>1626</v>
      </c>
      <c r="D4" s="1209" t="s">
        <v>1627</v>
      </c>
      <c r="E4" s="1209" t="s">
        <v>1628</v>
      </c>
      <c r="F4" s="1209" t="s">
        <v>1629</v>
      </c>
    </row>
    <row r="5" spans="1:6">
      <c r="B5" s="1210" t="s">
        <v>380</v>
      </c>
      <c r="C5" s="1213">
        <v>308.094527427</v>
      </c>
      <c r="D5" s="1213">
        <v>449.43781042699999</v>
      </c>
      <c r="E5" s="1213">
        <v>449.43781042699999</v>
      </c>
      <c r="F5" s="1213">
        <v>449.43781042699999</v>
      </c>
    </row>
    <row r="6" spans="1:6" ht="38.25">
      <c r="B6" s="1211" t="s">
        <v>1401</v>
      </c>
      <c r="C6" s="1214">
        <v>367.35299037200002</v>
      </c>
      <c r="D6" s="1214">
        <v>367.62709239200001</v>
      </c>
      <c r="E6" s="1214">
        <v>307.62709239200001</v>
      </c>
      <c r="F6" s="1214">
        <v>314.27496418599998</v>
      </c>
    </row>
    <row r="7" spans="1:6" ht="25.5">
      <c r="B7" s="1211" t="s">
        <v>381</v>
      </c>
      <c r="C7" s="1214">
        <v>272.51661024999999</v>
      </c>
      <c r="D7" s="1214">
        <v>262.49988340446004</v>
      </c>
      <c r="E7" s="1214">
        <v>257.34350952674998</v>
      </c>
      <c r="F7" s="1214">
        <v>228.87785030910999</v>
      </c>
    </row>
    <row r="8" spans="1:6">
      <c r="B8" s="1211" t="s">
        <v>382</v>
      </c>
      <c r="C8" s="1214">
        <f>SUM(C5:C7)</f>
        <v>947.96412804900001</v>
      </c>
      <c r="D8" s="1214">
        <f>SUM(D5:D7)</f>
        <v>1079.56478622346</v>
      </c>
      <c r="E8" s="1214">
        <f>SUM(E5:E7)</f>
        <v>1014.4084123457501</v>
      </c>
      <c r="F8" s="1214">
        <f>SUM(F5:F7)</f>
        <v>992.59062492211001</v>
      </c>
    </row>
    <row r="9" spans="1:6" ht="25.5">
      <c r="B9" s="1211" t="s">
        <v>383</v>
      </c>
      <c r="C9" s="1214">
        <v>10581.603982000001</v>
      </c>
      <c r="D9" s="1214">
        <v>10769.311342000001</v>
      </c>
      <c r="E9" s="1214">
        <v>10895.200402</v>
      </c>
      <c r="F9" s="1214">
        <v>10870.094822999999</v>
      </c>
    </row>
    <row r="10" spans="1:6">
      <c r="A10" s="1195"/>
      <c r="B10" s="1211" t="s">
        <v>384</v>
      </c>
      <c r="C10" s="1214">
        <v>11557.320086</v>
      </c>
      <c r="D10" s="1214">
        <v>11945.739787</v>
      </c>
      <c r="E10" s="1214">
        <v>11962.266718999999</v>
      </c>
      <c r="F10" s="1214">
        <v>11927.122729000001</v>
      </c>
    </row>
    <row r="11" spans="1:6" ht="25.5">
      <c r="B11" s="1211" t="s">
        <v>387</v>
      </c>
      <c r="C11" s="1214">
        <v>9638.8512310000006</v>
      </c>
      <c r="D11" s="1214">
        <v>9471.8617959999992</v>
      </c>
      <c r="E11" s="1214">
        <v>9124.3830940000007</v>
      </c>
      <c r="F11" s="1214">
        <v>9258.8807930000003</v>
      </c>
    </row>
    <row r="12" spans="1:6" ht="38.25">
      <c r="B12" s="1211" t="s">
        <v>386</v>
      </c>
      <c r="C12" s="1212">
        <f>C8/C9</f>
        <v>8.9586052328318927E-2</v>
      </c>
      <c r="D12" s="1212">
        <f>D8/D9</f>
        <v>0.10024455157250295</v>
      </c>
      <c r="E12" s="1212">
        <f>E8/E9</f>
        <v>9.3105989327147948E-2</v>
      </c>
      <c r="F12" s="1212">
        <f>F8/F9</f>
        <v>9.1313888340871743E-2</v>
      </c>
    </row>
    <row r="13" spans="1:6" ht="25.5">
      <c r="B13" s="1211" t="s">
        <v>385</v>
      </c>
      <c r="C13" s="1212">
        <f>C8/C10</f>
        <v>8.2022832369012574E-2</v>
      </c>
      <c r="D13" s="1212">
        <f>D8/D10</f>
        <v>9.0372367511160817E-2</v>
      </c>
      <c r="E13" s="1212">
        <f>E8/E10</f>
        <v>8.4800685035264861E-2</v>
      </c>
      <c r="F13" s="1212">
        <f>F8/F10</f>
        <v>8.322129716236526E-2</v>
      </c>
    </row>
    <row r="14" spans="1:6">
      <c r="B14" s="1192"/>
    </row>
    <row r="15" spans="1:6" ht="12.75" customHeight="1">
      <c r="B15" s="1192"/>
    </row>
    <row r="16" spans="1:6">
      <c r="B16" s="1188" t="s">
        <v>340</v>
      </c>
      <c r="C16" s="1193"/>
      <c r="D16" s="1193"/>
      <c r="E16" s="1193"/>
      <c r="F16" s="1193"/>
    </row>
    <row r="17" spans="2:6">
      <c r="B17" s="1192"/>
    </row>
    <row r="18" spans="2:6">
      <c r="B18" s="1192"/>
      <c r="C18" s="786"/>
      <c r="D18" s="786"/>
      <c r="E18" s="786"/>
      <c r="F18" s="786"/>
    </row>
    <row r="19" spans="2:6">
      <c r="B19" s="1192"/>
    </row>
    <row r="21" spans="2:6" ht="12.75" customHeight="1"/>
    <row r="27" spans="2:6" ht="12.75" customHeight="1"/>
    <row r="40" spans="2:5" ht="37.5" customHeight="1">
      <c r="B40" s="1412" t="s">
        <v>388</v>
      </c>
      <c r="C40" s="1412"/>
      <c r="D40" s="1412"/>
      <c r="E40" s="1412"/>
    </row>
    <row r="41" spans="2:5">
      <c r="B41" s="224" t="s">
        <v>379</v>
      </c>
      <c r="C41" s="1306"/>
      <c r="D41" s="1306"/>
      <c r="E41" s="1306"/>
    </row>
    <row r="44" spans="2:5">
      <c r="B44" s="15" t="s">
        <v>1636</v>
      </c>
    </row>
  </sheetData>
  <mergeCells count="1">
    <mergeCell ref="B40:E40"/>
  </mergeCells>
  <phoneticPr fontId="39" type="noConversion"/>
  <hyperlinks>
    <hyperlink ref="B44" location="Мазмұны!B178" display="мазмұнға"/>
  </hyperlinks>
  <pageMargins left="0.75" right="0.75" top="1" bottom="1" header="0.5" footer="0.5"/>
  <headerFooter alignWithMargins="0"/>
  <drawing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dimension ref="A2:U51"/>
  <sheetViews>
    <sheetView workbookViewId="0">
      <selection activeCell="B51" sqref="B51"/>
    </sheetView>
  </sheetViews>
  <sheetFormatPr defaultRowHeight="12.75"/>
  <cols>
    <col min="1" max="1" width="9.140625" style="1191"/>
    <col min="2" max="2" width="40.85546875" style="1191" customWidth="1"/>
    <col min="3" max="3" width="12.85546875" style="1191" customWidth="1"/>
    <col min="4" max="4" width="12.140625" style="1191" customWidth="1"/>
    <col min="5" max="5" width="13.7109375" style="1191" customWidth="1"/>
    <col min="6" max="6" width="10.42578125" style="1191" customWidth="1"/>
    <col min="7" max="7" width="14.42578125" style="1191" bestFit="1" customWidth="1"/>
    <col min="8" max="8" width="17" style="1191" bestFit="1" customWidth="1"/>
    <col min="9" max="10" width="16.7109375" style="1191" bestFit="1" customWidth="1"/>
    <col min="11" max="11" width="13.28515625" style="1191" customWidth="1"/>
    <col min="12" max="12" width="13.42578125" style="1191" customWidth="1"/>
    <col min="13" max="13" width="14.42578125" style="1191" customWidth="1"/>
    <col min="14" max="14" width="13.140625" style="1191" customWidth="1"/>
    <col min="15" max="15" width="13.5703125" style="1191" customWidth="1"/>
    <col min="16" max="16384" width="9.140625" style="1191"/>
  </cols>
  <sheetData>
    <row r="2" spans="1:19">
      <c r="A2" s="1191" t="s">
        <v>1630</v>
      </c>
      <c r="B2" s="1188" t="s">
        <v>341</v>
      </c>
    </row>
    <row r="3" spans="1:19">
      <c r="B3" s="1188"/>
    </row>
    <row r="4" spans="1:19" s="1232" customFormat="1" ht="38.25">
      <c r="B4" s="1230"/>
      <c r="C4" s="1230" t="s">
        <v>395</v>
      </c>
      <c r="D4" s="1230" t="s">
        <v>396</v>
      </c>
      <c r="E4" s="1230" t="s">
        <v>397</v>
      </c>
      <c r="F4" s="1230" t="s">
        <v>398</v>
      </c>
      <c r="G4" s="1230" t="s">
        <v>399</v>
      </c>
      <c r="H4" s="1230" t="s">
        <v>389</v>
      </c>
      <c r="I4" s="1230" t="s">
        <v>390</v>
      </c>
      <c r="J4" s="1230" t="s">
        <v>391</v>
      </c>
      <c r="K4" s="1230" t="s">
        <v>392</v>
      </c>
      <c r="L4" s="1230" t="s">
        <v>393</v>
      </c>
      <c r="M4" s="1230" t="s">
        <v>925</v>
      </c>
      <c r="N4" s="1230" t="s">
        <v>400</v>
      </c>
      <c r="O4" s="1230" t="s">
        <v>394</v>
      </c>
      <c r="P4" s="1230" t="s">
        <v>927</v>
      </c>
      <c r="Q4" s="1230" t="s">
        <v>926</v>
      </c>
    </row>
    <row r="5" spans="1:19" s="1232" customFormat="1">
      <c r="B5" s="1210" t="s">
        <v>401</v>
      </c>
      <c r="C5" s="1235">
        <v>141.343283001</v>
      </c>
      <c r="D5" s="1235">
        <v>0</v>
      </c>
      <c r="E5" s="1235">
        <v>0</v>
      </c>
      <c r="F5" s="1235">
        <v>0</v>
      </c>
      <c r="G5" s="1235">
        <v>212.094527543</v>
      </c>
      <c r="H5" s="1235">
        <v>0</v>
      </c>
      <c r="I5" s="1235">
        <v>35.999999918</v>
      </c>
      <c r="J5" s="1235">
        <v>59.999999965000001</v>
      </c>
      <c r="K5" s="1235">
        <v>0</v>
      </c>
      <c r="L5" s="1235">
        <v>0</v>
      </c>
      <c r="M5" s="1235">
        <v>0</v>
      </c>
      <c r="N5" s="1235">
        <v>0</v>
      </c>
      <c r="O5" s="1235">
        <v>0</v>
      </c>
      <c r="P5" s="1235">
        <v>0</v>
      </c>
      <c r="Q5" s="1235">
        <v>0</v>
      </c>
    </row>
    <row r="6" spans="1:19" s="1232" customFormat="1">
      <c r="B6" s="1210" t="s">
        <v>402</v>
      </c>
      <c r="C6" s="1235">
        <v>0</v>
      </c>
      <c r="D6" s="1235">
        <v>0</v>
      </c>
      <c r="E6" s="1235">
        <v>0</v>
      </c>
      <c r="F6" s="1235">
        <v>0</v>
      </c>
      <c r="G6" s="1235">
        <v>0</v>
      </c>
      <c r="H6" s="1235">
        <v>0</v>
      </c>
      <c r="I6" s="1235">
        <v>0</v>
      </c>
      <c r="J6" s="1235">
        <v>0</v>
      </c>
      <c r="K6" s="1235">
        <v>0</v>
      </c>
      <c r="L6" s="1235">
        <v>0</v>
      </c>
      <c r="M6" s="1235">
        <v>0</v>
      </c>
      <c r="N6" s="1235">
        <v>0</v>
      </c>
      <c r="O6" s="1235">
        <v>0</v>
      </c>
      <c r="P6" s="1235">
        <v>0</v>
      </c>
      <c r="Q6" s="1235">
        <v>0</v>
      </c>
    </row>
    <row r="7" spans="1:19" s="1232" customFormat="1" ht="25.5">
      <c r="B7" s="1210" t="s">
        <v>403</v>
      </c>
      <c r="C7" s="1235">
        <v>0</v>
      </c>
      <c r="D7" s="1235">
        <v>0</v>
      </c>
      <c r="E7" s="1235">
        <v>0</v>
      </c>
      <c r="F7" s="1235">
        <v>0</v>
      </c>
      <c r="G7" s="1235">
        <v>0</v>
      </c>
      <c r="H7" s="1235">
        <v>0</v>
      </c>
      <c r="I7" s="1235">
        <v>0</v>
      </c>
      <c r="J7" s="1235">
        <v>0</v>
      </c>
      <c r="K7" s="1235">
        <v>0</v>
      </c>
      <c r="L7" s="1235">
        <v>0</v>
      </c>
      <c r="M7" s="1235">
        <v>0</v>
      </c>
      <c r="N7" s="1235">
        <v>0</v>
      </c>
      <c r="O7" s="1235">
        <v>0</v>
      </c>
      <c r="P7" s="1235">
        <v>0</v>
      </c>
      <c r="Q7" s="1235">
        <v>0</v>
      </c>
    </row>
    <row r="8" spans="1:19" s="1232" customFormat="1" ht="38.25">
      <c r="B8" s="1210" t="s">
        <v>404</v>
      </c>
      <c r="C8" s="1235">
        <v>12.155223919999999</v>
      </c>
      <c r="D8" s="1235">
        <v>4.4310792120000002</v>
      </c>
      <c r="E8" s="1235">
        <v>4.3</v>
      </c>
      <c r="F8" s="1235">
        <v>11.904921330000001</v>
      </c>
      <c r="G8" s="1235">
        <v>64.411782009999996</v>
      </c>
      <c r="H8" s="1235">
        <v>10.774760369999999</v>
      </c>
      <c r="I8" s="1235">
        <v>164.53871100999999</v>
      </c>
      <c r="J8" s="1235">
        <v>20.5</v>
      </c>
      <c r="K8" s="1235">
        <v>5.0996840380000004</v>
      </c>
      <c r="L8" s="1235">
        <v>11.699980249999999</v>
      </c>
      <c r="M8" s="1235">
        <v>4.4588220459999999</v>
      </c>
      <c r="N8" s="1235">
        <v>0</v>
      </c>
      <c r="O8" s="1235">
        <v>0</v>
      </c>
      <c r="P8" s="1235">
        <v>0</v>
      </c>
      <c r="Q8" s="1235">
        <v>0</v>
      </c>
      <c r="R8" s="1233"/>
    </row>
    <row r="9" spans="1:19" s="1232" customFormat="1" ht="25.5">
      <c r="B9" s="1210" t="s">
        <v>381</v>
      </c>
      <c r="C9" s="1235">
        <v>19.79313741</v>
      </c>
      <c r="D9" s="1235">
        <v>25.546138800000001</v>
      </c>
      <c r="E9" s="1235">
        <v>8.5704971430000008</v>
      </c>
      <c r="F9" s="1235">
        <v>26.342774761009998</v>
      </c>
      <c r="G9" s="1235">
        <v>43.645849228110002</v>
      </c>
      <c r="H9" s="1235">
        <v>22.38042096053</v>
      </c>
      <c r="I9" s="1235">
        <v>39.63300699346</v>
      </c>
      <c r="J9" s="1235">
        <v>11.9</v>
      </c>
      <c r="K9" s="1235">
        <v>11.948123410000001</v>
      </c>
      <c r="L9" s="1235">
        <v>2.8013479999999999</v>
      </c>
      <c r="M9" s="1235">
        <v>9.2416073900000004</v>
      </c>
      <c r="N9" s="1235">
        <v>1.358680018</v>
      </c>
      <c r="O9" s="1235">
        <v>5.3624230759999998</v>
      </c>
      <c r="P9" s="1235">
        <v>0.2</v>
      </c>
      <c r="Q9" s="1235">
        <v>0.153843119</v>
      </c>
      <c r="R9" s="1233"/>
      <c r="S9" s="1233"/>
    </row>
    <row r="10" spans="1:19" s="1232" customFormat="1">
      <c r="B10" s="1210" t="s">
        <v>382</v>
      </c>
      <c r="C10" s="1235">
        <f t="shared" ref="C10:Q10" si="0">SUM(C5:C9)</f>
        <v>173.29164433099999</v>
      </c>
      <c r="D10" s="1235">
        <f t="shared" si="0"/>
        <v>29.977218012000002</v>
      </c>
      <c r="E10" s="1235">
        <f t="shared" si="0"/>
        <v>12.870497143000001</v>
      </c>
      <c r="F10" s="1235">
        <f t="shared" si="0"/>
        <v>38.247696091009999</v>
      </c>
      <c r="G10" s="1235">
        <f t="shared" si="0"/>
        <v>320.15215878111002</v>
      </c>
      <c r="H10" s="1235">
        <f t="shared" si="0"/>
        <v>33.155181330529999</v>
      </c>
      <c r="I10" s="1235">
        <f t="shared" si="0"/>
        <v>240.17171792146002</v>
      </c>
      <c r="J10" s="1235">
        <f t="shared" si="0"/>
        <v>92.399999965000006</v>
      </c>
      <c r="K10" s="1235">
        <f t="shared" si="0"/>
        <v>17.047807448</v>
      </c>
      <c r="L10" s="1235">
        <f t="shared" si="0"/>
        <v>14.50132825</v>
      </c>
      <c r="M10" s="1235">
        <f t="shared" si="0"/>
        <v>13.700429436</v>
      </c>
      <c r="N10" s="1235">
        <f t="shared" si="0"/>
        <v>1.358680018</v>
      </c>
      <c r="O10" s="1235">
        <f t="shared" si="0"/>
        <v>5.3624230759999998</v>
      </c>
      <c r="P10" s="1235">
        <f t="shared" si="0"/>
        <v>0.2</v>
      </c>
      <c r="Q10" s="1235">
        <f t="shared" si="0"/>
        <v>0.153843119</v>
      </c>
    </row>
    <row r="11" spans="1:19" s="1232" customFormat="1">
      <c r="B11" s="1210" t="s">
        <v>405</v>
      </c>
      <c r="C11" s="1235">
        <v>458.726651</v>
      </c>
      <c r="D11" s="1235">
        <v>1034.1419109999999</v>
      </c>
      <c r="E11" s="1235">
        <v>327.24687499999999</v>
      </c>
      <c r="F11" s="1235">
        <v>1311.591727</v>
      </c>
      <c r="G11" s="1235">
        <v>1949.747216</v>
      </c>
      <c r="H11" s="1235">
        <v>335.51516800000002</v>
      </c>
      <c r="I11" s="1235">
        <v>2440.6001249999999</v>
      </c>
      <c r="J11" s="1235">
        <v>1993.856943</v>
      </c>
      <c r="K11" s="1235">
        <v>318.986895</v>
      </c>
      <c r="L11" s="1235">
        <v>190.32771700000001</v>
      </c>
      <c r="M11" s="1235">
        <v>210.167721</v>
      </c>
      <c r="N11" s="1235">
        <v>17.070705</v>
      </c>
      <c r="O11" s="1235">
        <v>240.79884899999999</v>
      </c>
      <c r="P11" s="1235">
        <v>38.083674999999999</v>
      </c>
      <c r="Q11" s="1235">
        <v>3.2326450000000002</v>
      </c>
    </row>
    <row r="12" spans="1:19" s="1232" customFormat="1" ht="25.5">
      <c r="B12" s="1210" t="s">
        <v>387</v>
      </c>
      <c r="C12" s="1235">
        <v>537.00591899999995</v>
      </c>
      <c r="D12" s="1235">
        <v>859.64864499999999</v>
      </c>
      <c r="E12" s="1235">
        <v>271.58064300000001</v>
      </c>
      <c r="F12" s="1235">
        <v>709.36884199999997</v>
      </c>
      <c r="G12" s="1235">
        <v>1926.00326</v>
      </c>
      <c r="H12" s="1235">
        <v>195.72706099999999</v>
      </c>
      <c r="I12" s="1235">
        <v>2344.299043</v>
      </c>
      <c r="J12" s="1235">
        <v>1220.818475</v>
      </c>
      <c r="K12" s="1235">
        <v>225.13726500000001</v>
      </c>
      <c r="L12" s="1235">
        <v>241.34436299999999</v>
      </c>
      <c r="M12" s="1235">
        <v>133.85372000000001</v>
      </c>
      <c r="N12" s="1235">
        <v>9.0698380000000007</v>
      </c>
      <c r="O12" s="1235">
        <v>141.64949200000001</v>
      </c>
      <c r="P12" s="1235">
        <v>29.993276000000002</v>
      </c>
      <c r="Q12" s="1235">
        <v>0.73221499999999995</v>
      </c>
      <c r="R12" s="1233"/>
    </row>
    <row r="13" spans="1:19" s="1232" customFormat="1" ht="38.25">
      <c r="B13" s="1210" t="s">
        <v>406</v>
      </c>
      <c r="C13" s="1231">
        <f t="shared" ref="C13:Q13" si="1">C10/C11</f>
        <v>0.377766680774342</v>
      </c>
      <c r="D13" s="1231">
        <f t="shared" si="1"/>
        <v>2.8987528397347782E-2</v>
      </c>
      <c r="E13" s="1231">
        <f t="shared" si="1"/>
        <v>3.9329625815372575E-2</v>
      </c>
      <c r="F13" s="1231">
        <f t="shared" si="1"/>
        <v>2.9161281901719405E-2</v>
      </c>
      <c r="G13" s="1231">
        <f t="shared" si="1"/>
        <v>0.16420188019958687</v>
      </c>
      <c r="H13" s="1231">
        <f t="shared" si="1"/>
        <v>9.8818725627718859E-2</v>
      </c>
      <c r="I13" s="1231">
        <f t="shared" si="1"/>
        <v>9.8406828493242018E-2</v>
      </c>
      <c r="J13" s="1231">
        <f t="shared" si="1"/>
        <v>4.6342341806114226E-2</v>
      </c>
      <c r="K13" s="1231">
        <f t="shared" si="1"/>
        <v>5.3443598201738038E-2</v>
      </c>
      <c r="L13" s="1231">
        <f t="shared" si="1"/>
        <v>7.6191363394539108E-2</v>
      </c>
      <c r="M13" s="1231">
        <f t="shared" si="1"/>
        <v>6.5188076317390334E-2</v>
      </c>
      <c r="N13" s="1231">
        <f t="shared" si="1"/>
        <v>7.9591324318474252E-2</v>
      </c>
      <c r="O13" s="1231">
        <f t="shared" si="1"/>
        <v>2.2269305265657645E-2</v>
      </c>
      <c r="P13" s="1231">
        <f t="shared" si="1"/>
        <v>5.2515940228982632E-3</v>
      </c>
      <c r="Q13" s="1231">
        <f t="shared" si="1"/>
        <v>4.7590477457314366E-2</v>
      </c>
    </row>
    <row r="14" spans="1:19" s="1232" customFormat="1" ht="38.25">
      <c r="B14" s="1210" t="s">
        <v>1230</v>
      </c>
      <c r="C14" s="1231">
        <f t="shared" ref="C14:Q14" si="2">C10/C12</f>
        <v>0.32269969138086912</v>
      </c>
      <c r="D14" s="1231">
        <f t="shared" si="2"/>
        <v>3.4871477069564859E-2</v>
      </c>
      <c r="E14" s="1231">
        <f t="shared" si="2"/>
        <v>4.7391069557928697E-2</v>
      </c>
      <c r="F14" s="1231">
        <f t="shared" si="2"/>
        <v>5.3917925099690241E-2</v>
      </c>
      <c r="G14" s="1231">
        <f t="shared" si="2"/>
        <v>0.16622617699053635</v>
      </c>
      <c r="H14" s="1231">
        <f t="shared" si="2"/>
        <v>0.16939497870726214</v>
      </c>
      <c r="I14" s="1231">
        <f t="shared" si="2"/>
        <v>0.10244926671731787</v>
      </c>
      <c r="J14" s="1231">
        <f t="shared" si="2"/>
        <v>7.5686927956263111E-2</v>
      </c>
      <c r="K14" s="1231">
        <f t="shared" si="2"/>
        <v>7.5721837733082525E-2</v>
      </c>
      <c r="L14" s="1231">
        <f t="shared" si="2"/>
        <v>6.0085630630618878E-2</v>
      </c>
      <c r="M14" s="1231">
        <f t="shared" si="2"/>
        <v>0.10235374434121068</v>
      </c>
      <c r="N14" s="1231">
        <f t="shared" si="2"/>
        <v>0.14980201608893123</v>
      </c>
      <c r="O14" s="1231">
        <f t="shared" si="2"/>
        <v>3.7856987697492059E-2</v>
      </c>
      <c r="P14" s="1231">
        <f t="shared" si="2"/>
        <v>6.6681612238689769E-3</v>
      </c>
      <c r="Q14" s="1231">
        <f t="shared" si="2"/>
        <v>0.21010648375135721</v>
      </c>
    </row>
    <row r="15" spans="1:19">
      <c r="B15" s="1192"/>
      <c r="C15" s="1197"/>
      <c r="D15" s="1197"/>
      <c r="E15" s="1197"/>
      <c r="F15" s="1197"/>
      <c r="G15" s="1197"/>
      <c r="H15" s="1197"/>
      <c r="I15" s="1197"/>
      <c r="J15" s="1197"/>
      <c r="K15" s="1197"/>
      <c r="L15" s="1197"/>
      <c r="M15" s="1197"/>
      <c r="N15" s="1196"/>
      <c r="O15" s="1196"/>
    </row>
    <row r="16" spans="1:19">
      <c r="B16" s="1194"/>
    </row>
    <row r="17" spans="2:21">
      <c r="B17" s="1188" t="s">
        <v>341</v>
      </c>
      <c r="F17" s="1234"/>
      <c r="G17" s="1234"/>
      <c r="H17" s="1234"/>
      <c r="I17" s="1234"/>
      <c r="J17" s="1234"/>
      <c r="K17" s="1234"/>
      <c r="L17" s="1234"/>
      <c r="M17" s="1234"/>
      <c r="N17" s="1234"/>
      <c r="O17" s="1234"/>
      <c r="P17" s="1234"/>
      <c r="Q17" s="1234"/>
      <c r="R17" s="1234"/>
      <c r="S17" s="1234"/>
      <c r="T17" s="1234"/>
      <c r="U17" s="1234"/>
    </row>
    <row r="18" spans="2:21">
      <c r="F18" s="1234"/>
      <c r="G18" s="1234"/>
      <c r="H18" s="1234"/>
      <c r="I18" s="1234"/>
      <c r="J18" s="1234"/>
      <c r="K18" s="1234"/>
      <c r="L18" s="1234"/>
      <c r="M18" s="1234"/>
      <c r="N18" s="1234"/>
      <c r="O18" s="1234"/>
      <c r="P18" s="1234"/>
      <c r="Q18" s="1234"/>
      <c r="R18" s="1234"/>
      <c r="S18" s="1234"/>
      <c r="T18" s="1234"/>
      <c r="U18" s="1234"/>
    </row>
    <row r="19" spans="2:21">
      <c r="F19" s="1234"/>
      <c r="G19" s="1234"/>
      <c r="H19" s="1234"/>
      <c r="I19" s="1234"/>
      <c r="J19" s="1234"/>
      <c r="K19" s="1234"/>
      <c r="L19" s="1234"/>
      <c r="M19" s="1234"/>
      <c r="N19" s="1234"/>
      <c r="O19" s="1234"/>
      <c r="P19" s="1234"/>
      <c r="Q19" s="1234"/>
      <c r="R19" s="1234"/>
      <c r="S19" s="1234"/>
      <c r="T19" s="1234"/>
      <c r="U19" s="1234"/>
    </row>
    <row r="20" spans="2:21">
      <c r="F20" s="1234"/>
      <c r="G20" s="1234"/>
      <c r="H20" s="1234"/>
      <c r="I20" s="1234"/>
      <c r="J20" s="1234"/>
      <c r="K20" s="1234"/>
      <c r="L20" s="1234"/>
      <c r="M20" s="1234"/>
      <c r="N20" s="1234"/>
      <c r="O20" s="1234"/>
      <c r="P20" s="1234"/>
      <c r="Q20" s="1234"/>
      <c r="R20" s="1234"/>
      <c r="S20" s="1234"/>
      <c r="T20" s="1234"/>
      <c r="U20" s="1234"/>
    </row>
    <row r="21" spans="2:21">
      <c r="F21" s="1234"/>
      <c r="G21" s="1234"/>
      <c r="H21" s="1234"/>
      <c r="I21" s="1234"/>
      <c r="J21" s="1234"/>
      <c r="K21" s="1234"/>
      <c r="L21" s="1234"/>
      <c r="M21" s="1234"/>
      <c r="N21" s="1234"/>
      <c r="O21" s="1234"/>
      <c r="P21" s="1234"/>
      <c r="Q21" s="1234"/>
      <c r="R21" s="1234"/>
      <c r="S21" s="1234"/>
      <c r="T21" s="1234"/>
      <c r="U21" s="1234"/>
    </row>
    <row r="22" spans="2:21">
      <c r="F22" s="1234"/>
      <c r="G22" s="1234"/>
      <c r="H22" s="1234"/>
      <c r="I22" s="1234"/>
      <c r="J22" s="1234"/>
      <c r="K22" s="1234"/>
      <c r="L22" s="1234"/>
      <c r="M22" s="1234"/>
      <c r="N22" s="1234"/>
      <c r="O22" s="1234"/>
      <c r="P22" s="1234"/>
      <c r="Q22" s="1234"/>
      <c r="R22" s="1234"/>
      <c r="S22" s="1234"/>
      <c r="T22" s="1234"/>
      <c r="U22" s="1234"/>
    </row>
    <row r="23" spans="2:21">
      <c r="F23" s="1234"/>
      <c r="G23" s="1234"/>
      <c r="H23" s="1234"/>
      <c r="I23" s="1234"/>
      <c r="J23" s="1234"/>
      <c r="K23" s="1234"/>
      <c r="L23" s="1234"/>
      <c r="M23" s="1234"/>
      <c r="N23" s="1234"/>
      <c r="O23" s="1234"/>
      <c r="P23" s="1234"/>
      <c r="Q23" s="1234"/>
      <c r="R23" s="1234"/>
      <c r="S23" s="1234"/>
      <c r="T23" s="1234"/>
      <c r="U23" s="1234"/>
    </row>
    <row r="47" spans="2:5" ht="36.75" customHeight="1">
      <c r="B47" s="1412" t="s">
        <v>388</v>
      </c>
      <c r="C47" s="1412"/>
      <c r="D47" s="1412"/>
      <c r="E47" s="1412"/>
    </row>
    <row r="48" spans="2:5">
      <c r="B48" s="1278"/>
      <c r="C48" s="1278"/>
      <c r="D48" s="1278"/>
      <c r="E48" s="1278"/>
    </row>
    <row r="49" spans="2:5">
      <c r="B49" s="224" t="s">
        <v>379</v>
      </c>
      <c r="C49" s="1306"/>
      <c r="D49" s="1306"/>
      <c r="E49" s="1306"/>
    </row>
    <row r="51" spans="2:5">
      <c r="B51" s="15" t="s">
        <v>1636</v>
      </c>
      <c r="C51" s="1074"/>
    </row>
  </sheetData>
  <mergeCells count="1">
    <mergeCell ref="B47:E47"/>
  </mergeCells>
  <phoneticPr fontId="39" type="noConversion"/>
  <hyperlinks>
    <hyperlink ref="B51" location="Мазмұны!B179" display="мазмұнға"/>
  </hyperlinks>
  <pageMargins left="0.75" right="0.75"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dimension ref="A2:F26"/>
  <sheetViews>
    <sheetView workbookViewId="0">
      <selection activeCell="G21" sqref="G21"/>
    </sheetView>
  </sheetViews>
  <sheetFormatPr defaultRowHeight="12.75"/>
  <cols>
    <col min="1" max="1" width="4.85546875" style="47" bestFit="1" customWidth="1"/>
    <col min="2" max="2" width="16.28515625" style="47" customWidth="1"/>
    <col min="3" max="3" width="9.140625" style="47"/>
    <col min="4" max="4" width="18.42578125" style="47" bestFit="1" customWidth="1"/>
    <col min="5" max="5" width="11.5703125" style="47" customWidth="1"/>
    <col min="6" max="6" width="18.140625" style="47" bestFit="1" customWidth="1"/>
    <col min="7" max="7" width="9.140625" style="47"/>
    <col min="8" max="8" width="16.5703125" style="47" customWidth="1"/>
    <col min="9" max="16384" width="9.140625" style="47"/>
  </cols>
  <sheetData>
    <row r="2" spans="1:6">
      <c r="A2" s="2" t="s">
        <v>1630</v>
      </c>
      <c r="B2" s="220" t="s">
        <v>258</v>
      </c>
    </row>
    <row r="4" spans="1:6">
      <c r="B4" s="47" t="s">
        <v>6</v>
      </c>
    </row>
    <row r="6" spans="1:6">
      <c r="B6" s="221"/>
      <c r="C6" s="714" t="s">
        <v>7</v>
      </c>
      <c r="D6" s="714" t="s">
        <v>8</v>
      </c>
      <c r="E6" s="714" t="s">
        <v>1210</v>
      </c>
      <c r="F6" s="714" t="s">
        <v>9</v>
      </c>
    </row>
    <row r="7" spans="1:6" ht="26.25" customHeight="1">
      <c r="B7" s="257" t="s">
        <v>10</v>
      </c>
      <c r="C7" s="907">
        <v>21.391999999999999</v>
      </c>
      <c r="D7" s="904">
        <v>16.629000000000001</v>
      </c>
      <c r="E7" s="904">
        <v>2.3250000000000002</v>
      </c>
      <c r="F7" s="904">
        <f>C7-D7-E7</f>
        <v>2.4379999999999979</v>
      </c>
    </row>
    <row r="8" spans="1:6">
      <c r="D8" s="270"/>
      <c r="E8" s="270"/>
      <c r="F8" s="270"/>
    </row>
    <row r="12" spans="1:6">
      <c r="B12" s="220" t="s">
        <v>258</v>
      </c>
    </row>
    <row r="24" spans="2:2">
      <c r="B24" s="224" t="s">
        <v>347</v>
      </c>
    </row>
    <row r="26" spans="2:2">
      <c r="B26" s="15" t="s">
        <v>1636</v>
      </c>
    </row>
  </sheetData>
  <phoneticPr fontId="39" type="noConversion"/>
  <hyperlinks>
    <hyperlink ref="B26" location="Мазмұны!B17" display="мазмұнға"/>
  </hyperlinks>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dimension ref="A2:D28"/>
  <sheetViews>
    <sheetView workbookViewId="0">
      <selection activeCell="E12" sqref="E12"/>
    </sheetView>
  </sheetViews>
  <sheetFormatPr defaultRowHeight="12.75"/>
  <cols>
    <col min="1" max="1" width="8.85546875" style="921" customWidth="1"/>
    <col min="2" max="2" width="10.28515625" style="921" customWidth="1"/>
    <col min="3" max="3" width="28" style="921" bestFit="1" customWidth="1"/>
    <col min="4" max="4" width="22.28515625" style="921" customWidth="1"/>
    <col min="5" max="5" width="23.42578125" style="921" customWidth="1"/>
    <col min="6" max="16384" width="9.140625" style="921"/>
  </cols>
  <sheetData>
    <row r="2" spans="1:4">
      <c r="A2" s="2" t="s">
        <v>1630</v>
      </c>
      <c r="B2" s="220" t="s">
        <v>259</v>
      </c>
    </row>
    <row r="4" spans="1:4">
      <c r="D4" s="921" t="s">
        <v>11</v>
      </c>
    </row>
    <row r="5" spans="1:4" ht="13.5">
      <c r="B5" s="918" t="s">
        <v>1631</v>
      </c>
      <c r="C5" s="908" t="s">
        <v>12</v>
      </c>
      <c r="D5" s="908" t="s">
        <v>13</v>
      </c>
    </row>
    <row r="6" spans="1:4">
      <c r="B6" s="1279" t="s">
        <v>739</v>
      </c>
      <c r="C6" s="909">
        <v>2292.7785600000002</v>
      </c>
      <c r="D6" s="909">
        <v>31750.141677476593</v>
      </c>
    </row>
    <row r="7" spans="1:4">
      <c r="B7" s="1279" t="s">
        <v>743</v>
      </c>
      <c r="C7" s="909">
        <v>2835.1593197128232</v>
      </c>
      <c r="D7" s="909">
        <v>29302.8572454024</v>
      </c>
    </row>
    <row r="8" spans="1:4">
      <c r="B8" s="1279" t="s">
        <v>745</v>
      </c>
      <c r="C8" s="909">
        <v>3259.8328002649887</v>
      </c>
      <c r="D8" s="909">
        <v>28020.530495548282</v>
      </c>
    </row>
    <row r="9" spans="1:4">
      <c r="B9" s="1279" t="s">
        <v>748</v>
      </c>
      <c r="C9" s="909">
        <v>3938.4298815929869</v>
      </c>
      <c r="D9" s="909">
        <v>26149.650715484568</v>
      </c>
    </row>
    <row r="10" spans="1:4">
      <c r="B10" s="1279" t="s">
        <v>751</v>
      </c>
      <c r="C10" s="909">
        <v>3488.43824</v>
      </c>
      <c r="D10" s="909">
        <v>22711.446757602836</v>
      </c>
    </row>
    <row r="11" spans="1:4">
      <c r="B11" s="1279" t="s">
        <v>755</v>
      </c>
      <c r="C11" s="909">
        <v>5136.924</v>
      </c>
      <c r="D11" s="909">
        <v>19943.380780401716</v>
      </c>
    </row>
    <row r="14" spans="1:4">
      <c r="B14" s="220" t="s">
        <v>259</v>
      </c>
    </row>
    <row r="27" spans="2:2">
      <c r="B27" s="917" t="s">
        <v>14</v>
      </c>
    </row>
    <row r="28" spans="2:2">
      <c r="B28" s="15" t="s">
        <v>1636</v>
      </c>
    </row>
  </sheetData>
  <phoneticPr fontId="39" type="noConversion"/>
  <hyperlinks>
    <hyperlink ref="B28" location="Мазмұны!B18" display="мазмұнға"/>
  </hyperlinks>
  <pageMargins left="0.75" right="0.75"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dimension ref="A2:I104"/>
  <sheetViews>
    <sheetView workbookViewId="0">
      <selection activeCell="K22" sqref="K22"/>
    </sheetView>
  </sheetViews>
  <sheetFormatPr defaultRowHeight="12.75"/>
  <cols>
    <col min="1" max="1" width="4.85546875" style="47" bestFit="1" customWidth="1"/>
    <col min="2" max="2" width="9.42578125" style="47" customWidth="1"/>
    <col min="3" max="4" width="9.140625" style="47"/>
    <col min="5" max="5" width="9.7109375" style="47" customWidth="1"/>
    <col min="6" max="16384" width="9.140625" style="47"/>
  </cols>
  <sheetData>
    <row r="2" spans="1:9">
      <c r="A2" s="2" t="s">
        <v>1630</v>
      </c>
      <c r="B2" s="220" t="s">
        <v>260</v>
      </c>
      <c r="I2" s="220" t="s">
        <v>260</v>
      </c>
    </row>
    <row r="4" spans="1:9">
      <c r="B4" s="918" t="s">
        <v>1631</v>
      </c>
      <c r="C4" s="714" t="s">
        <v>1557</v>
      </c>
      <c r="D4" s="714" t="s">
        <v>15</v>
      </c>
      <c r="E4" s="714" t="s">
        <v>1558</v>
      </c>
      <c r="F4" s="714" t="s">
        <v>16</v>
      </c>
      <c r="G4" s="714" t="s">
        <v>17</v>
      </c>
    </row>
    <row r="5" spans="1:9">
      <c r="B5" s="1280" t="s">
        <v>43</v>
      </c>
      <c r="C5" s="221">
        <v>100</v>
      </c>
      <c r="D5" s="221">
        <v>100</v>
      </c>
      <c r="E5" s="221">
        <v>100</v>
      </c>
      <c r="F5" s="221">
        <v>100</v>
      </c>
      <c r="G5" s="221">
        <v>100</v>
      </c>
    </row>
    <row r="6" spans="1:9">
      <c r="B6" s="222" t="s">
        <v>714</v>
      </c>
      <c r="C6" s="902">
        <v>96.41655450874832</v>
      </c>
      <c r="D6" s="902">
        <v>88.157894736842096</v>
      </c>
      <c r="E6" s="902">
        <v>101.27163546450018</v>
      </c>
      <c r="F6" s="902">
        <v>103.63278171788809</v>
      </c>
      <c r="G6" s="902">
        <v>97.738809413936323</v>
      </c>
    </row>
    <row r="7" spans="1:9">
      <c r="B7" s="222" t="s">
        <v>715</v>
      </c>
      <c r="C7" s="902">
        <v>103.39838492597576</v>
      </c>
      <c r="D7" s="902">
        <v>96.512365250475568</v>
      </c>
      <c r="E7" s="902">
        <v>100</v>
      </c>
      <c r="F7" s="902">
        <v>105.44838455476756</v>
      </c>
      <c r="G7" s="902">
        <v>100.13844023996307</v>
      </c>
    </row>
    <row r="8" spans="1:9">
      <c r="B8" s="222" t="s">
        <v>716</v>
      </c>
      <c r="C8" s="902">
        <v>115.91520861372811</v>
      </c>
      <c r="D8" s="902">
        <v>111.60431198478121</v>
      </c>
      <c r="E8" s="902">
        <v>96.820911338749553</v>
      </c>
      <c r="F8" s="902">
        <v>103.82978723404257</v>
      </c>
      <c r="G8" s="902">
        <v>92.293493308721722</v>
      </c>
    </row>
    <row r="9" spans="1:9">
      <c r="B9" s="222" t="s">
        <v>717</v>
      </c>
      <c r="C9" s="902">
        <v>114.75437415881558</v>
      </c>
      <c r="D9" s="902">
        <v>127.80596068484462</v>
      </c>
      <c r="E9" s="902">
        <v>99.576121511833264</v>
      </c>
      <c r="F9" s="902">
        <v>106.20173364854219</v>
      </c>
      <c r="G9" s="902">
        <v>104.38394093216426</v>
      </c>
    </row>
    <row r="10" spans="1:9">
      <c r="B10" s="222" t="s">
        <v>718</v>
      </c>
      <c r="C10" s="902">
        <v>114.77119784656796</v>
      </c>
      <c r="D10" s="902">
        <v>119.5307545973367</v>
      </c>
      <c r="E10" s="902">
        <v>97.112327799364166</v>
      </c>
      <c r="F10" s="902">
        <v>105.33490937746261</v>
      </c>
      <c r="G10" s="902">
        <v>106.50669127826487</v>
      </c>
    </row>
    <row r="11" spans="1:9">
      <c r="B11" s="222" t="s">
        <v>719</v>
      </c>
      <c r="C11" s="902">
        <v>120.02018842530282</v>
      </c>
      <c r="D11" s="902">
        <v>124.28662016486997</v>
      </c>
      <c r="E11" s="902">
        <v>95.761215118332728</v>
      </c>
      <c r="F11" s="902">
        <v>103.52245862884165</v>
      </c>
      <c r="G11" s="902">
        <v>111.49053991693584</v>
      </c>
    </row>
    <row r="12" spans="1:9">
      <c r="B12" s="222" t="s">
        <v>720</v>
      </c>
      <c r="C12" s="902">
        <v>130.09757738896366</v>
      </c>
      <c r="D12" s="902">
        <v>126.66455294863663</v>
      </c>
      <c r="E12" s="902">
        <v>94.613210879547836</v>
      </c>
      <c r="F12" s="902">
        <v>104.76753349093778</v>
      </c>
      <c r="G12" s="902">
        <v>118.0433779418551</v>
      </c>
    </row>
    <row r="13" spans="1:9">
      <c r="B13" s="222" t="s">
        <v>721</v>
      </c>
      <c r="C13" s="902">
        <v>123.25033647375506</v>
      </c>
      <c r="D13" s="902">
        <v>118.21496512365248</v>
      </c>
      <c r="E13" s="902">
        <v>85.499823383963232</v>
      </c>
      <c r="F13" s="902">
        <v>105.94168636721831</v>
      </c>
      <c r="G13" s="902">
        <v>134.84079372404244</v>
      </c>
    </row>
    <row r="14" spans="1:9">
      <c r="B14" s="222" t="s">
        <v>722</v>
      </c>
      <c r="C14" s="902">
        <v>131.46029609690444</v>
      </c>
      <c r="D14" s="902">
        <v>129.78757133798351</v>
      </c>
      <c r="E14" s="902">
        <v>87.239491345814173</v>
      </c>
      <c r="F14" s="902">
        <v>117.7777777777778</v>
      </c>
      <c r="G14" s="902">
        <v>172.91185971389015</v>
      </c>
    </row>
    <row r="15" spans="1:9">
      <c r="B15" s="222" t="s">
        <v>723</v>
      </c>
      <c r="C15" s="902">
        <v>152.59084791386272</v>
      </c>
      <c r="D15" s="902">
        <v>118.99175649968294</v>
      </c>
      <c r="E15" s="902">
        <v>87.981278700105946</v>
      </c>
      <c r="F15" s="902">
        <v>124.74389282899924</v>
      </c>
      <c r="G15" s="902">
        <v>152.4688509460083</v>
      </c>
    </row>
    <row r="16" spans="1:9">
      <c r="B16" s="222" t="s">
        <v>724</v>
      </c>
      <c r="C16" s="902">
        <v>148.31763122476445</v>
      </c>
      <c r="D16" s="902">
        <v>107.05453392517437</v>
      </c>
      <c r="E16" s="902">
        <v>84.916990462733992</v>
      </c>
      <c r="F16" s="902">
        <v>124.12135539795116</v>
      </c>
      <c r="G16" s="902">
        <v>168.5279187817259</v>
      </c>
    </row>
    <row r="17" spans="2:9">
      <c r="B17" s="222" t="s">
        <v>725</v>
      </c>
      <c r="C17" s="902">
        <v>157.83983849259758</v>
      </c>
      <c r="D17" s="902">
        <v>105.28693722257449</v>
      </c>
      <c r="E17" s="902">
        <v>83.300953726598351</v>
      </c>
      <c r="F17" s="902">
        <v>131.78092986603627</v>
      </c>
      <c r="G17" s="902">
        <v>168.25103830179972</v>
      </c>
      <c r="I17" s="224" t="s">
        <v>18</v>
      </c>
    </row>
    <row r="18" spans="2:9">
      <c r="B18" s="222" t="s">
        <v>726</v>
      </c>
      <c r="C18" s="902">
        <v>153.02826379542395</v>
      </c>
      <c r="D18" s="902">
        <v>114.78281547241596</v>
      </c>
      <c r="E18" s="902">
        <v>92.308371600141271</v>
      </c>
      <c r="F18" s="902">
        <v>143.49093774625692</v>
      </c>
      <c r="G18" s="902">
        <v>184.0793724042455</v>
      </c>
    </row>
    <row r="19" spans="2:9">
      <c r="B19" s="222" t="s">
        <v>727</v>
      </c>
      <c r="C19" s="902">
        <v>171.26514131897713</v>
      </c>
      <c r="D19" s="902">
        <v>137.4445149017121</v>
      </c>
      <c r="E19" s="902">
        <v>109.4224655598728</v>
      </c>
      <c r="F19" s="902">
        <v>154.66509062253743</v>
      </c>
      <c r="G19" s="902">
        <v>229.81079833871712</v>
      </c>
      <c r="I19" s="15" t="s">
        <v>1636</v>
      </c>
    </row>
    <row r="20" spans="2:9">
      <c r="B20" s="222" t="s">
        <v>728</v>
      </c>
      <c r="C20" s="902">
        <v>168.62382234185736</v>
      </c>
      <c r="D20" s="902">
        <v>134.33734939759034</v>
      </c>
      <c r="E20" s="902">
        <v>102.78170257859411</v>
      </c>
      <c r="F20" s="902">
        <v>138.62096138691882</v>
      </c>
      <c r="G20" s="902">
        <v>183.57175819104754</v>
      </c>
    </row>
    <row r="21" spans="2:9">
      <c r="B21" s="222" t="s">
        <v>729</v>
      </c>
      <c r="C21" s="902">
        <v>183.664199192463</v>
      </c>
      <c r="D21" s="902">
        <v>132.65694356372859</v>
      </c>
      <c r="E21" s="902">
        <v>98.746026139173409</v>
      </c>
      <c r="F21" s="902">
        <v>133.9873916469661</v>
      </c>
      <c r="G21" s="902">
        <v>171.57360406091371</v>
      </c>
    </row>
    <row r="22" spans="2:9">
      <c r="B22" s="222" t="s">
        <v>730</v>
      </c>
      <c r="C22" s="902">
        <v>215.88156123822341</v>
      </c>
      <c r="D22" s="902">
        <v>127.7742549143944</v>
      </c>
      <c r="E22" s="902">
        <v>101.8809607912398</v>
      </c>
      <c r="F22" s="902">
        <v>141.32387706855792</v>
      </c>
      <c r="G22" s="902">
        <v>161.60590678357175</v>
      </c>
    </row>
    <row r="23" spans="2:9">
      <c r="B23" s="222" t="s">
        <v>731</v>
      </c>
      <c r="C23" s="902">
        <v>237.83647375504711</v>
      </c>
      <c r="D23" s="902">
        <v>139.40234622701328</v>
      </c>
      <c r="E23" s="902">
        <v>109.72271282232421</v>
      </c>
      <c r="F23" s="902">
        <v>148.60520094562645</v>
      </c>
      <c r="G23" s="902">
        <v>163.54407014305491</v>
      </c>
    </row>
    <row r="24" spans="2:9">
      <c r="B24" s="222" t="s">
        <v>732</v>
      </c>
      <c r="C24" s="902">
        <v>208.5800807537012</v>
      </c>
      <c r="D24" s="902">
        <v>127.98034242232083</v>
      </c>
      <c r="E24" s="902">
        <v>101.88802543270923</v>
      </c>
      <c r="F24" s="902">
        <v>144.11347517730493</v>
      </c>
      <c r="G24" s="902">
        <v>151.77664974619287</v>
      </c>
    </row>
    <row r="25" spans="2:9">
      <c r="B25" s="222" t="s">
        <v>733</v>
      </c>
      <c r="C25" s="902">
        <v>181.40982503364737</v>
      </c>
      <c r="D25" s="902">
        <v>116.20164870006337</v>
      </c>
      <c r="E25" s="902">
        <v>93.774284705051159</v>
      </c>
      <c r="F25" s="902">
        <v>128.9125295508274</v>
      </c>
      <c r="G25" s="902">
        <v>150.8075680664513</v>
      </c>
    </row>
    <row r="26" spans="2:9">
      <c r="B26" s="222" t="s">
        <v>734</v>
      </c>
      <c r="C26" s="902">
        <v>155.66958277254375</v>
      </c>
      <c r="D26" s="902">
        <v>97.970830691185768</v>
      </c>
      <c r="E26" s="902">
        <v>83.636524196396977</v>
      </c>
      <c r="F26" s="902">
        <v>138.39243498817964</v>
      </c>
      <c r="G26" s="902">
        <v>126.62667281956621</v>
      </c>
    </row>
    <row r="27" spans="2:9">
      <c r="B27" s="222" t="s">
        <v>735</v>
      </c>
      <c r="C27" s="902">
        <v>100.58882907133244</v>
      </c>
      <c r="D27" s="902">
        <v>64.854153455928966</v>
      </c>
      <c r="E27" s="902">
        <v>70.487460261391689</v>
      </c>
      <c r="F27" s="902">
        <v>114.69661150512212</v>
      </c>
      <c r="G27" s="902">
        <v>117.72035071527456</v>
      </c>
    </row>
    <row r="28" spans="2:9">
      <c r="B28" s="222" t="s">
        <v>736</v>
      </c>
      <c r="C28" s="902">
        <v>77.641318977119781</v>
      </c>
      <c r="D28" s="902">
        <v>56.610653138871264</v>
      </c>
      <c r="E28" s="902">
        <v>59.62557400211935</v>
      </c>
      <c r="F28" s="902">
        <v>121.93065405831361</v>
      </c>
      <c r="G28" s="902">
        <v>103.50715274573142</v>
      </c>
    </row>
    <row r="29" spans="2:9">
      <c r="B29" s="222" t="s">
        <v>737</v>
      </c>
      <c r="C29" s="902">
        <v>60.969044414535666</v>
      </c>
      <c r="D29" s="902">
        <v>48.220513633481289</v>
      </c>
      <c r="E29" s="902">
        <v>53.258565877781663</v>
      </c>
      <c r="F29" s="902">
        <v>135.88652482269501</v>
      </c>
      <c r="G29" s="902">
        <v>121.27365020766035</v>
      </c>
    </row>
    <row r="30" spans="2:9">
      <c r="B30" s="222" t="s">
        <v>738</v>
      </c>
      <c r="C30" s="902">
        <v>71.870794078061905</v>
      </c>
      <c r="D30" s="902">
        <v>49.805802155992389</v>
      </c>
      <c r="E30" s="902">
        <v>47.915930766513569</v>
      </c>
      <c r="F30" s="902">
        <v>144.29472025216702</v>
      </c>
      <c r="G30" s="902">
        <v>114.44393170281494</v>
      </c>
    </row>
    <row r="31" spans="2:9">
      <c r="B31" s="222" t="s">
        <v>739</v>
      </c>
      <c r="C31" s="902">
        <v>70.878196500672956</v>
      </c>
      <c r="D31" s="902">
        <v>53.237951807228917</v>
      </c>
      <c r="E31" s="902">
        <v>45.275521017308343</v>
      </c>
      <c r="F31" s="902">
        <v>146.99763593380612</v>
      </c>
      <c r="G31" s="902">
        <v>105.53760959852329</v>
      </c>
    </row>
    <row r="32" spans="2:9">
      <c r="B32" s="222" t="s">
        <v>740</v>
      </c>
      <c r="C32" s="902">
        <v>77.843203230148063</v>
      </c>
      <c r="D32" s="902">
        <v>63.811826252377934</v>
      </c>
      <c r="E32" s="902">
        <v>47.606852702225332</v>
      </c>
      <c r="F32" s="902">
        <v>145.50039401103228</v>
      </c>
      <c r="G32" s="902">
        <v>109.09090909090907</v>
      </c>
    </row>
    <row r="33" spans="2:7">
      <c r="B33" s="222" t="s">
        <v>741</v>
      </c>
      <c r="C33" s="902">
        <v>86.288694481830419</v>
      </c>
      <c r="D33" s="902">
        <v>72.994610019023455</v>
      </c>
      <c r="E33" s="902">
        <v>53.126103850229562</v>
      </c>
      <c r="F33" s="902">
        <v>140.17336485421589</v>
      </c>
      <c r="G33" s="902">
        <v>114.02861098292568</v>
      </c>
    </row>
    <row r="34" spans="2:7">
      <c r="B34" s="222" t="s">
        <v>742</v>
      </c>
      <c r="C34" s="902">
        <v>111.89434724091522</v>
      </c>
      <c r="D34" s="902">
        <v>80.219562460367769</v>
      </c>
      <c r="E34" s="902">
        <v>50.82126457082299</v>
      </c>
      <c r="F34" s="902">
        <v>154.24743892828997</v>
      </c>
      <c r="G34" s="902">
        <v>134.56391324411626</v>
      </c>
    </row>
    <row r="35" spans="2:7">
      <c r="B35" s="222" t="s">
        <v>743</v>
      </c>
      <c r="C35" s="902">
        <v>115.02355316285332</v>
      </c>
      <c r="D35" s="902">
        <v>80.42168674698793</v>
      </c>
      <c r="E35" s="902">
        <v>57.638643588837823</v>
      </c>
      <c r="F35" s="902">
        <v>146.05988967691093</v>
      </c>
      <c r="G35" s="902">
        <v>100.73834794646976</v>
      </c>
    </row>
    <row r="36" spans="2:7">
      <c r="B36" s="222" t="s">
        <v>744</v>
      </c>
      <c r="C36" s="902">
        <v>123.18304172274564</v>
      </c>
      <c r="D36" s="902">
        <v>95.125237793278359</v>
      </c>
      <c r="E36" s="902">
        <v>68.703638290356722</v>
      </c>
      <c r="F36" s="902">
        <v>150.49645390070918</v>
      </c>
      <c r="G36" s="902">
        <v>105.39916935856021</v>
      </c>
    </row>
    <row r="37" spans="2:7">
      <c r="B37" s="222" t="s">
        <v>745</v>
      </c>
      <c r="C37" s="902">
        <v>114.85531628532976</v>
      </c>
      <c r="D37" s="902">
        <v>98.073874445149002</v>
      </c>
      <c r="E37" s="902">
        <v>63.943836100317874</v>
      </c>
      <c r="F37" s="902">
        <v>149.90543735224583</v>
      </c>
      <c r="G37" s="902">
        <v>85.879095523765571</v>
      </c>
    </row>
    <row r="38" spans="2:7">
      <c r="B38" s="222" t="s">
        <v>746</v>
      </c>
      <c r="C38" s="902">
        <v>113.10565275908482</v>
      </c>
      <c r="D38" s="902">
        <v>94.6020925808497</v>
      </c>
      <c r="E38" s="902">
        <v>64.429530201342246</v>
      </c>
      <c r="F38" s="902">
        <v>158.81796690307326</v>
      </c>
      <c r="G38" s="902">
        <v>80.572219658514072</v>
      </c>
    </row>
    <row r="39" spans="2:7">
      <c r="B39" s="222" t="s">
        <v>747</v>
      </c>
      <c r="C39" s="902">
        <v>127.70861372812922</v>
      </c>
      <c r="D39" s="902">
        <v>103.52726696258718</v>
      </c>
      <c r="E39" s="902">
        <v>66.487107029318224</v>
      </c>
      <c r="F39" s="902">
        <v>164.68085106382975</v>
      </c>
      <c r="G39" s="902">
        <v>93.031841255191495</v>
      </c>
    </row>
    <row r="40" spans="2:7">
      <c r="B40" s="222" t="s">
        <v>748</v>
      </c>
      <c r="C40" s="902">
        <v>132.55383580080758</v>
      </c>
      <c r="D40" s="902">
        <v>111.73113506658211</v>
      </c>
      <c r="E40" s="902">
        <v>73.233839632638606</v>
      </c>
      <c r="F40" s="902">
        <v>185.89440504334115</v>
      </c>
      <c r="G40" s="902">
        <v>100.73834794646976</v>
      </c>
    </row>
    <row r="41" spans="2:7">
      <c r="B41" s="222" t="s">
        <v>749</v>
      </c>
      <c r="C41" s="902">
        <v>130.21534320323019</v>
      </c>
      <c r="D41" s="902">
        <v>116.39188332276474</v>
      </c>
      <c r="E41" s="902">
        <v>77.605086541857958</v>
      </c>
      <c r="F41" s="902">
        <v>172.73443656422373</v>
      </c>
      <c r="G41" s="902">
        <v>94.185509921550519</v>
      </c>
    </row>
    <row r="42" spans="2:7">
      <c r="B42" s="222" t="s">
        <v>750</v>
      </c>
      <c r="C42" s="902">
        <v>120.50807537012115</v>
      </c>
      <c r="D42" s="902">
        <v>107.29232720355105</v>
      </c>
      <c r="E42" s="902">
        <v>72.500883080183641</v>
      </c>
      <c r="F42" s="902">
        <v>172.52955082742309</v>
      </c>
      <c r="G42" s="902">
        <v>86.479003230272255</v>
      </c>
    </row>
    <row r="43" spans="2:7">
      <c r="B43" s="222" t="s">
        <v>751</v>
      </c>
      <c r="C43" s="902">
        <v>129.92934051144013</v>
      </c>
      <c r="D43" s="902">
        <v>116.81991122384275</v>
      </c>
      <c r="E43" s="902">
        <v>74.549629106322811</v>
      </c>
      <c r="F43" s="902">
        <v>176.31205673758859</v>
      </c>
      <c r="G43" s="902">
        <v>88.324873096446694</v>
      </c>
    </row>
    <row r="44" spans="2:7">
      <c r="B44" s="222" t="s">
        <v>752</v>
      </c>
      <c r="C44" s="902">
        <v>139.51884253028268</v>
      </c>
      <c r="D44" s="902">
        <v>124.52441344324667</v>
      </c>
      <c r="E44" s="902">
        <v>82.04344754503704</v>
      </c>
      <c r="F44" s="902">
        <v>177.3443656422379</v>
      </c>
      <c r="G44" s="902">
        <v>82.879556991232107</v>
      </c>
    </row>
    <row r="45" spans="2:7">
      <c r="B45" s="222" t="s">
        <v>753</v>
      </c>
      <c r="C45" s="902">
        <v>148.30080753701216</v>
      </c>
      <c r="D45" s="902">
        <v>117.25586556753329</v>
      </c>
      <c r="E45" s="902">
        <v>78.594136347580317</v>
      </c>
      <c r="F45" s="902">
        <v>185.94956658786435</v>
      </c>
      <c r="G45" s="902">
        <v>86.017535763728645</v>
      </c>
    </row>
    <row r="46" spans="2:7">
      <c r="B46" s="222" t="s">
        <v>754</v>
      </c>
      <c r="C46" s="902">
        <v>122.99798115746974</v>
      </c>
      <c r="D46" s="902">
        <v>106.51553582752061</v>
      </c>
      <c r="E46" s="902">
        <v>69.1893323913811</v>
      </c>
      <c r="F46" s="902">
        <v>193.33333333333323</v>
      </c>
      <c r="G46" s="902">
        <v>79.372404245500675</v>
      </c>
    </row>
    <row r="47" spans="2:7">
      <c r="B47" s="222" t="s">
        <v>755</v>
      </c>
      <c r="C47" s="902">
        <v>120.30619111709291</v>
      </c>
      <c r="D47" s="902">
        <v>99.865250475586564</v>
      </c>
      <c r="E47" s="902">
        <v>67.14058636524193</v>
      </c>
      <c r="F47" s="902">
        <v>191.93065405831354</v>
      </c>
      <c r="G47" s="902">
        <v>86.386709736963525</v>
      </c>
    </row>
    <row r="48" spans="2:7">
      <c r="B48" s="222" t="s">
        <v>756</v>
      </c>
      <c r="C48" s="902">
        <v>136.32234185733515</v>
      </c>
      <c r="D48" s="902">
        <v>118.65884590995562</v>
      </c>
      <c r="E48" s="902">
        <v>77.958318615330228</v>
      </c>
      <c r="F48" s="902">
        <v>186.70606776989749</v>
      </c>
      <c r="G48" s="902">
        <v>114.90539916935853</v>
      </c>
    </row>
    <row r="49" spans="2:7">
      <c r="B49" s="222" t="s">
        <v>757</v>
      </c>
      <c r="C49" s="902">
        <v>126.74966352624497</v>
      </c>
      <c r="D49" s="902">
        <v>120.37492073557388</v>
      </c>
      <c r="E49" s="902">
        <v>73.640056517131711</v>
      </c>
      <c r="F49" s="902">
        <v>196.11505122143407</v>
      </c>
      <c r="G49" s="902">
        <v>121.68897092754958</v>
      </c>
    </row>
    <row r="50" spans="2:7">
      <c r="B50" s="222" t="s">
        <v>44</v>
      </c>
      <c r="C50" s="902">
        <v>139.51884253028265</v>
      </c>
      <c r="D50" s="902">
        <v>128.21813570069753</v>
      </c>
      <c r="E50" s="902">
        <v>82.258919109855128</v>
      </c>
      <c r="F50" s="902">
        <v>207.8219070133963</v>
      </c>
      <c r="G50" s="902">
        <v>115.59760036917393</v>
      </c>
    </row>
    <row r="51" spans="2:7">
      <c r="B51" s="220"/>
    </row>
    <row r="52" spans="2:7">
      <c r="B52" s="220"/>
    </row>
    <row r="53" spans="2:7">
      <c r="B53" s="220"/>
    </row>
    <row r="54" spans="2:7">
      <c r="B54" s="220"/>
    </row>
    <row r="55" spans="2:7">
      <c r="B55" s="220"/>
    </row>
    <row r="56" spans="2:7">
      <c r="B56" s="220"/>
    </row>
    <row r="57" spans="2:7">
      <c r="B57" s="220"/>
    </row>
    <row r="58" spans="2:7">
      <c r="B58" s="220"/>
    </row>
    <row r="59" spans="2:7">
      <c r="B59" s="220"/>
    </row>
    <row r="60" spans="2:7">
      <c r="B60" s="220"/>
    </row>
    <row r="61" spans="2:7">
      <c r="B61" s="220"/>
    </row>
    <row r="62" spans="2:7">
      <c r="B62" s="220"/>
    </row>
    <row r="63" spans="2:7">
      <c r="B63" s="220"/>
    </row>
    <row r="64" spans="2:7">
      <c r="B64" s="220"/>
    </row>
    <row r="65" spans="2:2">
      <c r="B65" s="220"/>
    </row>
    <row r="66" spans="2:2">
      <c r="B66" s="220"/>
    </row>
    <row r="67" spans="2:2">
      <c r="B67" s="220"/>
    </row>
    <row r="68" spans="2:2">
      <c r="B68" s="220"/>
    </row>
    <row r="69" spans="2:2">
      <c r="B69" s="220"/>
    </row>
    <row r="70" spans="2:2">
      <c r="B70" s="220"/>
    </row>
    <row r="71" spans="2:2">
      <c r="B71" s="220"/>
    </row>
    <row r="72" spans="2:2">
      <c r="B72" s="220"/>
    </row>
    <row r="73" spans="2:2">
      <c r="B73" s="220"/>
    </row>
    <row r="74" spans="2:2">
      <c r="B74" s="220"/>
    </row>
    <row r="75" spans="2:2">
      <c r="B75" s="220"/>
    </row>
    <row r="76" spans="2:2">
      <c r="B76" s="220"/>
    </row>
    <row r="77" spans="2:2">
      <c r="B77" s="220"/>
    </row>
    <row r="78" spans="2:2">
      <c r="B78" s="220"/>
    </row>
    <row r="79" spans="2:2">
      <c r="B79" s="220"/>
    </row>
    <row r="80" spans="2:2">
      <c r="B80" s="220"/>
    </row>
    <row r="81" spans="2:2">
      <c r="B81" s="220"/>
    </row>
    <row r="82" spans="2:2">
      <c r="B82" s="220"/>
    </row>
    <row r="83" spans="2:2">
      <c r="B83" s="220"/>
    </row>
    <row r="84" spans="2:2">
      <c r="B84" s="220"/>
    </row>
    <row r="85" spans="2:2">
      <c r="B85" s="220"/>
    </row>
    <row r="86" spans="2:2">
      <c r="B86" s="220"/>
    </row>
    <row r="87" spans="2:2">
      <c r="B87" s="220"/>
    </row>
    <row r="88" spans="2:2">
      <c r="B88" s="220"/>
    </row>
    <row r="89" spans="2:2">
      <c r="B89" s="220"/>
    </row>
    <row r="90" spans="2:2">
      <c r="B90" s="220"/>
    </row>
    <row r="91" spans="2:2">
      <c r="B91" s="220"/>
    </row>
    <row r="92" spans="2:2">
      <c r="B92" s="220"/>
    </row>
    <row r="93" spans="2:2">
      <c r="B93" s="220"/>
    </row>
    <row r="94" spans="2:2">
      <c r="B94" s="220"/>
    </row>
    <row r="95" spans="2:2">
      <c r="B95" s="220"/>
    </row>
    <row r="96" spans="2:2">
      <c r="B96" s="220"/>
    </row>
    <row r="97" spans="2:2">
      <c r="B97" s="220"/>
    </row>
    <row r="98" spans="2:2">
      <c r="B98" s="220"/>
    </row>
    <row r="99" spans="2:2">
      <c r="B99" s="220"/>
    </row>
    <row r="100" spans="2:2">
      <c r="B100" s="220"/>
    </row>
    <row r="101" spans="2:2">
      <c r="B101" s="220"/>
    </row>
    <row r="102" spans="2:2">
      <c r="B102" s="220"/>
    </row>
    <row r="103" spans="2:2">
      <c r="B103" s="220"/>
    </row>
    <row r="104" spans="2:2">
      <c r="B104" s="220"/>
    </row>
  </sheetData>
  <phoneticPr fontId="39" type="noConversion"/>
  <hyperlinks>
    <hyperlink ref="I19" location="Мазмұны!B19" display="мазмұнға"/>
  </hyperlinks>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2:G12"/>
  <sheetViews>
    <sheetView workbookViewId="0">
      <selection activeCell="B12" sqref="B12"/>
    </sheetView>
  </sheetViews>
  <sheetFormatPr defaultRowHeight="12.75"/>
  <cols>
    <col min="1" max="1" width="4.85546875" style="47" bestFit="1" customWidth="1"/>
    <col min="2" max="2" width="21.5703125" style="47" customWidth="1"/>
    <col min="3" max="3" width="8.7109375" style="47" customWidth="1"/>
    <col min="4" max="6" width="9.140625" style="47"/>
    <col min="7" max="7" width="9.42578125" style="47" customWidth="1"/>
    <col min="8" max="16384" width="9.140625" style="47"/>
  </cols>
  <sheetData>
    <row r="2" spans="1:7">
      <c r="A2" s="2" t="s">
        <v>1630</v>
      </c>
      <c r="B2" s="3" t="s">
        <v>19</v>
      </c>
    </row>
    <row r="3" spans="1:7">
      <c r="A3" s="2"/>
      <c r="B3" s="3"/>
      <c r="G3" s="47" t="s">
        <v>20</v>
      </c>
    </row>
    <row r="4" spans="1:7" ht="25.5">
      <c r="B4" s="1274" t="s">
        <v>21</v>
      </c>
      <c r="C4" s="1274" t="s">
        <v>416</v>
      </c>
      <c r="D4" s="1274" t="s">
        <v>417</v>
      </c>
      <c r="E4" s="1274" t="s">
        <v>418</v>
      </c>
      <c r="F4" s="1274" t="s">
        <v>419</v>
      </c>
      <c r="G4" s="1274" t="s">
        <v>420</v>
      </c>
    </row>
    <row r="5" spans="1:7">
      <c r="B5" s="1274" t="s">
        <v>22</v>
      </c>
      <c r="C5" s="968">
        <v>80.52</v>
      </c>
      <c r="D5" s="968">
        <v>81.62</v>
      </c>
      <c r="E5" s="968">
        <v>83.43</v>
      </c>
      <c r="F5" s="968">
        <v>84.29</v>
      </c>
      <c r="G5" s="968">
        <v>87.9</v>
      </c>
    </row>
    <row r="6" spans="1:7">
      <c r="B6" s="1274" t="s">
        <v>23</v>
      </c>
      <c r="C6" s="968">
        <v>251.9</v>
      </c>
      <c r="D6" s="968">
        <v>240.98888888888888</v>
      </c>
      <c r="E6" s="968">
        <v>238.74074074074076</v>
      </c>
      <c r="F6" s="968">
        <v>226.04814814814819</v>
      </c>
      <c r="G6" s="968">
        <v>221.72592592592591</v>
      </c>
    </row>
    <row r="7" spans="1:7" ht="17.25" customHeight="1">
      <c r="B7" s="1274" t="s">
        <v>24</v>
      </c>
      <c r="C7" s="968">
        <v>1308</v>
      </c>
      <c r="D7" s="968">
        <v>1343</v>
      </c>
      <c r="E7" s="968">
        <v>1345</v>
      </c>
      <c r="F7" s="968">
        <v>1351</v>
      </c>
      <c r="G7" s="968">
        <v>1395</v>
      </c>
    </row>
    <row r="8" spans="1:7">
      <c r="B8" s="1274" t="s">
        <v>25</v>
      </c>
      <c r="C8" s="968">
        <v>7787.6089494186162</v>
      </c>
      <c r="D8" s="968">
        <v>7834.7878735261793</v>
      </c>
      <c r="E8" s="968">
        <v>8034.747145327864</v>
      </c>
      <c r="F8" s="968">
        <v>8150.2693707127391</v>
      </c>
      <c r="G8" s="968">
        <v>8585.9028007900579</v>
      </c>
    </row>
    <row r="9" spans="1:7" ht="25.5">
      <c r="B9" s="1275" t="s">
        <v>26</v>
      </c>
      <c r="C9" s="968">
        <v>2196.4655181479352</v>
      </c>
      <c r="D9" s="968">
        <v>2255.1084798891129</v>
      </c>
      <c r="E9" s="968">
        <v>2358.9462053781904</v>
      </c>
      <c r="F9" s="968">
        <v>2399.5112616202077</v>
      </c>
      <c r="G9" s="968">
        <v>2468.2954874218894</v>
      </c>
    </row>
    <row r="10" spans="1:7">
      <c r="B10" s="917" t="s">
        <v>346</v>
      </c>
      <c r="C10" s="921"/>
      <c r="D10" s="921"/>
      <c r="E10" s="921"/>
      <c r="F10" s="921"/>
      <c r="G10" s="921"/>
    </row>
    <row r="11" spans="1:7">
      <c r="B11" s="921"/>
      <c r="C11" s="921"/>
      <c r="D11" s="921"/>
      <c r="E11" s="921"/>
      <c r="F11" s="921"/>
      <c r="G11" s="921"/>
    </row>
    <row r="12" spans="1:7">
      <c r="B12" s="15" t="s">
        <v>1636</v>
      </c>
    </row>
  </sheetData>
  <phoneticPr fontId="39" type="noConversion"/>
  <hyperlinks>
    <hyperlink ref="B12" location="Мазмұны!B20" display="мазмұнға"/>
  </hyperlink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dimension ref="A2:J49"/>
  <sheetViews>
    <sheetView workbookViewId="0">
      <selection activeCell="N30" sqref="N30"/>
    </sheetView>
  </sheetViews>
  <sheetFormatPr defaultRowHeight="12.75"/>
  <cols>
    <col min="1" max="1" width="4.85546875" style="47" bestFit="1" customWidth="1"/>
    <col min="2" max="2" width="9.140625" style="47"/>
    <col min="3" max="3" width="6.5703125" style="47" bestFit="1" customWidth="1"/>
    <col min="4" max="4" width="12" style="47" bestFit="1" customWidth="1"/>
    <col min="5" max="5" width="8.42578125" style="47" bestFit="1" customWidth="1"/>
    <col min="6" max="6" width="5.7109375" style="47" bestFit="1" customWidth="1"/>
    <col min="7" max="7" width="8.7109375" style="47" bestFit="1" customWidth="1"/>
    <col min="8" max="8" width="9.28515625" style="47" bestFit="1" customWidth="1"/>
    <col min="9" max="16384" width="9.140625" style="47"/>
  </cols>
  <sheetData>
    <row r="2" spans="1:10">
      <c r="A2" s="2" t="s">
        <v>1630</v>
      </c>
      <c r="B2" s="220" t="s">
        <v>262</v>
      </c>
    </row>
    <row r="3" spans="1:10">
      <c r="A3" s="2"/>
    </row>
    <row r="4" spans="1:10">
      <c r="B4" s="918" t="s">
        <v>1631</v>
      </c>
      <c r="C4" s="223" t="s">
        <v>1213</v>
      </c>
      <c r="D4" s="223" t="s">
        <v>1262</v>
      </c>
      <c r="E4" s="223" t="s">
        <v>1261</v>
      </c>
      <c r="F4" s="223" t="s">
        <v>1210</v>
      </c>
      <c r="G4" s="223" t="s">
        <v>1599</v>
      </c>
      <c r="H4" s="223" t="s">
        <v>1</v>
      </c>
      <c r="J4" s="220" t="s">
        <v>262</v>
      </c>
    </row>
    <row r="5" spans="1:10">
      <c r="B5" s="1280" t="s">
        <v>43</v>
      </c>
      <c r="C5" s="902">
        <v>106.89109999999999</v>
      </c>
      <c r="D5" s="902">
        <v>107.08620000000001</v>
      </c>
      <c r="E5" s="902">
        <v>81.244889999999998</v>
      </c>
      <c r="F5" s="902">
        <v>91.411770000000004</v>
      </c>
      <c r="G5" s="221">
        <v>87</v>
      </c>
      <c r="H5" s="902">
        <v>109.83766358477081</v>
      </c>
    </row>
    <row r="6" spans="1:10">
      <c r="B6" s="222" t="s">
        <v>714</v>
      </c>
      <c r="C6" s="902">
        <v>106.1644</v>
      </c>
      <c r="D6" s="902">
        <v>106.6482</v>
      </c>
      <c r="E6" s="902">
        <v>81.030749999999998</v>
      </c>
      <c r="F6" s="902">
        <v>91.181550000000001</v>
      </c>
      <c r="G6" s="221">
        <v>89</v>
      </c>
      <c r="H6" s="902">
        <v>107.81168271359807</v>
      </c>
    </row>
    <row r="7" spans="1:10">
      <c r="B7" s="222" t="s">
        <v>715</v>
      </c>
      <c r="C7" s="902">
        <v>106.2504</v>
      </c>
      <c r="D7" s="902">
        <v>105.0827</v>
      </c>
      <c r="E7" s="902">
        <v>83.066479999999999</v>
      </c>
      <c r="F7" s="902">
        <v>90.664959999999994</v>
      </c>
      <c r="G7" s="221">
        <v>89</v>
      </c>
      <c r="H7" s="902">
        <v>100.60676175295123</v>
      </c>
    </row>
    <row r="8" spans="1:10">
      <c r="B8" s="222" t="s">
        <v>716</v>
      </c>
      <c r="C8" s="902">
        <v>107.47620000000001</v>
      </c>
      <c r="D8" s="902">
        <v>105.83410000000001</v>
      </c>
      <c r="E8" s="902">
        <v>81.153019999999998</v>
      </c>
      <c r="F8" s="902">
        <v>89.557850000000002</v>
      </c>
      <c r="G8" s="221">
        <v>90</v>
      </c>
      <c r="H8" s="902">
        <v>109.68427839006124</v>
      </c>
    </row>
    <row r="9" spans="1:10">
      <c r="B9" s="222" t="s">
        <v>717</v>
      </c>
      <c r="C9" s="902">
        <v>107.7283</v>
      </c>
      <c r="D9" s="902">
        <v>105.4914</v>
      </c>
      <c r="E9" s="902">
        <v>79.613299999999995</v>
      </c>
      <c r="F9" s="902">
        <v>88.858149999999995</v>
      </c>
      <c r="G9" s="221">
        <v>92</v>
      </c>
      <c r="H9" s="902">
        <v>110.89678245171993</v>
      </c>
    </row>
    <row r="10" spans="1:10">
      <c r="B10" s="222" t="s">
        <v>718</v>
      </c>
      <c r="C10" s="902">
        <v>107.8942</v>
      </c>
      <c r="D10" s="902">
        <v>106.14709999999999</v>
      </c>
      <c r="E10" s="902">
        <v>78.355609999999999</v>
      </c>
      <c r="F10" s="902">
        <v>88.746139999999997</v>
      </c>
      <c r="G10" s="221">
        <v>95</v>
      </c>
      <c r="H10" s="902">
        <v>110.23043413267656</v>
      </c>
    </row>
    <row r="11" spans="1:10">
      <c r="B11" s="222" t="s">
        <v>719</v>
      </c>
      <c r="C11" s="902">
        <v>108.6067</v>
      </c>
      <c r="D11" s="902">
        <v>106.9943</v>
      </c>
      <c r="E11" s="902">
        <v>78.401399999999995</v>
      </c>
      <c r="F11" s="902">
        <v>87.622190000000003</v>
      </c>
      <c r="G11" s="221">
        <v>97</v>
      </c>
      <c r="H11" s="902">
        <v>108.45935900673571</v>
      </c>
    </row>
    <row r="12" spans="1:10">
      <c r="B12" s="222" t="s">
        <v>720</v>
      </c>
      <c r="C12" s="902">
        <v>107.14060000000001</v>
      </c>
      <c r="D12" s="902">
        <v>106.1897</v>
      </c>
      <c r="E12" s="902">
        <v>82.135180000000005</v>
      </c>
      <c r="F12" s="902">
        <v>87.934889999999996</v>
      </c>
      <c r="G12" s="221">
        <v>93</v>
      </c>
      <c r="H12" s="902">
        <v>106.97873086020441</v>
      </c>
    </row>
    <row r="13" spans="1:10">
      <c r="B13" s="222" t="s">
        <v>721</v>
      </c>
      <c r="C13" s="902">
        <v>108.28270000000001</v>
      </c>
      <c r="D13" s="902">
        <v>104.9209</v>
      </c>
      <c r="E13" s="902">
        <v>82.716949999999997</v>
      </c>
      <c r="F13" s="902">
        <v>86.650530000000003</v>
      </c>
      <c r="G13" s="221">
        <v>95</v>
      </c>
      <c r="H13" s="902">
        <v>107.41340815735255</v>
      </c>
    </row>
    <row r="14" spans="1:10">
      <c r="B14" s="222" t="s">
        <v>722</v>
      </c>
      <c r="C14" s="902">
        <v>107.62050000000001</v>
      </c>
      <c r="D14" s="902">
        <v>104.46380000000001</v>
      </c>
      <c r="E14" s="902">
        <v>81.030550000000005</v>
      </c>
      <c r="F14" s="902">
        <v>84.906540000000007</v>
      </c>
      <c r="G14" s="221">
        <v>100</v>
      </c>
      <c r="H14" s="902">
        <v>106.67104679975846</v>
      </c>
    </row>
    <row r="15" spans="1:10">
      <c r="B15" s="222" t="s">
        <v>723</v>
      </c>
      <c r="C15" s="902">
        <v>106.941</v>
      </c>
      <c r="D15" s="902">
        <v>103.578</v>
      </c>
      <c r="E15" s="902">
        <v>83.610140000000001</v>
      </c>
      <c r="F15" s="902">
        <v>83.559250000000006</v>
      </c>
      <c r="G15" s="221">
        <v>100</v>
      </c>
      <c r="H15" s="902">
        <v>104.29994692260335</v>
      </c>
    </row>
    <row r="16" spans="1:10">
      <c r="B16" s="222" t="s">
        <v>724</v>
      </c>
      <c r="C16" s="902">
        <v>109.89660000000001</v>
      </c>
      <c r="D16" s="902">
        <v>101.5243</v>
      </c>
      <c r="E16" s="902">
        <v>82.951139999999995</v>
      </c>
      <c r="F16" s="902">
        <v>84.435649999999995</v>
      </c>
      <c r="G16" s="221">
        <v>99</v>
      </c>
      <c r="H16" s="902">
        <v>104.80460839023553</v>
      </c>
    </row>
    <row r="17" spans="2:10">
      <c r="B17" s="222" t="s">
        <v>725</v>
      </c>
      <c r="C17" s="902">
        <v>111.42230000000001</v>
      </c>
      <c r="D17" s="902">
        <v>98.121030000000005</v>
      </c>
      <c r="E17" s="902">
        <v>86.03604</v>
      </c>
      <c r="F17" s="902">
        <v>83.699010000000001</v>
      </c>
      <c r="G17" s="221">
        <v>100</v>
      </c>
      <c r="H17" s="902">
        <v>100.26995897221163</v>
      </c>
    </row>
    <row r="18" spans="2:10">
      <c r="B18" s="222" t="s">
        <v>726</v>
      </c>
      <c r="C18" s="902">
        <v>111.13249999999999</v>
      </c>
      <c r="D18" s="902">
        <v>97.540499999999994</v>
      </c>
      <c r="E18" s="902">
        <v>86.163380000000004</v>
      </c>
      <c r="F18" s="902">
        <v>83.012270000000001</v>
      </c>
      <c r="G18" s="221">
        <v>102</v>
      </c>
      <c r="H18" s="902">
        <v>100.10476001550835</v>
      </c>
    </row>
    <row r="19" spans="2:10">
      <c r="B19" s="222" t="s">
        <v>727</v>
      </c>
      <c r="C19" s="902">
        <v>111.88120000000001</v>
      </c>
      <c r="D19" s="902">
        <v>96.071610000000007</v>
      </c>
      <c r="E19" s="902">
        <v>90.305629999999994</v>
      </c>
      <c r="F19" s="902">
        <v>81.225890000000007</v>
      </c>
      <c r="G19" s="221">
        <v>101</v>
      </c>
      <c r="H19" s="902">
        <v>95.454940992622014</v>
      </c>
    </row>
    <row r="20" spans="2:10">
      <c r="B20" s="222" t="s">
        <v>728</v>
      </c>
      <c r="C20" s="902">
        <v>114.5728</v>
      </c>
      <c r="D20" s="902">
        <v>94.369029999999995</v>
      </c>
      <c r="E20" s="902">
        <v>88.191209999999998</v>
      </c>
      <c r="F20" s="902">
        <v>81.068179999999998</v>
      </c>
      <c r="G20" s="221">
        <v>102</v>
      </c>
      <c r="H20" s="902">
        <v>94.512493015291298</v>
      </c>
    </row>
    <row r="21" spans="2:10">
      <c r="B21" s="222" t="s">
        <v>729</v>
      </c>
      <c r="C21" s="902">
        <v>115.0964</v>
      </c>
      <c r="D21" s="902">
        <v>94.43329</v>
      </c>
      <c r="E21" s="902">
        <v>87.388570000000001</v>
      </c>
      <c r="F21" s="902">
        <v>81.455719999999999</v>
      </c>
      <c r="G21" s="221">
        <v>104</v>
      </c>
      <c r="H21" s="902">
        <v>95.721172803212497</v>
      </c>
    </row>
    <row r="22" spans="2:10">
      <c r="B22" s="222" t="s">
        <v>730</v>
      </c>
      <c r="C22" s="902">
        <v>116.0702</v>
      </c>
      <c r="D22" s="902">
        <v>94.653700000000001</v>
      </c>
      <c r="E22" s="902">
        <v>85.309910000000002</v>
      </c>
      <c r="F22" s="902">
        <v>81.825059999999993</v>
      </c>
      <c r="G22" s="221">
        <v>107</v>
      </c>
      <c r="H22" s="902">
        <v>95.585547450364544</v>
      </c>
      <c r="J22" s="224" t="s">
        <v>27</v>
      </c>
    </row>
    <row r="23" spans="2:10">
      <c r="B23" s="222" t="s">
        <v>731</v>
      </c>
      <c r="C23" s="902">
        <v>118.01779999999999</v>
      </c>
      <c r="D23" s="902">
        <v>94.868380000000002</v>
      </c>
      <c r="E23" s="902">
        <v>84.870639999999995</v>
      </c>
      <c r="F23" s="902">
        <v>81.246340000000004</v>
      </c>
      <c r="G23" s="221">
        <v>108</v>
      </c>
      <c r="H23" s="902">
        <v>94.452356276724402</v>
      </c>
    </row>
    <row r="24" spans="2:10">
      <c r="B24" s="222" t="s">
        <v>732</v>
      </c>
      <c r="C24" s="902">
        <v>119.9888</v>
      </c>
      <c r="D24" s="902">
        <v>93.215440000000001</v>
      </c>
      <c r="E24" s="902">
        <v>84.641570000000002</v>
      </c>
      <c r="F24" s="902">
        <v>83.505920000000003</v>
      </c>
      <c r="G24" s="221">
        <v>109</v>
      </c>
      <c r="H24" s="902">
        <v>98.879124047308522</v>
      </c>
      <c r="J24" s="15" t="s">
        <v>1636</v>
      </c>
    </row>
    <row r="25" spans="2:10">
      <c r="B25" s="222" t="s">
        <v>733</v>
      </c>
      <c r="C25" s="902">
        <v>123.0744</v>
      </c>
      <c r="D25" s="902">
        <v>91.438389999999998</v>
      </c>
      <c r="E25" s="902">
        <v>88.936390000000003</v>
      </c>
      <c r="F25" s="902">
        <v>85.54213</v>
      </c>
      <c r="G25" s="221">
        <v>99</v>
      </c>
      <c r="H25" s="902">
        <v>102.8243278879454</v>
      </c>
    </row>
    <row r="26" spans="2:10">
      <c r="B26" s="222" t="s">
        <v>734</v>
      </c>
      <c r="C26" s="902">
        <v>124.34990000000001</v>
      </c>
      <c r="D26" s="902">
        <v>90.70702</v>
      </c>
      <c r="E26" s="902">
        <v>99.009429999999995</v>
      </c>
      <c r="F26" s="902">
        <v>91.275540000000007</v>
      </c>
      <c r="G26" s="221">
        <v>86</v>
      </c>
      <c r="H26" s="902">
        <v>107.86595865380492</v>
      </c>
    </row>
    <row r="27" spans="2:10">
      <c r="B27" s="222" t="s">
        <v>735</v>
      </c>
      <c r="C27" s="902">
        <v>122.6237</v>
      </c>
      <c r="D27" s="902">
        <v>84.746809999999996</v>
      </c>
      <c r="E27" s="902">
        <v>104.6071</v>
      </c>
      <c r="F27" s="902">
        <v>93.607320000000001</v>
      </c>
      <c r="G27" s="221">
        <v>84</v>
      </c>
      <c r="H27" s="902">
        <v>112.1712782306259</v>
      </c>
    </row>
    <row r="28" spans="2:10">
      <c r="B28" s="222" t="s">
        <v>736</v>
      </c>
      <c r="C28" s="902">
        <v>117.8105</v>
      </c>
      <c r="D28" s="902">
        <v>79.320790000000002</v>
      </c>
      <c r="E28" s="902">
        <v>109.8222</v>
      </c>
      <c r="F28" s="902">
        <v>92.245679999999993</v>
      </c>
      <c r="G28" s="221">
        <v>79</v>
      </c>
      <c r="H28" s="902">
        <v>108.83299454690783</v>
      </c>
    </row>
    <row r="29" spans="2:10">
      <c r="B29" s="222" t="s">
        <v>737</v>
      </c>
      <c r="C29" s="902">
        <v>118.0005</v>
      </c>
      <c r="D29" s="902">
        <v>78.147829999999999</v>
      </c>
      <c r="E29" s="902">
        <v>111.711</v>
      </c>
      <c r="F29" s="902">
        <v>92.815060000000003</v>
      </c>
      <c r="G29" s="221">
        <v>82</v>
      </c>
      <c r="H29" s="902">
        <v>109.13805685907761</v>
      </c>
    </row>
    <row r="30" spans="2:10">
      <c r="B30" s="222" t="s">
        <v>738</v>
      </c>
      <c r="C30" s="902">
        <v>119.0643</v>
      </c>
      <c r="D30" s="902">
        <v>80.102620000000002</v>
      </c>
      <c r="E30" s="902">
        <v>110.4181</v>
      </c>
      <c r="F30" s="902">
        <v>95.422240000000002</v>
      </c>
      <c r="G30" s="221">
        <v>83</v>
      </c>
      <c r="H30" s="902">
        <v>95.977468175213133</v>
      </c>
    </row>
    <row r="31" spans="2:10">
      <c r="B31" s="222" t="s">
        <v>739</v>
      </c>
      <c r="C31" s="902">
        <v>121.70610000000001</v>
      </c>
      <c r="D31" s="902">
        <v>78.212710000000001</v>
      </c>
      <c r="E31" s="902">
        <v>104.79519999999999</v>
      </c>
      <c r="F31" s="902">
        <v>96.258349999999993</v>
      </c>
      <c r="G31" s="221">
        <v>84</v>
      </c>
      <c r="H31" s="902">
        <v>90.890257909873441</v>
      </c>
    </row>
    <row r="32" spans="2:10">
      <c r="B32" s="222" t="s">
        <v>740</v>
      </c>
      <c r="C32" s="902">
        <v>122.1759</v>
      </c>
      <c r="D32" s="902">
        <v>80.099490000000003</v>
      </c>
      <c r="E32" s="902">
        <v>101.8053</v>
      </c>
      <c r="F32" s="902">
        <v>93.712630000000004</v>
      </c>
      <c r="G32" s="221">
        <v>87</v>
      </c>
      <c r="H32" s="902">
        <v>89.388563973096552</v>
      </c>
    </row>
    <row r="33" spans="2:8">
      <c r="B33" s="222" t="s">
        <v>741</v>
      </c>
      <c r="C33" s="902">
        <v>118.4941</v>
      </c>
      <c r="D33" s="902">
        <v>81.643879999999996</v>
      </c>
      <c r="E33" s="902">
        <v>101.93219999999999</v>
      </c>
      <c r="F33" s="902">
        <v>90.660420000000002</v>
      </c>
      <c r="G33" s="221">
        <v>91</v>
      </c>
      <c r="H33" s="902">
        <v>86.407557927199122</v>
      </c>
    </row>
    <row r="34" spans="2:8">
      <c r="B34" s="222" t="s">
        <v>742</v>
      </c>
      <c r="C34" s="902">
        <v>116.18510000000001</v>
      </c>
      <c r="D34" s="902">
        <v>85.274249999999995</v>
      </c>
      <c r="E34" s="902">
        <v>101.0641</v>
      </c>
      <c r="F34" s="902">
        <v>89.556719999999999</v>
      </c>
      <c r="G34" s="221">
        <v>95</v>
      </c>
      <c r="H34" s="902">
        <v>83.365855255809208</v>
      </c>
    </row>
    <row r="35" spans="2:8">
      <c r="B35" s="222" t="s">
        <v>743</v>
      </c>
      <c r="C35" s="902">
        <v>117.24760000000001</v>
      </c>
      <c r="D35" s="902">
        <v>84.853089999999995</v>
      </c>
      <c r="E35" s="902">
        <v>103.39830000000001</v>
      </c>
      <c r="F35" s="902">
        <v>89.048509999999993</v>
      </c>
      <c r="G35" s="221">
        <v>96</v>
      </c>
      <c r="H35" s="902">
        <v>82.635975764526023</v>
      </c>
    </row>
    <row r="36" spans="2:8">
      <c r="B36" s="222" t="s">
        <v>744</v>
      </c>
      <c r="C36" s="902">
        <v>115.5706</v>
      </c>
      <c r="D36" s="902">
        <v>84.78331</v>
      </c>
      <c r="E36" s="902">
        <v>102.0181</v>
      </c>
      <c r="F36" s="902">
        <v>87.877409999999998</v>
      </c>
      <c r="G36" s="221">
        <v>100</v>
      </c>
      <c r="H36" s="902">
        <v>81.424023644839451</v>
      </c>
    </row>
    <row r="37" spans="2:8">
      <c r="B37" s="222" t="s">
        <v>745</v>
      </c>
      <c r="C37" s="902">
        <v>115.4885</v>
      </c>
      <c r="D37" s="902">
        <v>82.301450000000003</v>
      </c>
      <c r="E37" s="902">
        <v>105.2373</v>
      </c>
      <c r="F37" s="902">
        <v>87.016050000000007</v>
      </c>
      <c r="G37" s="221">
        <v>101</v>
      </c>
      <c r="H37" s="902">
        <v>79.526426783327253</v>
      </c>
    </row>
    <row r="38" spans="2:8">
      <c r="B38" s="222" t="s">
        <v>746</v>
      </c>
      <c r="C38" s="902">
        <v>113.6506</v>
      </c>
      <c r="D38" s="902">
        <v>80.652590000000004</v>
      </c>
      <c r="E38" s="902">
        <v>105.151</v>
      </c>
      <c r="F38" s="902">
        <v>85.668530000000004</v>
      </c>
      <c r="G38" s="221">
        <v>104</v>
      </c>
      <c r="H38" s="902">
        <v>77.888938416185738</v>
      </c>
    </row>
    <row r="39" spans="2:8">
      <c r="B39" s="222" t="s">
        <v>747</v>
      </c>
      <c r="C39" s="902">
        <v>112.39709999999999</v>
      </c>
      <c r="D39" s="902">
        <v>82.204610000000002</v>
      </c>
      <c r="E39" s="902">
        <v>106.1148</v>
      </c>
      <c r="F39" s="902">
        <v>85.250839999999997</v>
      </c>
      <c r="G39" s="221">
        <v>104</v>
      </c>
      <c r="H39" s="902">
        <v>77.665219921229166</v>
      </c>
    </row>
    <row r="40" spans="2:8">
      <c r="B40" s="222" t="s">
        <v>748</v>
      </c>
      <c r="C40" s="902">
        <v>115.3772</v>
      </c>
      <c r="D40" s="902">
        <v>81.469970000000004</v>
      </c>
      <c r="E40" s="902">
        <v>105.8514</v>
      </c>
      <c r="F40" s="902">
        <v>85.616529999999997</v>
      </c>
      <c r="G40" s="221">
        <v>104</v>
      </c>
      <c r="H40" s="902">
        <v>80.483752599189728</v>
      </c>
    </row>
    <row r="41" spans="2:8">
      <c r="B41" s="222" t="s">
        <v>749</v>
      </c>
      <c r="C41" s="902">
        <v>117.1301</v>
      </c>
      <c r="D41" s="902">
        <v>81.948909999999998</v>
      </c>
      <c r="E41" s="902">
        <v>104.5484</v>
      </c>
      <c r="F41" s="902">
        <v>85.901570000000007</v>
      </c>
      <c r="G41" s="221">
        <v>103</v>
      </c>
      <c r="H41" s="902">
        <v>82.896957421237616</v>
      </c>
    </row>
    <row r="42" spans="2:8">
      <c r="B42" s="222" t="s">
        <v>750</v>
      </c>
      <c r="C42" s="902">
        <v>117.3805</v>
      </c>
      <c r="D42" s="902">
        <v>81.209400000000002</v>
      </c>
      <c r="E42" s="902">
        <v>107.02800000000001</v>
      </c>
      <c r="F42" s="902">
        <v>87.192949999999996</v>
      </c>
      <c r="G42" s="221">
        <v>101</v>
      </c>
      <c r="H42" s="902">
        <v>87.037193935239344</v>
      </c>
    </row>
    <row r="43" spans="2:8">
      <c r="B43" s="222" t="s">
        <v>751</v>
      </c>
      <c r="C43" s="902">
        <v>118.63290000000001</v>
      </c>
      <c r="D43" s="902">
        <v>78.364959999999996</v>
      </c>
      <c r="E43" s="902">
        <v>105.9187</v>
      </c>
      <c r="F43" s="902">
        <v>86.418120000000002</v>
      </c>
      <c r="G43" s="221">
        <v>104</v>
      </c>
      <c r="H43" s="902">
        <v>88.528186550480854</v>
      </c>
    </row>
    <row r="44" spans="2:8">
      <c r="B44" s="222" t="s">
        <v>752</v>
      </c>
      <c r="C44" s="902">
        <v>121.4083</v>
      </c>
      <c r="D44" s="902">
        <v>80.192779999999999</v>
      </c>
      <c r="E44" s="902">
        <v>102.29770000000001</v>
      </c>
      <c r="F44" s="902">
        <v>86.08014</v>
      </c>
      <c r="G44" s="221">
        <v>106</v>
      </c>
      <c r="H44" s="902">
        <v>89.493729210564013</v>
      </c>
    </row>
    <row r="45" spans="2:8">
      <c r="B45" s="222" t="s">
        <v>753</v>
      </c>
      <c r="C45" s="902">
        <v>122.4885</v>
      </c>
      <c r="D45" s="902">
        <v>79.96078</v>
      </c>
      <c r="E45" s="902">
        <v>106.36</v>
      </c>
      <c r="F45" s="902">
        <v>88.590969999999999</v>
      </c>
      <c r="G45" s="221">
        <v>105</v>
      </c>
      <c r="H45" s="902">
        <v>95.337301598705835</v>
      </c>
    </row>
    <row r="46" spans="2:8">
      <c r="B46" s="222" t="s">
        <v>754</v>
      </c>
      <c r="C46" s="902">
        <v>121.69370000000001</v>
      </c>
      <c r="D46" s="902">
        <v>81.788380000000004</v>
      </c>
      <c r="E46" s="902">
        <v>108.6564</v>
      </c>
      <c r="F46" s="902">
        <v>89.086550000000003</v>
      </c>
      <c r="G46" s="221">
        <v>107</v>
      </c>
      <c r="H46" s="902">
        <v>97.215118399790938</v>
      </c>
    </row>
    <row r="47" spans="2:8">
      <c r="B47" s="222" t="s">
        <v>755</v>
      </c>
      <c r="C47" s="902">
        <v>120.0856</v>
      </c>
      <c r="D47" s="902">
        <v>82.139300000000006</v>
      </c>
      <c r="E47" s="902">
        <v>111.2517</v>
      </c>
      <c r="F47" s="902">
        <v>87.514589999999998</v>
      </c>
      <c r="G47" s="221">
        <v>107</v>
      </c>
      <c r="H47" s="902">
        <v>93.072804892407547</v>
      </c>
    </row>
    <row r="48" spans="2:8">
      <c r="B48" s="222" t="s">
        <v>756</v>
      </c>
      <c r="C48" s="902">
        <v>117.08450000000001</v>
      </c>
      <c r="D48" s="902">
        <v>83.37012</v>
      </c>
      <c r="E48" s="902">
        <v>113.2159</v>
      </c>
      <c r="F48" s="902">
        <v>86.651660000000007</v>
      </c>
      <c r="G48" s="221">
        <v>107</v>
      </c>
      <c r="H48" s="902">
        <v>91.685508377666096</v>
      </c>
    </row>
    <row r="49" spans="2:8">
      <c r="B49" s="222" t="s">
        <v>757</v>
      </c>
      <c r="C49" s="902">
        <v>119.2859</v>
      </c>
      <c r="D49" s="902">
        <v>81.919039999999995</v>
      </c>
      <c r="E49" s="902">
        <v>113.5183</v>
      </c>
      <c r="F49" s="902">
        <v>85.778660000000002</v>
      </c>
      <c r="G49" s="221">
        <v>109</v>
      </c>
      <c r="H49" s="902">
        <v>90.983561162793052</v>
      </c>
    </row>
  </sheetData>
  <phoneticPr fontId="39" type="noConversion"/>
  <hyperlinks>
    <hyperlink ref="J24" location="Мазмұны!B21" display="мазмұнға"/>
  </hyperlink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S86"/>
  <sheetViews>
    <sheetView workbookViewId="0">
      <selection activeCell="J24" sqref="J24"/>
    </sheetView>
  </sheetViews>
  <sheetFormatPr defaultRowHeight="12.75"/>
  <cols>
    <col min="1" max="1" width="4.85546875" style="921" bestFit="1" customWidth="1"/>
    <col min="2" max="2" width="10.42578125" style="921" customWidth="1"/>
    <col min="3" max="3" width="8.5703125" style="921" customWidth="1"/>
    <col min="4" max="4" width="8.28515625" style="921" customWidth="1"/>
    <col min="5" max="6" width="9.140625" style="921"/>
    <col min="7" max="7" width="11.28515625" style="921" customWidth="1"/>
    <col min="8" max="8" width="15.7109375" style="921" customWidth="1"/>
    <col min="9" max="16384" width="9.140625" style="921"/>
  </cols>
  <sheetData>
    <row r="2" spans="1:19">
      <c r="A2" s="2" t="s">
        <v>1630</v>
      </c>
      <c r="B2" s="220" t="s">
        <v>1637</v>
      </c>
    </row>
    <row r="4" spans="1:19">
      <c r="B4" s="921" t="s">
        <v>1167</v>
      </c>
      <c r="L4" s="923"/>
      <c r="M4" s="923"/>
      <c r="N4" s="923"/>
      <c r="O4" s="923"/>
      <c r="P4" s="923"/>
      <c r="Q4" s="923"/>
      <c r="R4" s="923"/>
      <c r="S4" s="923"/>
    </row>
    <row r="5" spans="1:19">
      <c r="B5" s="918" t="s">
        <v>1631</v>
      </c>
      <c r="C5" s="918" t="s">
        <v>1632</v>
      </c>
      <c r="D5" s="918" t="s">
        <v>1633</v>
      </c>
      <c r="L5" s="923"/>
      <c r="M5" s="924"/>
      <c r="N5" s="923"/>
      <c r="O5" s="924"/>
      <c r="P5" s="923"/>
      <c r="Q5" s="923"/>
      <c r="R5" s="923"/>
      <c r="S5" s="923"/>
    </row>
    <row r="6" spans="1:19">
      <c r="B6" s="919" t="s">
        <v>521</v>
      </c>
      <c r="C6" s="1342">
        <v>1.9938659999999999</v>
      </c>
      <c r="D6" s="1342">
        <v>4.5573699999999997</v>
      </c>
      <c r="F6" s="929" t="s">
        <v>1637</v>
      </c>
      <c r="L6" s="923"/>
      <c r="M6" s="925"/>
      <c r="N6" s="926"/>
      <c r="O6" s="926"/>
      <c r="P6" s="923"/>
      <c r="Q6" s="923"/>
      <c r="R6" s="923"/>
      <c r="S6" s="923"/>
    </row>
    <row r="7" spans="1:19">
      <c r="B7" s="919" t="s">
        <v>522</v>
      </c>
      <c r="C7" s="1342">
        <v>1.7296590000000001</v>
      </c>
      <c r="D7" s="1342">
        <v>4.0636570000000001</v>
      </c>
      <c r="L7" s="923"/>
      <c r="M7" s="925"/>
      <c r="N7" s="926"/>
      <c r="O7" s="926"/>
      <c r="P7" s="923"/>
      <c r="Q7" s="923"/>
      <c r="R7" s="923"/>
      <c r="S7" s="923"/>
    </row>
    <row r="8" spans="1:19">
      <c r="B8" s="919" t="s">
        <v>523</v>
      </c>
      <c r="C8" s="1342">
        <v>0.78049760000000001</v>
      </c>
      <c r="D8" s="1342">
        <v>4.9932610000000004</v>
      </c>
      <c r="L8" s="923"/>
      <c r="M8" s="925"/>
      <c r="N8" s="926"/>
      <c r="O8" s="926"/>
      <c r="P8" s="923"/>
      <c r="Q8" s="923"/>
      <c r="R8" s="923"/>
      <c r="S8" s="923"/>
    </row>
    <row r="9" spans="1:19">
      <c r="B9" s="919" t="s">
        <v>524</v>
      </c>
      <c r="C9" s="1342">
        <v>1.64154</v>
      </c>
      <c r="D9" s="1342">
        <v>4.5012939999999997</v>
      </c>
      <c r="L9" s="923"/>
      <c r="M9" s="925"/>
      <c r="N9" s="926"/>
      <c r="O9" s="926"/>
      <c r="P9" s="923"/>
      <c r="Q9" s="923"/>
      <c r="R9" s="923"/>
      <c r="S9" s="923"/>
    </row>
    <row r="10" spans="1:19">
      <c r="B10" s="919" t="s">
        <v>525</v>
      </c>
      <c r="C10" s="1342">
        <v>1.450221</v>
      </c>
      <c r="D10" s="1342">
        <v>5.2835919999999996</v>
      </c>
      <c r="L10" s="923"/>
      <c r="M10" s="925"/>
      <c r="N10" s="926"/>
      <c r="O10" s="926"/>
      <c r="P10" s="923"/>
      <c r="Q10" s="923"/>
      <c r="R10" s="923"/>
      <c r="S10" s="923"/>
    </row>
    <row r="11" spans="1:19">
      <c r="B11" s="919" t="s">
        <v>526</v>
      </c>
      <c r="C11" s="1342">
        <v>1.46736</v>
      </c>
      <c r="D11" s="1342">
        <v>4.7928449999999998</v>
      </c>
      <c r="L11" s="923"/>
      <c r="M11" s="925"/>
      <c r="N11" s="926"/>
      <c r="O11" s="926"/>
      <c r="P11" s="923"/>
      <c r="Q11" s="923"/>
      <c r="R11" s="923"/>
      <c r="S11" s="923"/>
    </row>
    <row r="12" spans="1:19">
      <c r="B12" s="919" t="s">
        <v>527</v>
      </c>
      <c r="C12" s="1342">
        <v>1.0483819999999999</v>
      </c>
      <c r="D12" s="1342">
        <v>4.1914220000000002</v>
      </c>
      <c r="L12" s="923"/>
      <c r="M12" s="925"/>
      <c r="N12" s="926"/>
      <c r="O12" s="926"/>
      <c r="P12" s="923"/>
      <c r="Q12" s="923"/>
      <c r="R12" s="923"/>
      <c r="S12" s="923"/>
    </row>
    <row r="13" spans="1:19">
      <c r="B13" s="919" t="s">
        <v>528</v>
      </c>
      <c r="C13" s="1342">
        <v>1.3691359999999999</v>
      </c>
      <c r="D13" s="1342">
        <v>5.1196739999999998</v>
      </c>
      <c r="L13" s="923"/>
      <c r="M13" s="925"/>
      <c r="N13" s="926"/>
      <c r="O13" s="926"/>
      <c r="P13" s="923"/>
      <c r="Q13" s="923"/>
      <c r="R13" s="923"/>
      <c r="S13" s="923"/>
    </row>
    <row r="14" spans="1:19">
      <c r="B14" s="919" t="s">
        <v>529</v>
      </c>
      <c r="C14" s="1342">
        <v>0.67859879999999995</v>
      </c>
      <c r="D14" s="1342">
        <v>3.3387009999999999</v>
      </c>
      <c r="L14" s="923"/>
      <c r="M14" s="925"/>
      <c r="N14" s="926"/>
      <c r="O14" s="926"/>
      <c r="P14" s="923"/>
      <c r="Q14" s="923"/>
      <c r="R14" s="923"/>
      <c r="S14" s="923"/>
    </row>
    <row r="15" spans="1:19">
      <c r="B15" s="919" t="s">
        <v>530</v>
      </c>
      <c r="C15" s="1342">
        <v>-0.3147761</v>
      </c>
      <c r="D15" s="1342">
        <v>2.6738520000000001</v>
      </c>
      <c r="L15" s="923"/>
      <c r="M15" s="925"/>
      <c r="N15" s="926"/>
      <c r="O15" s="926"/>
      <c r="P15" s="923"/>
      <c r="Q15" s="923"/>
      <c r="R15" s="923"/>
      <c r="S15" s="923"/>
    </row>
    <row r="16" spans="1:19">
      <c r="B16" s="919" t="s">
        <v>531</v>
      </c>
      <c r="C16" s="1342">
        <v>-1.4138139999999999</v>
      </c>
      <c r="D16" s="1342">
        <v>2.1089150000000001</v>
      </c>
      <c r="L16" s="923"/>
      <c r="M16" s="925"/>
      <c r="N16" s="926"/>
      <c r="O16" s="926"/>
      <c r="P16" s="923"/>
      <c r="Q16" s="923"/>
      <c r="R16" s="923"/>
      <c r="S16" s="923"/>
    </row>
    <row r="17" spans="2:19">
      <c r="B17" s="919" t="s">
        <v>532</v>
      </c>
      <c r="C17" s="1342">
        <v>-3.8251949999999999</v>
      </c>
      <c r="D17" s="1342">
        <v>-0.85412790000000005</v>
      </c>
      <c r="L17" s="923"/>
      <c r="M17" s="925"/>
      <c r="N17" s="926"/>
      <c r="O17" s="926"/>
      <c r="P17" s="923"/>
      <c r="Q17" s="923"/>
      <c r="R17" s="923"/>
      <c r="S17" s="923"/>
    </row>
    <row r="18" spans="2:19">
      <c r="B18" s="919" t="s">
        <v>533</v>
      </c>
      <c r="C18" s="1342">
        <v>-4.2957010000000002</v>
      </c>
      <c r="D18" s="1342">
        <v>-0.1591456</v>
      </c>
      <c r="L18" s="923"/>
      <c r="M18" s="925"/>
      <c r="N18" s="926"/>
      <c r="O18" s="926"/>
      <c r="P18" s="923"/>
      <c r="Q18" s="923"/>
      <c r="R18" s="923"/>
      <c r="S18" s="923"/>
    </row>
    <row r="19" spans="2:19">
      <c r="B19" s="919" t="s">
        <v>534</v>
      </c>
      <c r="C19" s="1342">
        <v>0.49827480000000002</v>
      </c>
      <c r="D19" s="1342">
        <v>3.1676389999999999</v>
      </c>
      <c r="L19" s="923"/>
      <c r="M19" s="925"/>
      <c r="N19" s="926"/>
      <c r="O19" s="926"/>
      <c r="P19" s="923"/>
      <c r="Q19" s="923"/>
      <c r="R19" s="923"/>
      <c r="S19" s="923"/>
    </row>
    <row r="20" spans="2:19">
      <c r="B20" s="919" t="s">
        <v>535</v>
      </c>
      <c r="C20" s="1342">
        <v>1.104225</v>
      </c>
      <c r="D20" s="1342">
        <v>3.6703440000000001</v>
      </c>
      <c r="F20" s="224" t="s">
        <v>1166</v>
      </c>
      <c r="L20" s="923"/>
      <c r="M20" s="925"/>
      <c r="N20" s="926"/>
      <c r="O20" s="926"/>
      <c r="P20" s="923"/>
      <c r="Q20" s="923"/>
      <c r="R20" s="923"/>
      <c r="S20" s="923"/>
    </row>
    <row r="21" spans="2:19">
      <c r="B21" s="919" t="s">
        <v>536</v>
      </c>
      <c r="C21" s="1342">
        <v>1.743474</v>
      </c>
      <c r="D21" s="1342">
        <v>3.8215729999999999</v>
      </c>
      <c r="L21" s="923"/>
      <c r="M21" s="925"/>
      <c r="N21" s="926"/>
      <c r="O21" s="926"/>
      <c r="P21" s="923"/>
      <c r="Q21" s="923"/>
      <c r="R21" s="923"/>
      <c r="S21" s="923"/>
    </row>
    <row r="22" spans="2:19">
      <c r="B22" s="919" t="s">
        <v>537</v>
      </c>
      <c r="C22" s="1342">
        <v>1.550484</v>
      </c>
      <c r="D22" s="1342">
        <v>4.5094079999999996</v>
      </c>
      <c r="F22" s="15" t="s">
        <v>1636</v>
      </c>
      <c r="L22" s="923"/>
      <c r="M22" s="925"/>
      <c r="N22" s="926"/>
      <c r="O22" s="926"/>
      <c r="P22" s="923"/>
      <c r="Q22" s="923"/>
      <c r="R22" s="923"/>
      <c r="S22" s="923"/>
    </row>
    <row r="23" spans="2:19">
      <c r="B23" s="919" t="s">
        <v>538</v>
      </c>
      <c r="C23" s="1342">
        <v>1.8597729999999999</v>
      </c>
      <c r="D23" s="1342">
        <v>3.4116870000000001</v>
      </c>
      <c r="L23" s="923"/>
      <c r="M23" s="925"/>
      <c r="N23" s="926"/>
      <c r="O23" s="926"/>
      <c r="P23" s="923"/>
      <c r="Q23" s="923"/>
      <c r="R23" s="923"/>
      <c r="S23" s="923"/>
    </row>
    <row r="24" spans="2:19">
      <c r="B24" s="919" t="s">
        <v>539</v>
      </c>
      <c r="C24" s="1342">
        <v>1.1157919999999999</v>
      </c>
      <c r="D24" s="1342">
        <v>2.9550420000000002</v>
      </c>
      <c r="L24" s="923"/>
      <c r="M24" s="925"/>
      <c r="N24" s="926"/>
      <c r="O24" s="926"/>
      <c r="P24" s="923"/>
      <c r="Q24" s="923"/>
      <c r="R24" s="923"/>
      <c r="S24" s="923"/>
    </row>
    <row r="25" spans="2:19">
      <c r="L25" s="923"/>
      <c r="M25" s="923"/>
      <c r="N25" s="923"/>
      <c r="O25" s="923"/>
      <c r="P25" s="923"/>
      <c r="Q25" s="925"/>
      <c r="R25" s="926"/>
      <c r="S25" s="926"/>
    </row>
    <row r="26" spans="2:19">
      <c r="L26" s="923"/>
      <c r="M26" s="923"/>
      <c r="N26" s="923"/>
      <c r="O26" s="923"/>
      <c r="P26" s="923"/>
      <c r="Q26" s="925"/>
      <c r="R26" s="926"/>
      <c r="S26" s="926"/>
    </row>
    <row r="27" spans="2:19">
      <c r="L27" s="923"/>
      <c r="M27" s="923"/>
      <c r="N27" s="923"/>
      <c r="O27" s="923"/>
      <c r="P27" s="923"/>
      <c r="Q27" s="925"/>
      <c r="R27" s="926"/>
      <c r="S27" s="926"/>
    </row>
    <row r="28" spans="2:19">
      <c r="L28" s="923"/>
      <c r="M28" s="923"/>
      <c r="N28" s="923"/>
      <c r="O28" s="923"/>
      <c r="P28" s="923"/>
      <c r="Q28" s="925"/>
      <c r="R28" s="926"/>
      <c r="S28" s="926"/>
    </row>
    <row r="29" spans="2:19">
      <c r="L29" s="923"/>
      <c r="M29" s="923"/>
      <c r="N29" s="923"/>
      <c r="O29" s="923"/>
      <c r="P29" s="923"/>
      <c r="Q29" s="925"/>
      <c r="R29" s="926"/>
      <c r="S29" s="926"/>
    </row>
    <row r="30" spans="2:19">
      <c r="L30" s="923"/>
      <c r="M30" s="923"/>
      <c r="N30" s="923"/>
      <c r="O30" s="923"/>
      <c r="P30" s="923"/>
      <c r="Q30" s="925"/>
      <c r="R30" s="926"/>
      <c r="S30" s="926"/>
    </row>
    <row r="31" spans="2:19">
      <c r="L31" s="923"/>
      <c r="M31" s="923"/>
      <c r="N31" s="923"/>
      <c r="O31" s="923"/>
      <c r="P31" s="923"/>
      <c r="Q31" s="925"/>
      <c r="R31" s="926"/>
      <c r="S31" s="926"/>
    </row>
    <row r="32" spans="2:19">
      <c r="L32" s="923"/>
      <c r="M32" s="923"/>
      <c r="N32" s="923"/>
      <c r="O32" s="923"/>
      <c r="P32" s="923"/>
      <c r="Q32" s="925"/>
      <c r="R32" s="926"/>
      <c r="S32" s="926"/>
    </row>
    <row r="33" spans="12:19">
      <c r="L33" s="923"/>
      <c r="M33" s="923"/>
      <c r="N33" s="923"/>
      <c r="O33" s="923"/>
      <c r="P33" s="923"/>
      <c r="Q33" s="925"/>
      <c r="R33" s="926"/>
      <c r="S33" s="926"/>
    </row>
    <row r="34" spans="12:19">
      <c r="L34" s="923"/>
      <c r="M34" s="923"/>
      <c r="N34" s="923"/>
      <c r="O34" s="923"/>
      <c r="P34" s="923"/>
      <c r="Q34" s="925"/>
      <c r="R34" s="926"/>
      <c r="S34" s="926"/>
    </row>
    <row r="35" spans="12:19">
      <c r="L35" s="923"/>
      <c r="M35" s="923"/>
      <c r="N35" s="923"/>
      <c r="O35" s="923"/>
      <c r="P35" s="923"/>
      <c r="Q35" s="925"/>
      <c r="R35" s="926"/>
      <c r="S35" s="926"/>
    </row>
    <row r="36" spans="12:19">
      <c r="L36" s="923"/>
      <c r="M36" s="923"/>
      <c r="N36" s="923"/>
      <c r="O36" s="923"/>
      <c r="P36" s="923"/>
      <c r="Q36" s="925"/>
      <c r="R36" s="926"/>
      <c r="S36" s="926"/>
    </row>
    <row r="37" spans="12:19">
      <c r="L37" s="923"/>
      <c r="M37" s="923"/>
      <c r="N37" s="923"/>
      <c r="O37" s="923"/>
      <c r="P37" s="923"/>
      <c r="Q37" s="925"/>
      <c r="R37" s="926"/>
      <c r="S37" s="926"/>
    </row>
    <row r="38" spans="12:19">
      <c r="L38" s="923"/>
      <c r="M38" s="923"/>
      <c r="N38" s="923"/>
      <c r="O38" s="923"/>
      <c r="P38" s="923"/>
      <c r="Q38" s="925"/>
      <c r="R38" s="926"/>
      <c r="S38" s="926"/>
    </row>
    <row r="39" spans="12:19">
      <c r="L39" s="923"/>
      <c r="M39" s="923"/>
      <c r="N39" s="923"/>
      <c r="O39" s="923"/>
      <c r="P39" s="923"/>
      <c r="Q39" s="925"/>
      <c r="R39" s="926"/>
      <c r="S39" s="926"/>
    </row>
    <row r="40" spans="12:19">
      <c r="L40" s="923"/>
      <c r="M40" s="923"/>
      <c r="N40" s="923"/>
      <c r="O40" s="923"/>
      <c r="P40" s="923"/>
      <c r="Q40" s="925"/>
      <c r="R40" s="926"/>
      <c r="S40" s="926"/>
    </row>
    <row r="41" spans="12:19">
      <c r="L41" s="923"/>
      <c r="M41" s="923"/>
      <c r="N41" s="923"/>
      <c r="O41" s="923"/>
      <c r="P41" s="923"/>
      <c r="Q41" s="925"/>
      <c r="R41" s="926"/>
      <c r="S41" s="926"/>
    </row>
    <row r="42" spans="12:19">
      <c r="L42" s="923"/>
      <c r="M42" s="923"/>
      <c r="N42" s="923"/>
      <c r="O42" s="923"/>
      <c r="P42" s="923"/>
      <c r="Q42" s="925"/>
      <c r="R42" s="926"/>
      <c r="S42" s="926"/>
    </row>
    <row r="43" spans="12:19">
      <c r="L43" s="923"/>
      <c r="M43" s="923"/>
      <c r="N43" s="923"/>
      <c r="O43" s="923"/>
      <c r="P43" s="923"/>
      <c r="Q43" s="925"/>
      <c r="R43" s="926"/>
      <c r="S43" s="926"/>
    </row>
    <row r="44" spans="12:19">
      <c r="L44" s="923"/>
      <c r="M44" s="923"/>
      <c r="N44" s="923"/>
      <c r="O44" s="923"/>
      <c r="P44" s="923"/>
      <c r="Q44" s="925"/>
      <c r="R44" s="926"/>
      <c r="S44" s="926"/>
    </row>
    <row r="45" spans="12:19">
      <c r="L45" s="923"/>
      <c r="M45" s="923"/>
      <c r="N45" s="923"/>
      <c r="O45" s="923"/>
      <c r="P45" s="923"/>
      <c r="Q45" s="925"/>
      <c r="R45" s="926"/>
      <c r="S45" s="926"/>
    </row>
    <row r="46" spans="12:19">
      <c r="L46" s="923"/>
      <c r="M46" s="923"/>
      <c r="N46" s="923"/>
      <c r="O46" s="923"/>
      <c r="P46" s="923"/>
      <c r="Q46" s="925"/>
      <c r="R46" s="926"/>
      <c r="S46" s="926"/>
    </row>
    <row r="47" spans="12:19">
      <c r="L47" s="923"/>
      <c r="M47" s="923"/>
      <c r="N47" s="923"/>
      <c r="O47" s="923"/>
      <c r="P47" s="923"/>
      <c r="Q47" s="923"/>
      <c r="R47" s="923"/>
      <c r="S47" s="923"/>
    </row>
    <row r="48" spans="12:19">
      <c r="L48" s="923"/>
      <c r="M48" s="923"/>
      <c r="N48" s="923"/>
      <c r="O48" s="923"/>
      <c r="P48" s="923"/>
      <c r="Q48" s="923"/>
      <c r="R48" s="923"/>
      <c r="S48" s="923"/>
    </row>
    <row r="49" spans="12:19">
      <c r="L49" s="923"/>
      <c r="M49" s="923"/>
      <c r="N49" s="923"/>
      <c r="O49" s="923"/>
      <c r="P49" s="923"/>
      <c r="Q49" s="923"/>
      <c r="R49" s="927"/>
      <c r="S49" s="923"/>
    </row>
    <row r="50" spans="12:19">
      <c r="L50" s="923"/>
      <c r="M50" s="923"/>
      <c r="N50" s="923"/>
      <c r="O50" s="923"/>
      <c r="P50" s="923"/>
      <c r="Q50" s="923"/>
      <c r="R50" s="923"/>
      <c r="S50" s="923"/>
    </row>
    <row r="51" spans="12:19">
      <c r="L51" s="923"/>
      <c r="M51" s="923"/>
      <c r="N51" s="923"/>
      <c r="O51" s="923"/>
      <c r="P51" s="923"/>
      <c r="Q51" s="923"/>
      <c r="R51" s="923"/>
      <c r="S51" s="923"/>
    </row>
    <row r="52" spans="12:19">
      <c r="L52" s="923"/>
      <c r="M52" s="923"/>
      <c r="N52" s="923"/>
      <c r="O52" s="923"/>
      <c r="P52" s="923"/>
      <c r="Q52" s="928"/>
      <c r="R52" s="923"/>
      <c r="S52" s="923"/>
    </row>
    <row r="53" spans="12:19">
      <c r="L53" s="923"/>
      <c r="M53" s="923"/>
      <c r="N53" s="923"/>
      <c r="O53" s="923"/>
      <c r="P53" s="923"/>
      <c r="Q53" s="923"/>
      <c r="R53" s="923"/>
      <c r="S53" s="923"/>
    </row>
    <row r="54" spans="12:19">
      <c r="L54" s="923"/>
      <c r="M54" s="923"/>
      <c r="N54" s="923"/>
      <c r="O54" s="923"/>
      <c r="P54" s="923"/>
      <c r="Q54" s="923"/>
      <c r="R54" s="923"/>
      <c r="S54" s="923"/>
    </row>
    <row r="55" spans="12:19">
      <c r="L55" s="923"/>
      <c r="M55" s="923"/>
      <c r="N55" s="923"/>
      <c r="O55" s="923"/>
      <c r="P55" s="923"/>
      <c r="Q55" s="923"/>
      <c r="R55" s="923"/>
      <c r="S55" s="923"/>
    </row>
    <row r="56" spans="12:19">
      <c r="L56" s="923"/>
      <c r="M56" s="923"/>
      <c r="N56" s="923"/>
      <c r="O56" s="923"/>
      <c r="P56" s="923"/>
      <c r="Q56" s="923"/>
      <c r="R56" s="923"/>
      <c r="S56" s="923"/>
    </row>
    <row r="57" spans="12:19">
      <c r="L57" s="923"/>
      <c r="M57" s="923"/>
      <c r="N57" s="923"/>
      <c r="O57" s="923"/>
      <c r="P57" s="923"/>
      <c r="Q57" s="923"/>
      <c r="R57" s="923"/>
      <c r="S57" s="923"/>
    </row>
    <row r="58" spans="12:19">
      <c r="L58" s="923"/>
      <c r="M58" s="923"/>
      <c r="N58" s="923"/>
      <c r="O58" s="923"/>
      <c r="P58" s="923"/>
      <c r="Q58" s="923"/>
      <c r="R58" s="923"/>
      <c r="S58" s="923"/>
    </row>
    <row r="59" spans="12:19">
      <c r="L59" s="923"/>
      <c r="M59" s="923"/>
      <c r="N59" s="923"/>
      <c r="O59" s="923"/>
      <c r="P59" s="923"/>
      <c r="Q59" s="923"/>
      <c r="R59" s="923"/>
      <c r="S59" s="923"/>
    </row>
    <row r="60" spans="12:19">
      <c r="L60" s="923"/>
      <c r="M60" s="923"/>
      <c r="N60" s="923"/>
      <c r="O60" s="923"/>
      <c r="P60" s="923"/>
      <c r="Q60" s="923"/>
      <c r="R60" s="923"/>
      <c r="S60" s="923"/>
    </row>
    <row r="61" spans="12:19">
      <c r="L61" s="923"/>
      <c r="M61" s="923"/>
      <c r="N61" s="923"/>
      <c r="O61" s="923"/>
      <c r="P61" s="923"/>
      <c r="Q61" s="923"/>
      <c r="R61" s="923"/>
      <c r="S61" s="923"/>
    </row>
    <row r="62" spans="12:19">
      <c r="L62" s="923"/>
      <c r="M62" s="923"/>
      <c r="N62" s="923"/>
      <c r="O62" s="923"/>
      <c r="P62" s="923"/>
      <c r="Q62" s="923"/>
      <c r="R62" s="923"/>
      <c r="S62" s="923"/>
    </row>
    <row r="63" spans="12:19">
      <c r="L63" s="923"/>
      <c r="M63" s="923"/>
      <c r="N63" s="923"/>
      <c r="O63" s="923"/>
      <c r="P63" s="923"/>
      <c r="Q63" s="923"/>
      <c r="R63" s="923"/>
      <c r="S63" s="923"/>
    </row>
    <row r="64" spans="12:19">
      <c r="L64" s="923"/>
      <c r="M64" s="923"/>
      <c r="N64" s="923"/>
      <c r="O64" s="923"/>
      <c r="P64" s="923"/>
      <c r="Q64" s="923"/>
      <c r="R64" s="923"/>
      <c r="S64" s="923"/>
    </row>
    <row r="65" spans="12:19">
      <c r="L65" s="923"/>
      <c r="M65" s="923"/>
      <c r="N65" s="923"/>
      <c r="O65" s="923"/>
      <c r="P65" s="923"/>
      <c r="Q65" s="923"/>
      <c r="R65" s="923"/>
      <c r="S65" s="923"/>
    </row>
    <row r="66" spans="12:19">
      <c r="L66" s="923"/>
      <c r="M66" s="923"/>
      <c r="N66" s="923"/>
      <c r="O66" s="923"/>
      <c r="P66" s="923"/>
      <c r="Q66" s="923"/>
      <c r="R66" s="923"/>
      <c r="S66" s="923"/>
    </row>
    <row r="67" spans="12:19">
      <c r="L67" s="923"/>
      <c r="M67" s="923"/>
      <c r="N67" s="923"/>
      <c r="O67" s="923"/>
      <c r="P67" s="923"/>
      <c r="Q67" s="923"/>
      <c r="R67" s="923"/>
      <c r="S67" s="923"/>
    </row>
    <row r="68" spans="12:19">
      <c r="L68" s="923"/>
      <c r="M68" s="923"/>
      <c r="N68" s="923"/>
      <c r="O68" s="923"/>
      <c r="P68" s="923"/>
      <c r="Q68" s="923"/>
      <c r="R68" s="923"/>
      <c r="S68" s="923"/>
    </row>
    <row r="69" spans="12:19">
      <c r="L69" s="923"/>
      <c r="M69" s="923"/>
      <c r="N69" s="923"/>
      <c r="O69" s="923"/>
      <c r="P69" s="923"/>
      <c r="Q69" s="923"/>
      <c r="R69" s="923"/>
      <c r="S69" s="923"/>
    </row>
    <row r="70" spans="12:19">
      <c r="L70" s="923"/>
      <c r="M70" s="923"/>
      <c r="N70" s="923"/>
      <c r="O70" s="923"/>
      <c r="P70" s="923"/>
      <c r="Q70" s="923"/>
      <c r="R70" s="923"/>
      <c r="S70" s="923"/>
    </row>
    <row r="71" spans="12:19">
      <c r="L71" s="923"/>
      <c r="M71" s="923"/>
      <c r="N71" s="923"/>
      <c r="O71" s="923"/>
      <c r="P71" s="923"/>
      <c r="Q71" s="923"/>
      <c r="R71" s="923"/>
      <c r="S71" s="923"/>
    </row>
    <row r="72" spans="12:19">
      <c r="L72" s="923"/>
      <c r="M72" s="923"/>
      <c r="N72" s="923"/>
      <c r="O72" s="923"/>
      <c r="P72" s="923"/>
      <c r="Q72" s="923"/>
      <c r="R72" s="923"/>
      <c r="S72" s="923"/>
    </row>
    <row r="73" spans="12:19">
      <c r="L73" s="923"/>
      <c r="M73" s="923"/>
      <c r="N73" s="923"/>
      <c r="O73" s="923"/>
      <c r="P73" s="923"/>
      <c r="Q73" s="923"/>
      <c r="R73" s="923"/>
      <c r="S73" s="923"/>
    </row>
    <row r="74" spans="12:19">
      <c r="L74" s="923"/>
      <c r="M74" s="923"/>
      <c r="N74" s="923"/>
      <c r="O74" s="923"/>
      <c r="P74" s="923"/>
      <c r="Q74" s="923"/>
      <c r="R74" s="923"/>
      <c r="S74" s="923"/>
    </row>
    <row r="75" spans="12:19">
      <c r="L75" s="923"/>
      <c r="M75" s="923"/>
      <c r="N75" s="923"/>
      <c r="O75" s="923"/>
      <c r="P75" s="923"/>
      <c r="Q75" s="923"/>
      <c r="R75" s="923"/>
      <c r="S75" s="923"/>
    </row>
    <row r="76" spans="12:19">
      <c r="L76" s="923"/>
      <c r="M76" s="923"/>
      <c r="N76" s="923"/>
      <c r="O76" s="923"/>
      <c r="P76" s="923"/>
      <c r="Q76" s="923"/>
      <c r="R76" s="923"/>
      <c r="S76" s="923"/>
    </row>
    <row r="77" spans="12:19">
      <c r="L77" s="923"/>
      <c r="M77" s="923"/>
      <c r="N77" s="923"/>
      <c r="O77" s="923"/>
      <c r="P77" s="923"/>
      <c r="Q77" s="923"/>
      <c r="R77" s="923"/>
      <c r="S77" s="923"/>
    </row>
    <row r="78" spans="12:19">
      <c r="L78" s="923"/>
      <c r="M78" s="923"/>
      <c r="N78" s="923"/>
      <c r="O78" s="923"/>
      <c r="P78" s="923"/>
      <c r="Q78" s="923"/>
      <c r="R78" s="923"/>
      <c r="S78" s="923"/>
    </row>
    <row r="79" spans="12:19">
      <c r="L79" s="923"/>
      <c r="M79" s="923"/>
      <c r="N79" s="923"/>
      <c r="O79" s="923"/>
      <c r="P79" s="923"/>
      <c r="Q79" s="923"/>
      <c r="R79" s="923"/>
      <c r="S79" s="923"/>
    </row>
    <row r="80" spans="12:19">
      <c r="L80" s="923"/>
      <c r="M80" s="923"/>
      <c r="N80" s="923"/>
      <c r="O80" s="923"/>
      <c r="P80" s="923"/>
      <c r="Q80" s="923"/>
      <c r="R80" s="923"/>
      <c r="S80" s="923"/>
    </row>
    <row r="81" spans="12:19">
      <c r="L81" s="923"/>
      <c r="M81" s="923"/>
      <c r="N81" s="923"/>
      <c r="O81" s="923"/>
      <c r="P81" s="923"/>
      <c r="Q81" s="923"/>
      <c r="R81" s="923"/>
      <c r="S81" s="923"/>
    </row>
    <row r="82" spans="12:19">
      <c r="L82" s="923"/>
      <c r="M82" s="923"/>
      <c r="N82" s="923"/>
      <c r="O82" s="923"/>
      <c r="P82" s="923"/>
      <c r="Q82" s="923"/>
      <c r="R82" s="923"/>
      <c r="S82" s="923"/>
    </row>
    <row r="83" spans="12:19">
      <c r="L83" s="923"/>
      <c r="M83" s="923"/>
      <c r="N83" s="923"/>
      <c r="O83" s="923"/>
      <c r="P83" s="923"/>
      <c r="Q83" s="923"/>
      <c r="R83" s="923"/>
      <c r="S83" s="923"/>
    </row>
    <row r="84" spans="12:19">
      <c r="L84" s="923"/>
      <c r="M84" s="923"/>
      <c r="N84" s="923"/>
      <c r="O84" s="923"/>
      <c r="P84" s="923"/>
      <c r="Q84" s="923"/>
      <c r="R84" s="923"/>
      <c r="S84" s="923"/>
    </row>
    <row r="85" spans="12:19">
      <c r="L85" s="923"/>
      <c r="M85" s="923"/>
      <c r="N85" s="923"/>
      <c r="O85" s="923"/>
      <c r="P85" s="923"/>
      <c r="Q85" s="923"/>
      <c r="R85" s="923"/>
      <c r="S85" s="923"/>
    </row>
    <row r="86" spans="12:19">
      <c r="L86" s="923"/>
      <c r="M86" s="923"/>
      <c r="N86" s="923"/>
      <c r="O86" s="923"/>
      <c r="P86" s="923"/>
      <c r="Q86" s="923"/>
      <c r="R86" s="923"/>
      <c r="S86" s="923"/>
    </row>
  </sheetData>
  <phoneticPr fontId="39" type="noConversion"/>
  <hyperlinks>
    <hyperlink ref="F22" r:id="rId1" location="Мазмұны!B4"/>
  </hyperlinks>
  <pageMargins left="0.75" right="0.75" top="1" bottom="1" header="0.5" footer="0.5"/>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dimension ref="A2:G40"/>
  <sheetViews>
    <sheetView workbookViewId="0">
      <selection activeCell="K27" sqref="K27"/>
    </sheetView>
  </sheetViews>
  <sheetFormatPr defaultRowHeight="12.75"/>
  <cols>
    <col min="1" max="1" width="7.5703125" style="47" customWidth="1"/>
    <col min="2" max="6" width="9.140625" style="47"/>
    <col min="7" max="7" width="14" style="47" bestFit="1" customWidth="1"/>
    <col min="8" max="10" width="9.140625" style="47"/>
    <col min="11" max="11" width="13.42578125" style="47" customWidth="1"/>
    <col min="12" max="16384" width="9.140625" style="47"/>
  </cols>
  <sheetData>
    <row r="2" spans="1:7">
      <c r="A2" s="2" t="s">
        <v>1630</v>
      </c>
      <c r="B2" s="220" t="s">
        <v>1169</v>
      </c>
    </row>
    <row r="4" spans="1:7" ht="38.25">
      <c r="B4" s="918" t="s">
        <v>1631</v>
      </c>
      <c r="C4" s="918" t="s">
        <v>1210</v>
      </c>
      <c r="D4" s="918" t="s">
        <v>1213</v>
      </c>
      <c r="E4" s="918" t="s">
        <v>1261</v>
      </c>
      <c r="F4" s="918" t="s">
        <v>1552</v>
      </c>
      <c r="G4" s="918" t="s">
        <v>28</v>
      </c>
    </row>
    <row r="5" spans="1:7">
      <c r="B5" s="223" t="s">
        <v>1239</v>
      </c>
      <c r="C5" s="902">
        <v>-5.7388589999999997</v>
      </c>
      <c r="D5" s="902">
        <v>11.19678</v>
      </c>
      <c r="E5" s="902">
        <v>4.4741860000000004</v>
      </c>
      <c r="F5" s="902">
        <v>7.1161479999999999</v>
      </c>
      <c r="G5" s="902">
        <v>-2.4287350000000001</v>
      </c>
    </row>
    <row r="6" spans="1:7">
      <c r="B6" s="223" t="s">
        <v>1240</v>
      </c>
      <c r="C6" s="902">
        <v>-5.4745080000000002</v>
      </c>
      <c r="D6" s="902">
        <v>11.38475</v>
      </c>
      <c r="E6" s="902">
        <v>5.0808939999999998</v>
      </c>
      <c r="F6" s="902">
        <v>7.841488</v>
      </c>
      <c r="G6" s="902">
        <v>-1.855075</v>
      </c>
    </row>
    <row r="7" spans="1:7">
      <c r="B7" s="223" t="s">
        <v>1241</v>
      </c>
      <c r="C7" s="902">
        <v>-4.8294560000000004</v>
      </c>
      <c r="D7" s="902">
        <v>10.62149</v>
      </c>
      <c r="E7" s="902">
        <v>5.1821760000000001</v>
      </c>
      <c r="F7" s="902">
        <v>7.8208919999999997</v>
      </c>
      <c r="G7" s="902">
        <v>-2.6608260000000001</v>
      </c>
    </row>
    <row r="8" spans="1:7">
      <c r="B8" s="223" t="s">
        <v>1242</v>
      </c>
      <c r="C8" s="902">
        <v>-4.4108790000000004</v>
      </c>
      <c r="D8" s="902">
        <v>9.5149170000000005</v>
      </c>
      <c r="E8" s="902">
        <v>4.7037829999999996</v>
      </c>
      <c r="F8" s="902">
        <v>7.8362210000000001</v>
      </c>
      <c r="G8" s="902">
        <v>-2.8608090000000002</v>
      </c>
    </row>
    <row r="9" spans="1:7">
      <c r="B9" s="223" t="s">
        <v>1243</v>
      </c>
      <c r="C9" s="902">
        <v>-4.8016249999999996</v>
      </c>
      <c r="D9" s="902">
        <v>8.6995109999999993</v>
      </c>
      <c r="E9" s="902">
        <v>4.0822729999999998</v>
      </c>
      <c r="F9" s="902">
        <v>7.3391120000000001</v>
      </c>
      <c r="G9" s="902">
        <v>-3.4188540000000001</v>
      </c>
    </row>
    <row r="10" spans="1:7">
      <c r="B10" s="223" t="s">
        <v>1244</v>
      </c>
      <c r="C10" s="902">
        <v>-4.8875739999999999</v>
      </c>
      <c r="D10" s="902">
        <v>8.9354359999999993</v>
      </c>
      <c r="E10" s="902">
        <v>3.9022990000000002</v>
      </c>
      <c r="F10" s="902">
        <v>7.6620540000000004</v>
      </c>
      <c r="G10" s="902">
        <v>-3.0451480000000002</v>
      </c>
    </row>
    <row r="11" spans="1:7">
      <c r="B11" s="223" t="s">
        <v>1245</v>
      </c>
      <c r="C11" s="902">
        <v>-4.7603499999999999</v>
      </c>
      <c r="D11" s="902">
        <v>9.5929409999999997</v>
      </c>
      <c r="E11" s="902">
        <v>3.2809659999999998</v>
      </c>
      <c r="F11" s="902">
        <v>6.6215450000000002</v>
      </c>
      <c r="G11" s="902">
        <v>-3.7303920000000002</v>
      </c>
    </row>
    <row r="12" spans="1:7">
      <c r="B12" s="223" t="s">
        <v>1246</v>
      </c>
      <c r="C12" s="902">
        <v>-4.1615650000000004</v>
      </c>
      <c r="D12" s="902">
        <v>11.188499999999999</v>
      </c>
      <c r="E12" s="902">
        <v>1.687133</v>
      </c>
      <c r="F12" s="902">
        <v>5.3199350000000001</v>
      </c>
      <c r="G12" s="902">
        <v>-3.911575</v>
      </c>
    </row>
    <row r="13" spans="1:7">
      <c r="B13" s="223" t="s">
        <v>1247</v>
      </c>
      <c r="C13" s="902">
        <v>-2.7211110000000001</v>
      </c>
      <c r="D13" s="902">
        <v>9.0318159999999992</v>
      </c>
      <c r="E13" s="902">
        <v>1.5235430000000001</v>
      </c>
      <c r="F13" s="902">
        <v>3.6631770000000001</v>
      </c>
      <c r="G13" s="902">
        <v>-3.4493610000000001</v>
      </c>
    </row>
    <row r="14" spans="1:7">
      <c r="B14" s="223" t="s">
        <v>1248</v>
      </c>
      <c r="C14" s="902">
        <v>-2.4068399999999999</v>
      </c>
      <c r="D14" s="902">
        <v>5.396547</v>
      </c>
      <c r="E14" s="902">
        <v>3.255795</v>
      </c>
      <c r="F14" s="902">
        <v>4.3454170000000003</v>
      </c>
      <c r="G14" s="902">
        <v>-1.9045909999999999</v>
      </c>
    </row>
    <row r="15" spans="1:7">
      <c r="B15" s="223" t="s">
        <v>1249</v>
      </c>
      <c r="C15" s="902">
        <v>-2.7631619999999999</v>
      </c>
      <c r="D15" s="902">
        <v>4.6843940000000002</v>
      </c>
      <c r="E15" s="902">
        <v>2.9946350000000002</v>
      </c>
      <c r="F15" s="902">
        <v>5.1514600000000002</v>
      </c>
      <c r="G15" s="902">
        <v>-1.9816590000000001</v>
      </c>
    </row>
    <row r="16" spans="1:7">
      <c r="B16" s="223" t="s">
        <v>1250</v>
      </c>
      <c r="C16" s="902">
        <v>-2.827061</v>
      </c>
      <c r="D16" s="902">
        <v>5.0064250000000001</v>
      </c>
      <c r="E16" s="902">
        <v>3.4278230000000001</v>
      </c>
      <c r="F16" s="902">
        <v>6.5536110000000001</v>
      </c>
      <c r="G16" s="902">
        <v>-1.9716899999999999</v>
      </c>
    </row>
    <row r="17" spans="2:7">
      <c r="B17" s="223" t="s">
        <v>1251</v>
      </c>
      <c r="C17" s="902">
        <v>-3.0224280000000001</v>
      </c>
      <c r="D17" s="902">
        <v>5.5019140000000002</v>
      </c>
      <c r="E17" s="902">
        <v>3.8668170000000002</v>
      </c>
      <c r="F17" s="902">
        <v>4.8274800000000004</v>
      </c>
      <c r="G17" s="902">
        <v>-2.6690770000000001</v>
      </c>
    </row>
    <row r="18" spans="2:7">
      <c r="B18" s="223" t="s">
        <v>1252</v>
      </c>
      <c r="C18" s="902">
        <v>-3.3825509999999999</v>
      </c>
      <c r="D18" s="902">
        <v>5.6884420000000002</v>
      </c>
      <c r="E18" s="902">
        <v>2.976099</v>
      </c>
      <c r="F18" s="902">
        <v>4.659287</v>
      </c>
      <c r="G18" s="902">
        <v>-2.2640509999999998</v>
      </c>
    </row>
    <row r="21" spans="2:7">
      <c r="B21" s="220" t="s">
        <v>1169</v>
      </c>
    </row>
    <row r="38" spans="2:2">
      <c r="B38" s="224" t="s">
        <v>1263</v>
      </c>
    </row>
    <row r="40" spans="2:2">
      <c r="B40" s="15" t="s">
        <v>1636</v>
      </c>
    </row>
  </sheetData>
  <phoneticPr fontId="39" type="noConversion"/>
  <hyperlinks>
    <hyperlink ref="B40" location="Мазмұны!B22" display="мазмұнға"/>
  </hyperlinks>
  <pageMargins left="0.75" right="0.75" top="1" bottom="1" header="0.5" footer="0.5"/>
  <pageSetup paperSize="9" orientation="portrait"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dimension ref="A2:V354"/>
  <sheetViews>
    <sheetView workbookViewId="0">
      <selection activeCell="H23" sqref="H23"/>
    </sheetView>
  </sheetViews>
  <sheetFormatPr defaultRowHeight="12.75"/>
  <cols>
    <col min="1" max="1" width="9.140625" style="921"/>
    <col min="2" max="2" width="12.7109375" style="929" customWidth="1"/>
    <col min="3" max="3" width="11.5703125" style="921" customWidth="1"/>
    <col min="4" max="5" width="10.7109375" style="921" customWidth="1"/>
    <col min="6" max="14" width="9.140625" style="921"/>
    <col min="15" max="15" width="12.140625" style="921" customWidth="1"/>
    <col min="16" max="16384" width="9.140625" style="921"/>
  </cols>
  <sheetData>
    <row r="2" spans="1:22">
      <c r="A2" s="2" t="s">
        <v>1630</v>
      </c>
      <c r="B2" s="220" t="s">
        <v>263</v>
      </c>
      <c r="G2" s="220" t="s">
        <v>263</v>
      </c>
      <c r="U2" s="47"/>
      <c r="V2" s="47"/>
    </row>
    <row r="3" spans="1:22">
      <c r="U3" s="47"/>
      <c r="V3" s="47"/>
    </row>
    <row r="4" spans="1:22" ht="38.25">
      <c r="B4" s="918" t="s">
        <v>1631</v>
      </c>
      <c r="C4" s="918" t="s">
        <v>29</v>
      </c>
      <c r="D4" s="918" t="s">
        <v>30</v>
      </c>
      <c r="E4" s="918" t="s">
        <v>31</v>
      </c>
      <c r="U4" s="47"/>
      <c r="V4" s="47"/>
    </row>
    <row r="5" spans="1:22">
      <c r="B5" s="1341">
        <v>38075</v>
      </c>
      <c r="C5" s="932">
        <v>143.43700000000001</v>
      </c>
      <c r="D5" s="932">
        <v>140.90700000000001</v>
      </c>
      <c r="E5" s="932">
        <v>139.02500000000001</v>
      </c>
      <c r="U5" s="47"/>
      <c r="V5" s="47"/>
    </row>
    <row r="6" spans="1:22">
      <c r="B6" s="1341">
        <v>38082</v>
      </c>
      <c r="C6" s="932">
        <v>142.453</v>
      </c>
      <c r="D6" s="932">
        <v>140.268</v>
      </c>
      <c r="E6" s="932">
        <v>138.62</v>
      </c>
      <c r="U6" s="47"/>
      <c r="V6" s="47"/>
    </row>
    <row r="7" spans="1:22">
      <c r="B7" s="1341">
        <v>38089</v>
      </c>
      <c r="C7" s="932">
        <v>141.929</v>
      </c>
      <c r="D7" s="932">
        <v>139.72</v>
      </c>
      <c r="E7" s="932">
        <v>138.035</v>
      </c>
      <c r="U7" s="47"/>
      <c r="V7" s="47"/>
    </row>
    <row r="8" spans="1:22">
      <c r="B8" s="1341">
        <v>38096</v>
      </c>
      <c r="C8" s="932">
        <v>142.31899999999999</v>
      </c>
      <c r="D8" s="932">
        <v>139.86600000000001</v>
      </c>
      <c r="E8" s="932">
        <v>137.94</v>
      </c>
      <c r="U8" s="47"/>
      <c r="V8" s="47"/>
    </row>
    <row r="9" spans="1:22">
      <c r="B9" s="1341">
        <v>38103</v>
      </c>
      <c r="C9" s="932">
        <v>143.304</v>
      </c>
      <c r="D9" s="932">
        <v>140.84</v>
      </c>
      <c r="E9" s="932">
        <v>138.79</v>
      </c>
      <c r="U9" s="47"/>
      <c r="V9" s="47"/>
    </row>
    <row r="10" spans="1:22">
      <c r="B10" s="1341">
        <v>38110</v>
      </c>
      <c r="C10" s="932">
        <v>141.90600000000001</v>
      </c>
      <c r="D10" s="932">
        <v>140.024</v>
      </c>
      <c r="E10" s="932">
        <v>138.43799999999999</v>
      </c>
      <c r="U10" s="47"/>
      <c r="V10" s="47"/>
    </row>
    <row r="11" spans="1:22">
      <c r="B11" s="1341">
        <v>38117</v>
      </c>
      <c r="C11" s="932">
        <v>140.953</v>
      </c>
      <c r="D11" s="932">
        <v>139.16499999999999</v>
      </c>
      <c r="E11" s="932">
        <v>137.602</v>
      </c>
      <c r="U11" s="47"/>
      <c r="V11" s="47"/>
    </row>
    <row r="12" spans="1:22">
      <c r="B12" s="1341">
        <v>38124</v>
      </c>
      <c r="C12" s="932">
        <v>140.13</v>
      </c>
      <c r="D12" s="932">
        <v>138.452</v>
      </c>
      <c r="E12" s="932">
        <v>137.041</v>
      </c>
      <c r="U12" s="47"/>
      <c r="V12" s="47"/>
    </row>
    <row r="13" spans="1:22">
      <c r="B13" s="1341">
        <v>38131</v>
      </c>
      <c r="C13" s="932">
        <v>140.53899999999999</v>
      </c>
      <c r="D13" s="932">
        <v>138.804</v>
      </c>
      <c r="E13" s="932">
        <v>137.20400000000001</v>
      </c>
      <c r="U13" s="47"/>
      <c r="V13" s="47"/>
    </row>
    <row r="14" spans="1:22">
      <c r="B14" s="1341">
        <v>38138</v>
      </c>
      <c r="C14" s="932">
        <v>141.49199999999999</v>
      </c>
      <c r="D14" s="932">
        <v>139.37799999999999</v>
      </c>
      <c r="E14" s="932">
        <v>137.54599999999999</v>
      </c>
      <c r="U14" s="47"/>
      <c r="V14" s="47"/>
    </row>
    <row r="15" spans="1:22">
      <c r="B15" s="1341">
        <v>38145</v>
      </c>
      <c r="C15" s="932">
        <v>140.20699999999999</v>
      </c>
      <c r="D15" s="932">
        <v>138.11099999999999</v>
      </c>
      <c r="E15" s="932">
        <v>136.29400000000001</v>
      </c>
      <c r="U15" s="47"/>
      <c r="V15" s="47"/>
    </row>
    <row r="16" spans="1:22">
      <c r="B16" s="1341">
        <v>38152</v>
      </c>
      <c r="C16" s="932">
        <v>140.21199999999999</v>
      </c>
      <c r="D16" s="932">
        <v>138.24799999999999</v>
      </c>
      <c r="E16" s="932">
        <v>136.54900000000001</v>
      </c>
      <c r="G16" s="917" t="s">
        <v>349</v>
      </c>
      <c r="U16" s="47"/>
      <c r="V16" s="47"/>
    </row>
    <row r="17" spans="2:22">
      <c r="B17" s="1341">
        <v>38159</v>
      </c>
      <c r="C17" s="932">
        <v>140.542</v>
      </c>
      <c r="D17" s="932">
        <v>138.578</v>
      </c>
      <c r="E17" s="932">
        <v>136.87899999999999</v>
      </c>
      <c r="U17" s="47"/>
      <c r="V17" s="47"/>
    </row>
    <row r="18" spans="2:22">
      <c r="B18" s="1341">
        <v>38166</v>
      </c>
      <c r="C18" s="932">
        <v>140.285</v>
      </c>
      <c r="D18" s="932">
        <v>138.43</v>
      </c>
      <c r="E18" s="932">
        <v>136.75</v>
      </c>
      <c r="G18" s="15" t="s">
        <v>1636</v>
      </c>
      <c r="U18" s="47"/>
      <c r="V18" s="47"/>
    </row>
    <row r="19" spans="2:22">
      <c r="B19" s="1341">
        <v>38173</v>
      </c>
      <c r="C19" s="932">
        <v>139.27500000000001</v>
      </c>
      <c r="D19" s="932">
        <v>137.41999999999999</v>
      </c>
      <c r="E19" s="932">
        <v>135.73500000000001</v>
      </c>
    </row>
    <row r="20" spans="2:22">
      <c r="B20" s="1341">
        <v>38180</v>
      </c>
      <c r="C20" s="932">
        <v>138.102</v>
      </c>
      <c r="D20" s="932">
        <v>136.16300000000001</v>
      </c>
      <c r="E20" s="932">
        <v>135.42500000000001</v>
      </c>
    </row>
    <row r="21" spans="2:22">
      <c r="B21" s="1341">
        <v>38187</v>
      </c>
      <c r="C21" s="932">
        <v>137.99199999999999</v>
      </c>
      <c r="D21" s="932">
        <v>136.42500000000001</v>
      </c>
      <c r="E21" s="932">
        <v>135.399</v>
      </c>
    </row>
    <row r="22" spans="2:22">
      <c r="B22" s="1341">
        <v>38194</v>
      </c>
      <c r="C22" s="932">
        <v>138.32900000000001</v>
      </c>
      <c r="D22" s="932">
        <v>136.827</v>
      </c>
      <c r="E22" s="932">
        <v>135.84700000000001</v>
      </c>
    </row>
    <row r="23" spans="2:22">
      <c r="B23" s="1341">
        <v>38201</v>
      </c>
      <c r="C23" s="932">
        <v>138.95400000000001</v>
      </c>
      <c r="D23" s="932">
        <v>137.452</v>
      </c>
      <c r="E23" s="932">
        <v>136.47200000000001</v>
      </c>
    </row>
    <row r="24" spans="2:22">
      <c r="B24" s="1341">
        <v>38208</v>
      </c>
      <c r="C24" s="932">
        <v>138.26400000000001</v>
      </c>
      <c r="D24" s="932">
        <v>136.69200000000001</v>
      </c>
      <c r="E24" s="932">
        <v>135.68</v>
      </c>
    </row>
    <row r="25" spans="2:22">
      <c r="B25" s="1341">
        <v>38215</v>
      </c>
      <c r="C25" s="932">
        <v>138.512</v>
      </c>
      <c r="D25" s="932">
        <v>136.84700000000001</v>
      </c>
      <c r="E25" s="932">
        <v>135.83199999999999</v>
      </c>
    </row>
    <row r="26" spans="2:22">
      <c r="B26" s="1341">
        <v>38222</v>
      </c>
      <c r="C26" s="932">
        <v>139.126</v>
      </c>
      <c r="D26" s="932">
        <v>137.446</v>
      </c>
      <c r="E26" s="932">
        <v>136.423</v>
      </c>
    </row>
    <row r="27" spans="2:22">
      <c r="B27" s="1341">
        <v>38229</v>
      </c>
      <c r="C27" s="932">
        <v>137.75</v>
      </c>
      <c r="D27" s="932">
        <v>137.084</v>
      </c>
      <c r="E27" s="932">
        <v>136.64699999999999</v>
      </c>
    </row>
    <row r="28" spans="2:22">
      <c r="B28" s="1341">
        <v>38236</v>
      </c>
      <c r="C28" s="932">
        <v>137.66399999999999</v>
      </c>
      <c r="D28" s="932">
        <v>136.55799999999999</v>
      </c>
      <c r="E28" s="932">
        <v>135.98500000000001</v>
      </c>
    </row>
    <row r="29" spans="2:22">
      <c r="B29" s="1341">
        <v>38243</v>
      </c>
      <c r="C29" s="932">
        <v>137.19900000000001</v>
      </c>
      <c r="D29" s="932">
        <v>136.09299999999999</v>
      </c>
      <c r="E29" s="932">
        <v>135.56</v>
      </c>
    </row>
    <row r="30" spans="2:22">
      <c r="B30" s="1341">
        <v>38250</v>
      </c>
      <c r="C30" s="932">
        <v>137.089</v>
      </c>
      <c r="D30" s="932">
        <v>135.983</v>
      </c>
      <c r="E30" s="932">
        <v>135.44999999999999</v>
      </c>
    </row>
    <row r="31" spans="2:22">
      <c r="B31" s="1341">
        <v>38257</v>
      </c>
      <c r="C31" s="932">
        <v>136.44900000000001</v>
      </c>
      <c r="D31" s="932">
        <v>135.34299999999999</v>
      </c>
      <c r="E31" s="932">
        <v>134.81</v>
      </c>
    </row>
    <row r="32" spans="2:22">
      <c r="B32" s="1341">
        <v>38264</v>
      </c>
      <c r="C32" s="932">
        <v>136.01400000000001</v>
      </c>
      <c r="D32" s="932">
        <v>134.90799999999999</v>
      </c>
      <c r="E32" s="932">
        <v>134.375</v>
      </c>
    </row>
    <row r="33" spans="2:5">
      <c r="B33" s="1341">
        <v>38271</v>
      </c>
      <c r="C33" s="932">
        <v>135.32900000000001</v>
      </c>
      <c r="D33" s="932">
        <v>134.22300000000001</v>
      </c>
      <c r="E33" s="932">
        <v>133.69</v>
      </c>
    </row>
    <row r="34" spans="2:5">
      <c r="B34" s="1341">
        <v>38278</v>
      </c>
      <c r="C34" s="932">
        <v>134.524</v>
      </c>
      <c r="D34" s="932">
        <v>133.41800000000001</v>
      </c>
      <c r="E34" s="932">
        <v>132.88499999999999</v>
      </c>
    </row>
    <row r="35" spans="2:5">
      <c r="B35" s="1341">
        <v>38285</v>
      </c>
      <c r="C35" s="932">
        <v>133.999</v>
      </c>
      <c r="D35" s="932">
        <v>132.893</v>
      </c>
      <c r="E35" s="932">
        <v>132.36000000000001</v>
      </c>
    </row>
    <row r="36" spans="2:5">
      <c r="B36" s="1341">
        <v>38292</v>
      </c>
      <c r="C36" s="932">
        <v>133.47900000000001</v>
      </c>
      <c r="D36" s="932">
        <v>132.37299999999999</v>
      </c>
      <c r="E36" s="932">
        <v>131.84</v>
      </c>
    </row>
    <row r="37" spans="2:5">
      <c r="B37" s="1341">
        <v>38299</v>
      </c>
      <c r="C37" s="932">
        <v>131.80600000000001</v>
      </c>
      <c r="D37" s="932">
        <v>130.80199999999999</v>
      </c>
      <c r="E37" s="932">
        <v>131.18</v>
      </c>
    </row>
    <row r="38" spans="2:5">
      <c r="B38" s="1341">
        <v>38306</v>
      </c>
      <c r="C38" s="932">
        <v>131.012</v>
      </c>
      <c r="D38" s="932">
        <v>130.27500000000001</v>
      </c>
      <c r="E38" s="932">
        <v>130.48099999999999</v>
      </c>
    </row>
    <row r="39" spans="2:5">
      <c r="B39" s="1341">
        <v>38313</v>
      </c>
      <c r="C39" s="932">
        <v>130.22200000000001</v>
      </c>
      <c r="D39" s="932">
        <v>129.48500000000001</v>
      </c>
      <c r="E39" s="932">
        <v>129.691</v>
      </c>
    </row>
    <row r="40" spans="2:5">
      <c r="B40" s="1341">
        <v>38320</v>
      </c>
      <c r="C40" s="932">
        <v>130.77099999999999</v>
      </c>
      <c r="D40" s="932">
        <v>129.68799999999999</v>
      </c>
      <c r="E40" s="932">
        <v>129.84399999999999</v>
      </c>
    </row>
    <row r="41" spans="2:5">
      <c r="B41" s="1341">
        <v>38327</v>
      </c>
      <c r="C41" s="932">
        <v>130.779</v>
      </c>
      <c r="D41" s="932">
        <v>129.727</v>
      </c>
      <c r="E41" s="932">
        <v>129.90899999999999</v>
      </c>
    </row>
    <row r="42" spans="2:5">
      <c r="B42" s="1341">
        <v>38334</v>
      </c>
      <c r="C42" s="932">
        <v>130.42400000000001</v>
      </c>
      <c r="D42" s="932">
        <v>129.55799999999999</v>
      </c>
      <c r="E42" s="932">
        <v>129.87200000000001</v>
      </c>
    </row>
    <row r="43" spans="2:5">
      <c r="B43" s="1341">
        <v>38341</v>
      </c>
      <c r="C43" s="932">
        <v>130.29400000000001</v>
      </c>
      <c r="D43" s="932">
        <v>129.38999999999999</v>
      </c>
      <c r="E43" s="932">
        <v>129.68600000000001</v>
      </c>
    </row>
    <row r="44" spans="2:5">
      <c r="B44" s="1341">
        <v>38348</v>
      </c>
      <c r="C44" s="932">
        <v>130.41200000000001</v>
      </c>
      <c r="D44" s="932">
        <v>129.51</v>
      </c>
      <c r="E44" s="932">
        <v>129.80600000000001</v>
      </c>
    </row>
    <row r="45" spans="2:5">
      <c r="B45" s="1341">
        <v>38355</v>
      </c>
      <c r="C45" s="932">
        <v>130.36199999999999</v>
      </c>
      <c r="D45" s="932">
        <v>129.46</v>
      </c>
      <c r="E45" s="932">
        <v>129.755</v>
      </c>
    </row>
    <row r="46" spans="2:5">
      <c r="B46" s="1341">
        <v>38362</v>
      </c>
      <c r="C46" s="932">
        <v>129.11799999999999</v>
      </c>
      <c r="D46" s="932">
        <v>128.94399999999999</v>
      </c>
      <c r="E46" s="932">
        <v>129.815</v>
      </c>
    </row>
    <row r="47" spans="2:5">
      <c r="B47" s="1341">
        <v>38369</v>
      </c>
      <c r="C47" s="932">
        <v>129.12799999999999</v>
      </c>
      <c r="D47" s="932">
        <v>128.93600000000001</v>
      </c>
      <c r="E47" s="932">
        <v>129.821</v>
      </c>
    </row>
    <row r="48" spans="2:5">
      <c r="B48" s="1341">
        <v>38376</v>
      </c>
      <c r="C48" s="932">
        <v>129.316</v>
      </c>
      <c r="D48" s="932">
        <v>129.13999999999999</v>
      </c>
      <c r="E48" s="932">
        <v>130.018</v>
      </c>
    </row>
    <row r="49" spans="2:5">
      <c r="B49" s="1341">
        <v>38383</v>
      </c>
      <c r="C49" s="932">
        <v>129.136</v>
      </c>
      <c r="D49" s="932">
        <v>128.96</v>
      </c>
      <c r="E49" s="932">
        <v>129.83799999999999</v>
      </c>
    </row>
    <row r="50" spans="2:5">
      <c r="B50" s="1341">
        <v>38390</v>
      </c>
      <c r="C50" s="932">
        <v>128.779</v>
      </c>
      <c r="D50" s="932">
        <v>128.768</v>
      </c>
      <c r="E50" s="932">
        <v>129.75200000000001</v>
      </c>
    </row>
    <row r="51" spans="2:5">
      <c r="B51" s="1341">
        <v>38397</v>
      </c>
      <c r="C51" s="932">
        <v>129.13499999999999</v>
      </c>
      <c r="D51" s="932">
        <v>129.273</v>
      </c>
      <c r="E51" s="932">
        <v>130.251</v>
      </c>
    </row>
    <row r="52" spans="2:5">
      <c r="B52" s="1341">
        <v>38404</v>
      </c>
      <c r="C52" s="932">
        <v>128.83799999999999</v>
      </c>
      <c r="D52" s="932">
        <v>128.852</v>
      </c>
      <c r="E52" s="932">
        <v>129.916</v>
      </c>
    </row>
    <row r="53" spans="2:5">
      <c r="B53" s="1341">
        <v>38411</v>
      </c>
      <c r="C53" s="932">
        <v>128.898</v>
      </c>
      <c r="D53" s="932">
        <v>128.91300000000001</v>
      </c>
      <c r="E53" s="932">
        <v>129.90199999999999</v>
      </c>
    </row>
    <row r="54" spans="2:5">
      <c r="B54" s="1341">
        <v>38418</v>
      </c>
      <c r="C54" s="932">
        <v>128.893</v>
      </c>
      <c r="D54" s="932">
        <v>128.90799999999999</v>
      </c>
      <c r="E54" s="932">
        <v>129.89699999999999</v>
      </c>
    </row>
    <row r="55" spans="2:5">
      <c r="B55" s="1341">
        <v>38425</v>
      </c>
      <c r="C55" s="932">
        <v>128.733</v>
      </c>
      <c r="D55" s="932">
        <v>128.74799999999999</v>
      </c>
      <c r="E55" s="932">
        <v>129.73699999999999</v>
      </c>
    </row>
    <row r="56" spans="2:5">
      <c r="B56" s="1341">
        <v>38432</v>
      </c>
      <c r="C56" s="932">
        <v>129.28800000000001</v>
      </c>
      <c r="D56" s="932">
        <v>129.303</v>
      </c>
      <c r="E56" s="932">
        <v>130.292</v>
      </c>
    </row>
    <row r="57" spans="2:5">
      <c r="B57" s="1341">
        <v>38439</v>
      </c>
      <c r="C57" s="932">
        <v>130.90799999999999</v>
      </c>
      <c r="D57" s="932">
        <v>130.923</v>
      </c>
      <c r="E57" s="932">
        <v>131.91200000000001</v>
      </c>
    </row>
    <row r="58" spans="2:5">
      <c r="B58" s="1341">
        <v>38446</v>
      </c>
      <c r="C58" s="932">
        <v>130.608</v>
      </c>
      <c r="D58" s="932">
        <v>130.62299999999999</v>
      </c>
      <c r="E58" s="932">
        <v>131.61199999999999</v>
      </c>
    </row>
    <row r="59" spans="2:5">
      <c r="B59" s="1341">
        <v>38453</v>
      </c>
      <c r="C59" s="932">
        <v>129.16800000000001</v>
      </c>
      <c r="D59" s="932">
        <v>129.36699999999999</v>
      </c>
      <c r="E59" s="932">
        <v>130.56800000000001</v>
      </c>
    </row>
    <row r="60" spans="2:5">
      <c r="B60" s="1341">
        <v>38460</v>
      </c>
      <c r="C60" s="932">
        <v>129.41499999999999</v>
      </c>
      <c r="D60" s="932">
        <v>129.47</v>
      </c>
      <c r="E60" s="932">
        <v>130.64699999999999</v>
      </c>
    </row>
    <row r="61" spans="2:5">
      <c r="B61" s="1341">
        <v>38467</v>
      </c>
      <c r="C61" s="932">
        <v>130.791</v>
      </c>
      <c r="D61" s="932">
        <v>130.87200000000001</v>
      </c>
      <c r="E61" s="932">
        <v>131.917</v>
      </c>
    </row>
    <row r="62" spans="2:5">
      <c r="B62" s="1341">
        <v>38474</v>
      </c>
      <c r="C62" s="932">
        <v>130.101</v>
      </c>
      <c r="D62" s="932">
        <v>130.18199999999999</v>
      </c>
      <c r="E62" s="932">
        <v>131.227</v>
      </c>
    </row>
    <row r="63" spans="2:5">
      <c r="B63" s="1341">
        <v>38481</v>
      </c>
      <c r="C63" s="932">
        <v>128.52199999999999</v>
      </c>
      <c r="D63" s="932">
        <v>128.89099999999999</v>
      </c>
      <c r="E63" s="932">
        <v>130.19900000000001</v>
      </c>
    </row>
    <row r="64" spans="2:5">
      <c r="B64" s="1341">
        <v>38488</v>
      </c>
      <c r="C64" s="932">
        <v>129.75700000000001</v>
      </c>
      <c r="D64" s="932">
        <v>130.06800000000001</v>
      </c>
      <c r="E64" s="932">
        <v>131.35599999999999</v>
      </c>
    </row>
    <row r="65" spans="2:5">
      <c r="B65" s="1341">
        <v>38495</v>
      </c>
      <c r="C65" s="932">
        <v>130.084</v>
      </c>
      <c r="D65" s="932">
        <v>130.36000000000001</v>
      </c>
      <c r="E65" s="932">
        <v>131.63300000000001</v>
      </c>
    </row>
    <row r="66" spans="2:5">
      <c r="B66" s="1341">
        <v>38502</v>
      </c>
      <c r="C66" s="932">
        <v>130.703</v>
      </c>
      <c r="D66" s="932">
        <v>130.98099999999999</v>
      </c>
      <c r="E66" s="932">
        <v>132.28</v>
      </c>
    </row>
    <row r="67" spans="2:5">
      <c r="B67" s="1341">
        <v>38509</v>
      </c>
      <c r="C67" s="932">
        <v>130.113</v>
      </c>
      <c r="D67" s="932">
        <v>130.39099999999999</v>
      </c>
      <c r="E67" s="932">
        <v>131.68899999999999</v>
      </c>
    </row>
    <row r="68" spans="2:5">
      <c r="B68" s="1341">
        <v>38516</v>
      </c>
      <c r="C68" s="932">
        <v>132.15799999999999</v>
      </c>
      <c r="D68" s="932">
        <v>132.43600000000001</v>
      </c>
      <c r="E68" s="932">
        <v>133.73400000000001</v>
      </c>
    </row>
    <row r="69" spans="2:5">
      <c r="B69" s="1341">
        <v>38523</v>
      </c>
      <c r="C69" s="932">
        <v>132.84800000000001</v>
      </c>
      <c r="D69" s="932">
        <v>133.126</v>
      </c>
      <c r="E69" s="932">
        <v>134.42400000000001</v>
      </c>
    </row>
    <row r="70" spans="2:5">
      <c r="B70" s="1341">
        <v>38530</v>
      </c>
      <c r="C70" s="932">
        <v>133.589</v>
      </c>
      <c r="D70" s="932">
        <v>133.82900000000001</v>
      </c>
      <c r="E70" s="932">
        <v>135.15299999999999</v>
      </c>
    </row>
    <row r="71" spans="2:5">
      <c r="B71" s="1341">
        <v>38537</v>
      </c>
      <c r="C71" s="932">
        <v>133.17500000000001</v>
      </c>
      <c r="D71" s="932">
        <v>133.958</v>
      </c>
      <c r="E71" s="932">
        <v>135.357</v>
      </c>
    </row>
    <row r="72" spans="2:5">
      <c r="B72" s="1341">
        <v>38544</v>
      </c>
      <c r="C72" s="932">
        <v>133.16</v>
      </c>
      <c r="D72" s="932">
        <v>133.94300000000001</v>
      </c>
      <c r="E72" s="932">
        <v>135.34200000000001</v>
      </c>
    </row>
    <row r="73" spans="2:5">
      <c r="B73" s="1341">
        <v>38551</v>
      </c>
      <c r="C73" s="932">
        <v>136.46</v>
      </c>
      <c r="D73" s="932">
        <v>136.02500000000001</v>
      </c>
      <c r="E73" s="932">
        <v>136.005</v>
      </c>
    </row>
    <row r="74" spans="2:5">
      <c r="B74" s="1341">
        <v>38558</v>
      </c>
      <c r="C74" s="932">
        <v>136.28</v>
      </c>
      <c r="D74" s="932">
        <v>135.845</v>
      </c>
      <c r="E74" s="932">
        <v>135.85</v>
      </c>
    </row>
    <row r="75" spans="2:5">
      <c r="B75" s="1341">
        <v>38565</v>
      </c>
      <c r="C75" s="932">
        <v>136.19</v>
      </c>
      <c r="D75" s="932">
        <v>135.79</v>
      </c>
      <c r="E75" s="932">
        <v>135.83500000000001</v>
      </c>
    </row>
    <row r="76" spans="2:5">
      <c r="B76" s="1341">
        <v>38572</v>
      </c>
      <c r="C76" s="932">
        <v>135.80500000000001</v>
      </c>
      <c r="D76" s="932">
        <v>135.57</v>
      </c>
      <c r="E76" s="932">
        <v>135.76499999999999</v>
      </c>
    </row>
    <row r="77" spans="2:5">
      <c r="B77" s="1341">
        <v>38579</v>
      </c>
      <c r="C77" s="932">
        <v>137.191</v>
      </c>
      <c r="D77" s="932">
        <v>135.441</v>
      </c>
      <c r="E77" s="932">
        <v>134.92099999999999</v>
      </c>
    </row>
    <row r="78" spans="2:5">
      <c r="B78" s="1341">
        <v>38586</v>
      </c>
      <c r="C78" s="932">
        <v>137.50700000000001</v>
      </c>
      <c r="D78" s="932">
        <v>135.56399999999999</v>
      </c>
      <c r="E78" s="932">
        <v>135.23400000000001</v>
      </c>
    </row>
    <row r="79" spans="2:5">
      <c r="B79" s="1341">
        <v>38593</v>
      </c>
      <c r="C79" s="932">
        <v>136.41499999999999</v>
      </c>
      <c r="D79" s="932">
        <v>135.30000000000001</v>
      </c>
      <c r="E79" s="932">
        <v>135.05199999999999</v>
      </c>
    </row>
    <row r="80" spans="2:5">
      <c r="B80" s="1341">
        <v>38600</v>
      </c>
      <c r="C80" s="932">
        <v>135.91</v>
      </c>
      <c r="D80" s="932">
        <v>134.79499999999999</v>
      </c>
      <c r="E80" s="932">
        <v>134.547</v>
      </c>
    </row>
    <row r="81" spans="2:5">
      <c r="B81" s="1341">
        <v>38607</v>
      </c>
      <c r="C81" s="932">
        <v>133.54</v>
      </c>
      <c r="D81" s="932">
        <v>132.858</v>
      </c>
      <c r="E81" s="932">
        <v>133.69200000000001</v>
      </c>
    </row>
    <row r="82" spans="2:5">
      <c r="B82" s="1341">
        <v>38614</v>
      </c>
      <c r="C82" s="932">
        <v>133.97</v>
      </c>
      <c r="D82" s="932">
        <v>133.226</v>
      </c>
      <c r="E82" s="932">
        <v>134.00299999999999</v>
      </c>
    </row>
    <row r="83" spans="2:5">
      <c r="B83" s="1341">
        <v>38621</v>
      </c>
      <c r="C83" s="932">
        <v>131.79499999999999</v>
      </c>
      <c r="D83" s="932">
        <v>132.61600000000001</v>
      </c>
      <c r="E83" s="932">
        <v>133.80199999999999</v>
      </c>
    </row>
    <row r="84" spans="2:5">
      <c r="B84" s="1341">
        <v>38628</v>
      </c>
      <c r="C84" s="932">
        <v>130.84200000000001</v>
      </c>
      <c r="D84" s="932">
        <v>131.85400000000001</v>
      </c>
      <c r="E84" s="932">
        <v>133.29599999999999</v>
      </c>
    </row>
    <row r="85" spans="2:5">
      <c r="B85" s="1341">
        <v>38635</v>
      </c>
      <c r="C85" s="932">
        <v>133.05799999999999</v>
      </c>
      <c r="D85" s="932">
        <v>131.82400000000001</v>
      </c>
      <c r="E85" s="932">
        <v>133.26599999999999</v>
      </c>
    </row>
    <row r="86" spans="2:5">
      <c r="B86" s="1341">
        <v>38642</v>
      </c>
      <c r="C86" s="932">
        <v>132.88399999999999</v>
      </c>
      <c r="D86" s="932">
        <v>133.358</v>
      </c>
      <c r="E86" s="932">
        <v>133.928</v>
      </c>
    </row>
    <row r="87" spans="2:5">
      <c r="B87" s="1341">
        <v>38649</v>
      </c>
      <c r="C87" s="932">
        <v>133.64500000000001</v>
      </c>
      <c r="D87" s="932">
        <v>133.73599999999999</v>
      </c>
      <c r="E87" s="932">
        <v>133.71600000000001</v>
      </c>
    </row>
    <row r="88" spans="2:5">
      <c r="B88" s="1341">
        <v>38656</v>
      </c>
      <c r="C88" s="932">
        <v>133.59700000000001</v>
      </c>
      <c r="D88" s="932">
        <v>133.57499999999999</v>
      </c>
      <c r="E88" s="932">
        <v>133.905</v>
      </c>
    </row>
    <row r="89" spans="2:5">
      <c r="B89" s="1341">
        <v>38663</v>
      </c>
      <c r="C89" s="932">
        <v>133.40700000000001</v>
      </c>
      <c r="D89" s="932">
        <v>133.523</v>
      </c>
      <c r="E89" s="932">
        <v>134.00800000000001</v>
      </c>
    </row>
    <row r="90" spans="2:5">
      <c r="B90" s="1341">
        <v>38670</v>
      </c>
      <c r="C90" s="932">
        <v>134.18</v>
      </c>
      <c r="D90" s="932">
        <v>133.78800000000001</v>
      </c>
      <c r="E90" s="932">
        <v>134.191</v>
      </c>
    </row>
    <row r="91" spans="2:5">
      <c r="B91" s="1341">
        <v>38677</v>
      </c>
      <c r="C91" s="932">
        <v>133.65899999999999</v>
      </c>
      <c r="D91" s="932">
        <v>133.29</v>
      </c>
      <c r="E91" s="932">
        <v>133.71199999999999</v>
      </c>
    </row>
    <row r="92" spans="2:5">
      <c r="B92" s="1341">
        <v>38684</v>
      </c>
      <c r="C92" s="932">
        <v>134.56200000000001</v>
      </c>
      <c r="D92" s="932">
        <v>133.702</v>
      </c>
      <c r="E92" s="932">
        <v>134.018</v>
      </c>
    </row>
    <row r="93" spans="2:5">
      <c r="B93" s="1341">
        <v>38691</v>
      </c>
      <c r="C93" s="932">
        <v>134.29599999999999</v>
      </c>
      <c r="D93" s="932">
        <v>133.53100000000001</v>
      </c>
      <c r="E93" s="932">
        <v>133.88499999999999</v>
      </c>
    </row>
    <row r="94" spans="2:5">
      <c r="B94" s="1341">
        <v>38698</v>
      </c>
      <c r="C94" s="932">
        <v>134.55799999999999</v>
      </c>
      <c r="D94" s="932">
        <v>133.54900000000001</v>
      </c>
      <c r="E94" s="932">
        <v>133.85300000000001</v>
      </c>
    </row>
    <row r="95" spans="2:5">
      <c r="B95" s="1341">
        <v>38705</v>
      </c>
      <c r="C95" s="932">
        <v>134.22499999999999</v>
      </c>
      <c r="D95" s="932">
        <v>133.244</v>
      </c>
      <c r="E95" s="932">
        <v>133.52500000000001</v>
      </c>
    </row>
    <row r="96" spans="2:5">
      <c r="B96" s="1341">
        <v>38712</v>
      </c>
      <c r="C96" s="932">
        <v>134.01400000000001</v>
      </c>
      <c r="D96" s="932">
        <v>133.047</v>
      </c>
      <c r="E96" s="932">
        <v>133.358</v>
      </c>
    </row>
    <row r="97" spans="2:5">
      <c r="B97" s="1341">
        <v>38719</v>
      </c>
      <c r="C97" s="932">
        <v>134.214</v>
      </c>
      <c r="D97" s="932">
        <v>133.21299999999999</v>
      </c>
      <c r="E97" s="932">
        <v>133.51599999999999</v>
      </c>
    </row>
    <row r="98" spans="2:5">
      <c r="B98" s="1341">
        <v>38726</v>
      </c>
      <c r="C98" s="932">
        <v>134.35599999999999</v>
      </c>
      <c r="D98" s="932">
        <v>133.476</v>
      </c>
      <c r="E98" s="932">
        <v>133.63300000000001</v>
      </c>
    </row>
    <row r="99" spans="2:5">
      <c r="B99" s="1341">
        <v>38733</v>
      </c>
      <c r="C99" s="932">
        <v>133.95699999999999</v>
      </c>
      <c r="D99" s="932">
        <v>133.15199999999999</v>
      </c>
      <c r="E99" s="932">
        <v>133.22999999999999</v>
      </c>
    </row>
    <row r="100" spans="2:5">
      <c r="B100" s="1341">
        <v>38740</v>
      </c>
      <c r="C100" s="932">
        <v>133.16</v>
      </c>
      <c r="D100" s="932">
        <v>132.33600000000001</v>
      </c>
      <c r="E100" s="932">
        <v>132.44999999999999</v>
      </c>
    </row>
    <row r="101" spans="2:5">
      <c r="B101" s="1341">
        <v>38747</v>
      </c>
      <c r="C101" s="932">
        <v>132.60599999999999</v>
      </c>
      <c r="D101" s="932">
        <v>131.79900000000001</v>
      </c>
      <c r="E101" s="932">
        <v>131.91900000000001</v>
      </c>
    </row>
    <row r="102" spans="2:5">
      <c r="B102" s="1341">
        <v>38754</v>
      </c>
      <c r="C102" s="932">
        <v>132.084</v>
      </c>
      <c r="D102" s="932">
        <v>131.37</v>
      </c>
      <c r="E102" s="932">
        <v>131.535</v>
      </c>
    </row>
    <row r="103" spans="2:5">
      <c r="B103" s="1341">
        <v>38761</v>
      </c>
      <c r="C103" s="932">
        <v>132.02199999999999</v>
      </c>
      <c r="D103" s="932">
        <v>131.077</v>
      </c>
      <c r="E103" s="932">
        <v>131.30000000000001</v>
      </c>
    </row>
    <row r="104" spans="2:5">
      <c r="B104" s="1341">
        <v>38768</v>
      </c>
      <c r="C104" s="932">
        <v>130.89699999999999</v>
      </c>
      <c r="D104" s="932">
        <v>130.429</v>
      </c>
      <c r="E104" s="932">
        <v>130.624</v>
      </c>
    </row>
    <row r="105" spans="2:5">
      <c r="B105" s="1341">
        <v>38775</v>
      </c>
      <c r="C105" s="932">
        <v>130.387</v>
      </c>
      <c r="D105" s="932">
        <v>129.88300000000001</v>
      </c>
      <c r="E105" s="932">
        <v>130.12100000000001</v>
      </c>
    </row>
    <row r="106" spans="2:5">
      <c r="B106" s="1341">
        <v>38782</v>
      </c>
      <c r="C106" s="932">
        <v>129.595</v>
      </c>
      <c r="D106" s="932">
        <v>129.12700000000001</v>
      </c>
      <c r="E106" s="932">
        <v>129.334</v>
      </c>
    </row>
    <row r="107" spans="2:5">
      <c r="B107" s="1341">
        <v>38789</v>
      </c>
      <c r="C107" s="932">
        <v>128.733</v>
      </c>
      <c r="D107" s="932">
        <v>128.428</v>
      </c>
      <c r="E107" s="932">
        <v>128.76499999999999</v>
      </c>
    </row>
    <row r="108" spans="2:5">
      <c r="B108" s="1341">
        <v>38796</v>
      </c>
      <c r="C108" s="932">
        <v>127.28400000000001</v>
      </c>
      <c r="D108" s="932">
        <v>126.881</v>
      </c>
      <c r="E108" s="932">
        <v>127.184</v>
      </c>
    </row>
    <row r="109" spans="2:5">
      <c r="B109" s="1341">
        <v>38803</v>
      </c>
      <c r="C109" s="932">
        <v>127.992</v>
      </c>
      <c r="D109" s="932">
        <v>127.59699999999999</v>
      </c>
      <c r="E109" s="932">
        <v>127.86199999999999</v>
      </c>
    </row>
    <row r="110" spans="2:5">
      <c r="B110" s="1341">
        <v>38810</v>
      </c>
      <c r="C110" s="932">
        <v>128.364</v>
      </c>
      <c r="D110" s="932">
        <v>128.077</v>
      </c>
      <c r="E110" s="932">
        <v>128.43600000000001</v>
      </c>
    </row>
    <row r="111" spans="2:5">
      <c r="B111" s="1341">
        <v>38817</v>
      </c>
      <c r="C111" s="932">
        <v>128.654</v>
      </c>
      <c r="D111" s="932">
        <v>128.54599999999999</v>
      </c>
      <c r="E111" s="932">
        <v>128.75800000000001</v>
      </c>
    </row>
    <row r="112" spans="2:5">
      <c r="B112" s="1341">
        <v>38824</v>
      </c>
      <c r="C112" s="932">
        <v>127.042</v>
      </c>
      <c r="D112" s="932">
        <v>126.949</v>
      </c>
      <c r="E112" s="932">
        <v>127.17</v>
      </c>
    </row>
    <row r="113" spans="2:5">
      <c r="B113" s="1341">
        <v>38831</v>
      </c>
      <c r="C113" s="932">
        <v>123.331</v>
      </c>
      <c r="D113" s="932">
        <v>123.151</v>
      </c>
      <c r="E113" s="932">
        <v>123.32599999999999</v>
      </c>
    </row>
    <row r="114" spans="2:5">
      <c r="B114" s="1341">
        <v>38838</v>
      </c>
      <c r="C114" s="932">
        <v>124.121</v>
      </c>
      <c r="D114" s="932">
        <v>124.07599999999999</v>
      </c>
      <c r="E114" s="932">
        <v>124.163</v>
      </c>
    </row>
    <row r="115" spans="2:5">
      <c r="B115" s="1341">
        <v>38845</v>
      </c>
      <c r="C115" s="932">
        <v>123.081</v>
      </c>
      <c r="D115" s="932">
        <v>123.14100000000001</v>
      </c>
      <c r="E115" s="932">
        <v>123.18899999999999</v>
      </c>
    </row>
    <row r="116" spans="2:5">
      <c r="B116" s="1341">
        <v>38852</v>
      </c>
      <c r="C116" s="932">
        <v>121.175</v>
      </c>
      <c r="D116" s="932">
        <v>121.119</v>
      </c>
      <c r="E116" s="932">
        <v>121.056</v>
      </c>
    </row>
    <row r="117" spans="2:5">
      <c r="B117" s="1341">
        <v>38859</v>
      </c>
      <c r="C117" s="932">
        <v>121.995</v>
      </c>
      <c r="D117" s="932">
        <v>121.961</v>
      </c>
      <c r="E117" s="932">
        <v>121.91500000000001</v>
      </c>
    </row>
    <row r="118" spans="2:5">
      <c r="B118" s="1341">
        <v>38866</v>
      </c>
      <c r="C118" s="932">
        <v>121.91800000000001</v>
      </c>
      <c r="D118" s="932">
        <v>121.774</v>
      </c>
      <c r="E118" s="932">
        <v>121.655</v>
      </c>
    </row>
    <row r="119" spans="2:5">
      <c r="B119" s="1341">
        <v>38873</v>
      </c>
      <c r="C119" s="932">
        <v>119.43600000000001</v>
      </c>
      <c r="D119" s="932">
        <v>119.223</v>
      </c>
      <c r="E119" s="932">
        <v>119.565</v>
      </c>
    </row>
    <row r="120" spans="2:5">
      <c r="B120" s="1341">
        <v>38880</v>
      </c>
      <c r="C120" s="932">
        <v>119.26900000000001</v>
      </c>
      <c r="D120" s="932">
        <v>119.127</v>
      </c>
      <c r="E120" s="932">
        <v>119.524</v>
      </c>
    </row>
    <row r="121" spans="2:5">
      <c r="B121" s="1341">
        <v>38887</v>
      </c>
      <c r="C121" s="932">
        <v>118.456</v>
      </c>
      <c r="D121" s="932">
        <v>118.417</v>
      </c>
      <c r="E121" s="932">
        <v>118.867</v>
      </c>
    </row>
    <row r="122" spans="2:5">
      <c r="B122" s="1341">
        <v>38894</v>
      </c>
      <c r="C122" s="932">
        <v>119.041</v>
      </c>
      <c r="D122" s="932">
        <v>119.161</v>
      </c>
      <c r="E122" s="932">
        <v>119.607</v>
      </c>
    </row>
    <row r="123" spans="2:5">
      <c r="B123" s="1341">
        <v>38901</v>
      </c>
      <c r="C123" s="932">
        <v>117.815</v>
      </c>
      <c r="D123" s="932">
        <v>117.67400000000001</v>
      </c>
      <c r="E123" s="932">
        <v>118.13800000000001</v>
      </c>
    </row>
    <row r="124" spans="2:5">
      <c r="B124" s="1341">
        <v>38908</v>
      </c>
      <c r="C124" s="932">
        <v>117.94499999999999</v>
      </c>
      <c r="D124" s="932">
        <v>117.687</v>
      </c>
      <c r="E124" s="932">
        <v>118.047</v>
      </c>
    </row>
    <row r="125" spans="2:5">
      <c r="B125" s="1341">
        <v>38915</v>
      </c>
      <c r="C125" s="932">
        <v>117.40900000000001</v>
      </c>
      <c r="D125" s="932">
        <v>117.146</v>
      </c>
      <c r="E125" s="932">
        <v>117.476</v>
      </c>
    </row>
    <row r="126" spans="2:5">
      <c r="B126" s="1341">
        <v>38922</v>
      </c>
      <c r="C126" s="932">
        <v>117.39400000000001</v>
      </c>
      <c r="D126" s="932">
        <v>117.21899999999999</v>
      </c>
      <c r="E126" s="932">
        <v>117.517</v>
      </c>
    </row>
    <row r="127" spans="2:5">
      <c r="B127" s="1341">
        <v>38929</v>
      </c>
      <c r="C127" s="932">
        <v>118.208</v>
      </c>
      <c r="D127" s="932">
        <v>117.93300000000001</v>
      </c>
      <c r="E127" s="932">
        <v>118.16500000000001</v>
      </c>
    </row>
    <row r="128" spans="2:5">
      <c r="B128" s="1341">
        <v>38936</v>
      </c>
      <c r="C128" s="932">
        <v>121.337</v>
      </c>
      <c r="D128" s="932">
        <v>120.92100000000001</v>
      </c>
      <c r="E128" s="932">
        <v>121.191</v>
      </c>
    </row>
    <row r="129" spans="2:5">
      <c r="B129" s="1341">
        <v>38943</v>
      </c>
      <c r="C129" s="932">
        <v>122.523</v>
      </c>
      <c r="D129" s="932">
        <v>122.158</v>
      </c>
      <c r="E129" s="932">
        <v>122.404</v>
      </c>
    </row>
    <row r="130" spans="2:5">
      <c r="B130" s="1341">
        <v>38950</v>
      </c>
      <c r="C130" s="932">
        <v>124.02800000000001</v>
      </c>
      <c r="D130" s="932">
        <v>123.774</v>
      </c>
      <c r="E130" s="932">
        <v>124.172</v>
      </c>
    </row>
    <row r="131" spans="2:5">
      <c r="B131" s="1341">
        <v>38957</v>
      </c>
      <c r="C131" s="932">
        <v>124.91200000000001</v>
      </c>
      <c r="D131" s="932">
        <v>124.473</v>
      </c>
      <c r="E131" s="932">
        <v>124.96599999999999</v>
      </c>
    </row>
    <row r="132" spans="2:5">
      <c r="B132" s="1341">
        <v>38964</v>
      </c>
      <c r="C132" s="932">
        <v>125.32299999999999</v>
      </c>
      <c r="D132" s="932">
        <v>124.961</v>
      </c>
      <c r="E132" s="932">
        <v>125.352</v>
      </c>
    </row>
    <row r="133" spans="2:5">
      <c r="B133" s="1341">
        <v>38971</v>
      </c>
      <c r="C133" s="932">
        <v>125.732</v>
      </c>
      <c r="D133" s="932">
        <v>125.571</v>
      </c>
      <c r="E133" s="932">
        <v>125.873</v>
      </c>
    </row>
    <row r="134" spans="2:5">
      <c r="B134" s="1341">
        <v>38978</v>
      </c>
      <c r="C134" s="932">
        <v>126.127</v>
      </c>
      <c r="D134" s="932">
        <v>125.97</v>
      </c>
      <c r="E134" s="932">
        <v>126.283</v>
      </c>
    </row>
    <row r="135" spans="2:5">
      <c r="B135" s="1341">
        <v>38985</v>
      </c>
      <c r="C135" s="932">
        <v>126.977</v>
      </c>
      <c r="D135" s="932">
        <v>126.693</v>
      </c>
      <c r="E135" s="932">
        <v>126.867</v>
      </c>
    </row>
    <row r="136" spans="2:5">
      <c r="B136" s="1341">
        <v>38992</v>
      </c>
      <c r="C136" s="932">
        <v>127.15900000000001</v>
      </c>
      <c r="D136" s="932">
        <v>126.996</v>
      </c>
      <c r="E136" s="932">
        <v>127.148</v>
      </c>
    </row>
    <row r="137" spans="2:5">
      <c r="B137" s="1341">
        <v>38999</v>
      </c>
      <c r="C137" s="932">
        <v>127.783</v>
      </c>
      <c r="D137" s="932">
        <v>127.46899999999999</v>
      </c>
      <c r="E137" s="932">
        <v>127.60899999999999</v>
      </c>
    </row>
    <row r="138" spans="2:5">
      <c r="B138" s="1341">
        <v>39006</v>
      </c>
      <c r="C138" s="932">
        <v>127.71299999999999</v>
      </c>
      <c r="D138" s="932">
        <v>127.54</v>
      </c>
      <c r="E138" s="932">
        <v>127.69499999999999</v>
      </c>
    </row>
    <row r="139" spans="2:5">
      <c r="B139" s="1341">
        <v>39013</v>
      </c>
      <c r="C139" s="932">
        <v>129.50800000000001</v>
      </c>
      <c r="D139" s="932">
        <v>128.405</v>
      </c>
      <c r="E139" s="932">
        <v>127.934</v>
      </c>
    </row>
    <row r="140" spans="2:5">
      <c r="B140" s="1341">
        <v>39020</v>
      </c>
      <c r="C140" s="932">
        <v>127.77200000000001</v>
      </c>
      <c r="D140" s="932">
        <v>127.52200000000001</v>
      </c>
      <c r="E140" s="932">
        <v>127.678</v>
      </c>
    </row>
    <row r="141" spans="2:5">
      <c r="B141" s="1341">
        <v>39027</v>
      </c>
      <c r="C141" s="932">
        <v>128.07400000000001</v>
      </c>
      <c r="D141" s="932">
        <v>127.798</v>
      </c>
      <c r="E141" s="932">
        <v>127.852</v>
      </c>
    </row>
    <row r="142" spans="2:5">
      <c r="B142" s="1341">
        <v>39034</v>
      </c>
      <c r="C142" s="932">
        <v>128.02199999999999</v>
      </c>
      <c r="D142" s="932">
        <v>127.414</v>
      </c>
      <c r="E142" s="932">
        <v>127.764</v>
      </c>
    </row>
    <row r="143" spans="2:5">
      <c r="B143" s="1341">
        <v>39041</v>
      </c>
      <c r="C143" s="932">
        <v>128.15899999999999</v>
      </c>
      <c r="D143" s="932">
        <v>127.87</v>
      </c>
      <c r="E143" s="932">
        <v>127.883</v>
      </c>
    </row>
    <row r="144" spans="2:5">
      <c r="B144" s="1341">
        <v>39048</v>
      </c>
      <c r="C144" s="932">
        <v>128.04499999999999</v>
      </c>
      <c r="D144" s="932">
        <v>127.828</v>
      </c>
      <c r="E144" s="932">
        <v>127.849</v>
      </c>
    </row>
    <row r="145" spans="2:5">
      <c r="B145" s="1341">
        <v>39055</v>
      </c>
      <c r="C145" s="932">
        <v>128.45099999999999</v>
      </c>
      <c r="D145" s="932">
        <v>127.89100000000001</v>
      </c>
      <c r="E145" s="932">
        <v>127.83</v>
      </c>
    </row>
    <row r="146" spans="2:5">
      <c r="B146" s="1341">
        <v>39062</v>
      </c>
      <c r="C146" s="932">
        <v>128.536</v>
      </c>
      <c r="D146" s="932">
        <v>127.976</v>
      </c>
      <c r="E146" s="932">
        <v>127.91500000000001</v>
      </c>
    </row>
    <row r="147" spans="2:5">
      <c r="B147" s="1341">
        <v>39069</v>
      </c>
      <c r="C147" s="932">
        <v>128.28100000000001</v>
      </c>
      <c r="D147" s="932">
        <v>127.758</v>
      </c>
      <c r="E147" s="932">
        <v>127.75700000000001</v>
      </c>
    </row>
    <row r="148" spans="2:5">
      <c r="B148" s="1341">
        <v>39076</v>
      </c>
      <c r="C148" s="932">
        <v>128.405</v>
      </c>
      <c r="D148" s="932">
        <v>127.91800000000001</v>
      </c>
      <c r="E148" s="932">
        <v>127.914</v>
      </c>
    </row>
    <row r="149" spans="2:5">
      <c r="B149" s="1341">
        <v>39083</v>
      </c>
      <c r="C149" s="932">
        <v>127.199</v>
      </c>
      <c r="D149" s="932">
        <v>126.718</v>
      </c>
      <c r="E149" s="932">
        <v>126.715</v>
      </c>
    </row>
    <row r="150" spans="2:5">
      <c r="B150" s="1341">
        <v>39090</v>
      </c>
      <c r="C150" s="932">
        <v>125.276</v>
      </c>
      <c r="D150" s="932">
        <v>125.117</v>
      </c>
      <c r="E150" s="932">
        <v>125.155</v>
      </c>
    </row>
    <row r="151" spans="2:5">
      <c r="B151" s="1341">
        <v>39097</v>
      </c>
      <c r="C151" s="932">
        <v>125.121</v>
      </c>
      <c r="D151" s="932">
        <v>125.033</v>
      </c>
      <c r="E151" s="932">
        <v>125.06</v>
      </c>
    </row>
    <row r="152" spans="2:5">
      <c r="B152" s="1341">
        <v>39104</v>
      </c>
      <c r="C152" s="932">
        <v>125.666</v>
      </c>
      <c r="D152" s="932">
        <v>125.578</v>
      </c>
      <c r="E152" s="932">
        <v>125.605</v>
      </c>
    </row>
    <row r="153" spans="2:5">
      <c r="B153" s="1341">
        <v>39111</v>
      </c>
      <c r="C153" s="932">
        <v>126.051</v>
      </c>
      <c r="D153" s="932">
        <v>125.96299999999999</v>
      </c>
      <c r="E153" s="932">
        <v>125.99</v>
      </c>
    </row>
    <row r="154" spans="2:5">
      <c r="B154" s="1341">
        <v>39118</v>
      </c>
      <c r="C154" s="932">
        <v>124.57299999999999</v>
      </c>
      <c r="D154" s="932">
        <v>124.706</v>
      </c>
      <c r="E154" s="932">
        <v>125.233</v>
      </c>
    </row>
    <row r="155" spans="2:5">
      <c r="B155" s="1341">
        <v>39125</v>
      </c>
      <c r="C155" s="932">
        <v>123.617</v>
      </c>
      <c r="D155" s="932">
        <v>123.723</v>
      </c>
      <c r="E155" s="932">
        <v>124.27</v>
      </c>
    </row>
    <row r="156" spans="2:5">
      <c r="B156" s="1341">
        <v>39132</v>
      </c>
      <c r="C156" s="932">
        <v>123.753</v>
      </c>
      <c r="D156" s="932">
        <v>123.676</v>
      </c>
      <c r="E156" s="932">
        <v>124.331</v>
      </c>
    </row>
    <row r="157" spans="2:5">
      <c r="B157" s="1341">
        <v>39139</v>
      </c>
      <c r="C157" s="932">
        <v>123.119</v>
      </c>
      <c r="D157" s="932">
        <v>122.93300000000001</v>
      </c>
      <c r="E157" s="932">
        <v>123.46599999999999</v>
      </c>
    </row>
    <row r="158" spans="2:5">
      <c r="B158" s="1341">
        <v>39146</v>
      </c>
      <c r="C158" s="932">
        <v>125.078</v>
      </c>
      <c r="D158" s="932">
        <v>124.751</v>
      </c>
      <c r="E158" s="932">
        <v>125.23</v>
      </c>
    </row>
    <row r="159" spans="2:5">
      <c r="B159" s="1341">
        <v>39153</v>
      </c>
      <c r="C159" s="932">
        <v>123.19799999999999</v>
      </c>
      <c r="D159" s="932">
        <v>123.035</v>
      </c>
      <c r="E159" s="932">
        <v>123.517</v>
      </c>
    </row>
    <row r="160" spans="2:5">
      <c r="B160" s="1341">
        <v>39160</v>
      </c>
      <c r="C160" s="932">
        <v>123.151</v>
      </c>
      <c r="D160" s="932">
        <v>122.97499999999999</v>
      </c>
      <c r="E160" s="932">
        <v>123.44199999999999</v>
      </c>
    </row>
    <row r="161" spans="2:5">
      <c r="B161" s="1341">
        <v>39167</v>
      </c>
      <c r="C161" s="932">
        <v>122.90300000000001</v>
      </c>
      <c r="D161" s="932">
        <v>122.82899999999999</v>
      </c>
      <c r="E161" s="932">
        <v>123.23099999999999</v>
      </c>
    </row>
    <row r="162" spans="2:5">
      <c r="B162" s="1341">
        <v>39174</v>
      </c>
      <c r="C162" s="932">
        <v>122.96599999999999</v>
      </c>
      <c r="D162" s="932">
        <v>122.937</v>
      </c>
      <c r="E162" s="932">
        <v>123.29300000000001</v>
      </c>
    </row>
    <row r="163" spans="2:5">
      <c r="B163" s="1341">
        <v>39181</v>
      </c>
      <c r="C163" s="932">
        <v>122.298</v>
      </c>
      <c r="D163" s="932">
        <v>122.38500000000001</v>
      </c>
      <c r="E163" s="932">
        <v>122.732</v>
      </c>
    </row>
    <row r="164" spans="2:5">
      <c r="B164" s="1341">
        <v>39188</v>
      </c>
      <c r="C164" s="932">
        <v>121.395</v>
      </c>
      <c r="D164" s="932">
        <v>121.33</v>
      </c>
      <c r="E164" s="932">
        <v>121.672</v>
      </c>
    </row>
    <row r="165" spans="2:5">
      <c r="B165" s="1341">
        <v>39195</v>
      </c>
      <c r="C165" s="932">
        <v>121.117</v>
      </c>
      <c r="D165" s="932">
        <v>121.00700000000001</v>
      </c>
      <c r="E165" s="932">
        <v>121.086</v>
      </c>
    </row>
    <row r="166" spans="2:5">
      <c r="B166" s="1341">
        <v>39202</v>
      </c>
      <c r="C166" s="932">
        <v>119.983</v>
      </c>
      <c r="D166" s="932">
        <v>119.916</v>
      </c>
      <c r="E166" s="932">
        <v>120.09</v>
      </c>
    </row>
    <row r="167" spans="2:5">
      <c r="B167" s="1341">
        <v>39209</v>
      </c>
      <c r="C167" s="932">
        <v>118.56399999999999</v>
      </c>
      <c r="D167" s="932">
        <v>118.517</v>
      </c>
      <c r="E167" s="932">
        <v>118.681</v>
      </c>
    </row>
    <row r="168" spans="2:5">
      <c r="B168" s="1341">
        <v>39216</v>
      </c>
      <c r="C168" s="932">
        <v>119.873</v>
      </c>
      <c r="D168" s="932">
        <v>119.721</v>
      </c>
      <c r="E168" s="932">
        <v>119.872</v>
      </c>
    </row>
    <row r="169" spans="2:5">
      <c r="B169" s="1341">
        <v>39223</v>
      </c>
      <c r="C169" s="932">
        <v>119.93600000000001</v>
      </c>
      <c r="D169" s="932">
        <v>119.879</v>
      </c>
      <c r="E169" s="932">
        <v>120.065</v>
      </c>
    </row>
    <row r="170" spans="2:5">
      <c r="B170" s="1341">
        <v>39230</v>
      </c>
      <c r="C170" s="932">
        <v>121.065</v>
      </c>
      <c r="D170" s="932">
        <v>121.244</v>
      </c>
      <c r="E170" s="932">
        <v>121.482</v>
      </c>
    </row>
    <row r="171" spans="2:5">
      <c r="B171" s="1341">
        <v>39237</v>
      </c>
      <c r="C171" s="932">
        <v>121.241</v>
      </c>
      <c r="D171" s="932">
        <v>121.426</v>
      </c>
      <c r="E171" s="932">
        <v>121.68300000000001</v>
      </c>
    </row>
    <row r="172" spans="2:5">
      <c r="B172" s="1341">
        <v>39244</v>
      </c>
      <c r="C172" s="932">
        <v>121.145</v>
      </c>
      <c r="D172" s="932">
        <v>121.408</v>
      </c>
      <c r="E172" s="932">
        <v>121.66800000000001</v>
      </c>
    </row>
    <row r="173" spans="2:5">
      <c r="B173" s="1341">
        <v>39251</v>
      </c>
      <c r="C173" s="932">
        <v>121.83799999999999</v>
      </c>
      <c r="D173" s="932">
        <v>121.994</v>
      </c>
      <c r="E173" s="932">
        <v>122.136</v>
      </c>
    </row>
    <row r="174" spans="2:5">
      <c r="B174" s="1341">
        <v>39258</v>
      </c>
      <c r="C174" s="932">
        <v>121.49</v>
      </c>
      <c r="D174" s="932">
        <v>121.69799999999999</v>
      </c>
      <c r="E174" s="932">
        <v>121.899</v>
      </c>
    </row>
    <row r="175" spans="2:5">
      <c r="B175" s="1341">
        <v>39265</v>
      </c>
      <c r="C175" s="932">
        <v>121.55200000000001</v>
      </c>
      <c r="D175" s="932">
        <v>121.60899999999999</v>
      </c>
      <c r="E175" s="932">
        <v>121.73699999999999</v>
      </c>
    </row>
    <row r="176" spans="2:5">
      <c r="B176" s="1341">
        <v>39272</v>
      </c>
      <c r="C176" s="932">
        <v>121.64400000000001</v>
      </c>
      <c r="D176" s="932">
        <v>121.741</v>
      </c>
      <c r="E176" s="932">
        <v>121.884</v>
      </c>
    </row>
    <row r="177" spans="2:5">
      <c r="B177" s="1341">
        <v>39279</v>
      </c>
      <c r="C177" s="932">
        <v>121.634</v>
      </c>
      <c r="D177" s="932">
        <v>121.727</v>
      </c>
      <c r="E177" s="932">
        <v>121.866</v>
      </c>
    </row>
    <row r="178" spans="2:5">
      <c r="B178" s="1341">
        <v>39286</v>
      </c>
      <c r="C178" s="932">
        <v>121.8</v>
      </c>
      <c r="D178" s="932">
        <v>121.827</v>
      </c>
      <c r="E178" s="932">
        <v>122.001</v>
      </c>
    </row>
    <row r="179" spans="2:5">
      <c r="B179" s="1341">
        <v>39293</v>
      </c>
      <c r="C179" s="932">
        <v>123.68</v>
      </c>
      <c r="D179" s="932">
        <v>123.621</v>
      </c>
      <c r="E179" s="932">
        <v>123.758</v>
      </c>
    </row>
    <row r="180" spans="2:5">
      <c r="B180" s="1341">
        <v>39300</v>
      </c>
      <c r="C180" s="932">
        <v>126.066</v>
      </c>
      <c r="D180" s="932">
        <v>125.282</v>
      </c>
      <c r="E180" s="932">
        <v>124.678</v>
      </c>
    </row>
    <row r="181" spans="2:5">
      <c r="B181" s="1341">
        <v>39307</v>
      </c>
      <c r="C181" s="932">
        <v>127.77800000000001</v>
      </c>
      <c r="D181" s="932">
        <v>126.292</v>
      </c>
      <c r="E181" s="932">
        <v>125.551</v>
      </c>
    </row>
    <row r="182" spans="2:5">
      <c r="B182" s="1341">
        <v>39314</v>
      </c>
      <c r="C182" s="932">
        <v>128.214</v>
      </c>
      <c r="D182" s="932">
        <v>126.681</v>
      </c>
      <c r="E182" s="932">
        <v>125.69199999999999</v>
      </c>
    </row>
    <row r="183" spans="2:5">
      <c r="B183" s="1341">
        <v>39321</v>
      </c>
      <c r="C183" s="932">
        <v>129.38800000000001</v>
      </c>
      <c r="D183" s="932">
        <v>127.815</v>
      </c>
      <c r="E183" s="932">
        <v>126.877</v>
      </c>
    </row>
    <row r="184" spans="2:5">
      <c r="B184" s="1341">
        <v>39328</v>
      </c>
      <c r="C184" s="932">
        <v>127.45699999999999</v>
      </c>
      <c r="D184" s="932">
        <v>126.236</v>
      </c>
      <c r="E184" s="932">
        <v>125.139</v>
      </c>
    </row>
    <row r="185" spans="2:5">
      <c r="B185" s="1341">
        <v>39335</v>
      </c>
      <c r="C185" s="932">
        <v>125.29600000000001</v>
      </c>
      <c r="D185" s="932">
        <v>124.15</v>
      </c>
      <c r="E185" s="932">
        <v>123.08799999999999</v>
      </c>
    </row>
    <row r="186" spans="2:5">
      <c r="B186" s="1341">
        <v>39342</v>
      </c>
      <c r="C186" s="932">
        <v>124.85599999999999</v>
      </c>
      <c r="D186" s="932">
        <v>123.65</v>
      </c>
      <c r="E186" s="932">
        <v>122.37</v>
      </c>
    </row>
    <row r="187" spans="2:5">
      <c r="B187" s="1341">
        <v>39349</v>
      </c>
      <c r="C187" s="932">
        <v>126.093</v>
      </c>
      <c r="D187" s="932">
        <v>123.902</v>
      </c>
      <c r="E187" s="932">
        <v>121.922</v>
      </c>
    </row>
    <row r="188" spans="2:5">
      <c r="B188" s="1341">
        <v>39356</v>
      </c>
      <c r="C188" s="932">
        <v>125.80500000000001</v>
      </c>
      <c r="D188" s="932">
        <v>123.855</v>
      </c>
      <c r="E188" s="932">
        <v>121.873</v>
      </c>
    </row>
    <row r="189" spans="2:5">
      <c r="B189" s="1341">
        <v>39363</v>
      </c>
      <c r="C189" s="932">
        <v>128.16300000000001</v>
      </c>
      <c r="D189" s="932">
        <v>125.60299999999999</v>
      </c>
      <c r="E189" s="932">
        <v>121.80800000000001</v>
      </c>
    </row>
    <row r="190" spans="2:5">
      <c r="B190" s="1341">
        <v>39370</v>
      </c>
      <c r="C190" s="932">
        <v>126.35299999999999</v>
      </c>
      <c r="D190" s="932">
        <v>123.599</v>
      </c>
      <c r="E190" s="932">
        <v>121.19799999999999</v>
      </c>
    </row>
    <row r="191" spans="2:5">
      <c r="B191" s="1341">
        <v>39377</v>
      </c>
      <c r="C191" s="932">
        <v>125.458</v>
      </c>
      <c r="D191" s="932">
        <v>123.003</v>
      </c>
      <c r="E191" s="932">
        <v>121.143</v>
      </c>
    </row>
    <row r="192" spans="2:5">
      <c r="B192" s="1341">
        <v>39384</v>
      </c>
      <c r="C192" s="932">
        <v>125.788</v>
      </c>
      <c r="D192" s="932">
        <v>123.09399999999999</v>
      </c>
      <c r="E192" s="932">
        <v>121.211</v>
      </c>
    </row>
    <row r="193" spans="2:5">
      <c r="B193" s="1341">
        <v>39391</v>
      </c>
      <c r="C193" s="932">
        <v>128.244</v>
      </c>
      <c r="D193" s="932">
        <v>123.602</v>
      </c>
      <c r="E193" s="932">
        <v>121.92700000000001</v>
      </c>
    </row>
    <row r="194" spans="2:5">
      <c r="B194" s="1341">
        <v>39398</v>
      </c>
      <c r="C194" s="932">
        <v>128.387</v>
      </c>
      <c r="D194" s="932">
        <v>125.38500000000001</v>
      </c>
      <c r="E194" s="932">
        <v>121.371</v>
      </c>
    </row>
    <row r="195" spans="2:5">
      <c r="B195" s="1341">
        <v>39405</v>
      </c>
      <c r="C195" s="932">
        <v>127.967</v>
      </c>
      <c r="D195" s="932">
        <v>124.45699999999999</v>
      </c>
      <c r="E195" s="932">
        <v>120.691</v>
      </c>
    </row>
    <row r="196" spans="2:5">
      <c r="B196" s="1341">
        <v>39412</v>
      </c>
      <c r="C196" s="932">
        <v>129.15600000000001</v>
      </c>
      <c r="D196" s="932">
        <v>125.34099999999999</v>
      </c>
      <c r="E196" s="932">
        <v>121.29600000000001</v>
      </c>
    </row>
    <row r="197" spans="2:5">
      <c r="B197" s="1341">
        <v>39419</v>
      </c>
      <c r="C197" s="932">
        <v>130.43600000000001</v>
      </c>
      <c r="D197" s="932">
        <v>125.834</v>
      </c>
      <c r="E197" s="932">
        <v>121.483</v>
      </c>
    </row>
    <row r="198" spans="2:5">
      <c r="B198" s="1341">
        <v>39426</v>
      </c>
      <c r="C198" s="932">
        <v>130.31700000000001</v>
      </c>
      <c r="D198" s="932">
        <v>125.56399999999999</v>
      </c>
      <c r="E198" s="932">
        <v>121.28400000000001</v>
      </c>
    </row>
    <row r="199" spans="2:5">
      <c r="B199" s="1341">
        <v>39433</v>
      </c>
      <c r="C199" s="932">
        <v>129.36000000000001</v>
      </c>
      <c r="D199" s="932">
        <v>124.845</v>
      </c>
      <c r="E199" s="932">
        <v>121.229</v>
      </c>
    </row>
    <row r="200" spans="2:5">
      <c r="B200" s="1341">
        <v>39440</v>
      </c>
      <c r="C200" s="932">
        <v>130.16900000000001</v>
      </c>
      <c r="D200" s="932">
        <v>125.896</v>
      </c>
      <c r="E200" s="932">
        <v>121.657</v>
      </c>
    </row>
    <row r="201" spans="2:5">
      <c r="B201" s="1341">
        <v>39447</v>
      </c>
      <c r="C201" s="932">
        <v>129.971</v>
      </c>
      <c r="D201" s="932">
        <v>125.792</v>
      </c>
      <c r="E201" s="932">
        <v>121.56399999999999</v>
      </c>
    </row>
    <row r="202" spans="2:5">
      <c r="B202" s="1341">
        <v>39454</v>
      </c>
      <c r="C202" s="932">
        <v>130.41300000000001</v>
      </c>
      <c r="D202" s="932">
        <v>125.82899999999999</v>
      </c>
      <c r="E202" s="932">
        <v>121.664</v>
      </c>
    </row>
    <row r="203" spans="2:5">
      <c r="B203" s="1341">
        <v>39461</v>
      </c>
      <c r="C203" s="932">
        <v>130.321</v>
      </c>
      <c r="D203" s="932">
        <v>125.452</v>
      </c>
      <c r="E203" s="932">
        <v>121.181</v>
      </c>
    </row>
    <row r="204" spans="2:5">
      <c r="B204" s="1341">
        <v>39468</v>
      </c>
      <c r="C204" s="932">
        <v>130.27500000000001</v>
      </c>
      <c r="D204" s="932">
        <v>125.69</v>
      </c>
      <c r="E204" s="932">
        <v>121.483</v>
      </c>
    </row>
    <row r="205" spans="2:5">
      <c r="B205" s="1341">
        <v>39475</v>
      </c>
      <c r="C205" s="932">
        <v>128.72999999999999</v>
      </c>
      <c r="D205" s="932">
        <v>124.42700000000001</v>
      </c>
      <c r="E205" s="932">
        <v>120.905</v>
      </c>
    </row>
    <row r="206" spans="2:5">
      <c r="B206" s="1341">
        <v>39482</v>
      </c>
      <c r="C206" s="932">
        <v>129.71199999999999</v>
      </c>
      <c r="D206" s="932">
        <v>124.892</v>
      </c>
      <c r="E206" s="932">
        <v>121.239</v>
      </c>
    </row>
    <row r="207" spans="2:5">
      <c r="B207" s="1341">
        <v>39489</v>
      </c>
      <c r="C207" s="932">
        <v>129.458</v>
      </c>
      <c r="D207" s="932">
        <v>124.736</v>
      </c>
      <c r="E207" s="932">
        <v>121.07599999999999</v>
      </c>
    </row>
    <row r="208" spans="2:5">
      <c r="B208" s="1341">
        <v>39496</v>
      </c>
      <c r="C208" s="932">
        <v>131.233</v>
      </c>
      <c r="D208" s="932">
        <v>124.526</v>
      </c>
      <c r="E208" s="932">
        <v>120.761</v>
      </c>
    </row>
    <row r="209" spans="2:5">
      <c r="B209" s="1341">
        <v>39503</v>
      </c>
      <c r="C209" s="932">
        <v>129.87299999999999</v>
      </c>
      <c r="D209" s="932">
        <v>125.107</v>
      </c>
      <c r="E209" s="932">
        <v>121.39100000000001</v>
      </c>
    </row>
    <row r="210" spans="2:5">
      <c r="B210" s="1341">
        <v>39510</v>
      </c>
      <c r="C210" s="932">
        <v>129.02600000000001</v>
      </c>
      <c r="D210" s="932">
        <v>124.69499999999999</v>
      </c>
      <c r="E210" s="932">
        <v>121.504</v>
      </c>
    </row>
    <row r="211" spans="2:5">
      <c r="B211" s="1341">
        <v>39517</v>
      </c>
      <c r="C211" s="932">
        <v>131.834</v>
      </c>
      <c r="D211" s="932">
        <v>123.874</v>
      </c>
      <c r="E211" s="932">
        <v>121.19499999999999</v>
      </c>
    </row>
    <row r="212" spans="2:5">
      <c r="B212" s="1341">
        <v>39524</v>
      </c>
      <c r="C212" s="932">
        <v>127.68</v>
      </c>
      <c r="D212" s="932">
        <v>123.898</v>
      </c>
      <c r="E212" s="932">
        <v>121.07299999999999</v>
      </c>
    </row>
    <row r="213" spans="2:5">
      <c r="B213" s="1341">
        <v>39531</v>
      </c>
      <c r="C213" s="932">
        <v>127.723</v>
      </c>
      <c r="D213" s="932">
        <v>123.919</v>
      </c>
      <c r="E213" s="932">
        <v>120.97499999999999</v>
      </c>
    </row>
    <row r="214" spans="2:5">
      <c r="B214" s="1341">
        <v>39538</v>
      </c>
      <c r="C214" s="932">
        <v>126.435</v>
      </c>
      <c r="D214" s="932">
        <v>123.43600000000001</v>
      </c>
      <c r="E214" s="932">
        <v>120.931</v>
      </c>
    </row>
    <row r="215" spans="2:5">
      <c r="B215" s="1341">
        <v>39545</v>
      </c>
      <c r="C215" s="932">
        <v>125.369</v>
      </c>
      <c r="D215" s="932">
        <v>122.241</v>
      </c>
      <c r="E215" s="932">
        <v>120.807</v>
      </c>
    </row>
    <row r="216" spans="2:5">
      <c r="B216" s="1341">
        <v>39552</v>
      </c>
      <c r="C216" s="932">
        <v>125.965</v>
      </c>
      <c r="D216" s="932">
        <v>122.791</v>
      </c>
      <c r="E216" s="932">
        <v>120.81399999999999</v>
      </c>
    </row>
    <row r="217" spans="2:5">
      <c r="B217" s="1341">
        <v>39559</v>
      </c>
      <c r="C217" s="932">
        <v>125.468</v>
      </c>
      <c r="D217" s="932">
        <v>123.033</v>
      </c>
      <c r="E217" s="932">
        <v>121.03400000000001</v>
      </c>
    </row>
    <row r="218" spans="2:5">
      <c r="B218" s="1341">
        <v>39566</v>
      </c>
      <c r="C218" s="932">
        <v>125.34399999999999</v>
      </c>
      <c r="D218" s="932">
        <v>123.051</v>
      </c>
      <c r="E218" s="932">
        <v>120.887</v>
      </c>
    </row>
    <row r="219" spans="2:5">
      <c r="B219" s="1341">
        <v>39573</v>
      </c>
      <c r="C219" s="932">
        <v>125.404</v>
      </c>
      <c r="D219" s="932">
        <v>123.03400000000001</v>
      </c>
      <c r="E219" s="932">
        <v>120.82899999999999</v>
      </c>
    </row>
    <row r="220" spans="2:5">
      <c r="B220" s="1341">
        <v>39580</v>
      </c>
      <c r="C220" s="932">
        <v>125.499</v>
      </c>
      <c r="D220" s="932">
        <v>123.166</v>
      </c>
      <c r="E220" s="932">
        <v>120.97</v>
      </c>
    </row>
    <row r="221" spans="2:5">
      <c r="B221" s="1341">
        <v>39587</v>
      </c>
      <c r="C221" s="932">
        <v>125.07</v>
      </c>
      <c r="D221" s="932">
        <v>122.87</v>
      </c>
      <c r="E221" s="932">
        <v>120.956</v>
      </c>
    </row>
    <row r="222" spans="2:5">
      <c r="B222" s="1341">
        <v>39594</v>
      </c>
      <c r="C222" s="932">
        <v>124.13</v>
      </c>
      <c r="D222" s="932">
        <v>122.285</v>
      </c>
      <c r="E222" s="932">
        <v>120.81</v>
      </c>
    </row>
    <row r="223" spans="2:5">
      <c r="B223" s="1341">
        <v>39601</v>
      </c>
      <c r="C223" s="932">
        <v>124.25</v>
      </c>
      <c r="D223" s="932">
        <v>122.518</v>
      </c>
      <c r="E223" s="932">
        <v>120.956</v>
      </c>
    </row>
    <row r="224" spans="2:5">
      <c r="B224" s="1341">
        <v>39608</v>
      </c>
      <c r="C224" s="932">
        <v>124.248</v>
      </c>
      <c r="D224" s="932">
        <v>122.486</v>
      </c>
      <c r="E224" s="932">
        <v>121.02200000000001</v>
      </c>
    </row>
    <row r="225" spans="2:5">
      <c r="B225" s="1341">
        <v>39615</v>
      </c>
      <c r="C225" s="932">
        <v>124.52500000000001</v>
      </c>
      <c r="D225" s="932">
        <v>122.441</v>
      </c>
      <c r="E225" s="932">
        <v>120.938</v>
      </c>
    </row>
    <row r="226" spans="2:5">
      <c r="B226" s="1341">
        <v>39622</v>
      </c>
      <c r="C226" s="932">
        <v>124.143</v>
      </c>
      <c r="D226" s="932">
        <v>122.452</v>
      </c>
      <c r="E226" s="932">
        <v>120.913</v>
      </c>
    </row>
    <row r="227" spans="2:5">
      <c r="B227" s="1341">
        <v>39629</v>
      </c>
      <c r="C227" s="932">
        <v>124.35599999999999</v>
      </c>
      <c r="D227" s="932">
        <v>122.51</v>
      </c>
      <c r="E227" s="932">
        <v>120.91</v>
      </c>
    </row>
    <row r="228" spans="2:5">
      <c r="B228" s="1341">
        <v>39636</v>
      </c>
      <c r="C228" s="932">
        <v>124.265</v>
      </c>
      <c r="D228" s="932">
        <v>122.361</v>
      </c>
      <c r="E228" s="932">
        <v>120.77200000000001</v>
      </c>
    </row>
    <row r="229" spans="2:5">
      <c r="B229" s="1341">
        <v>39643</v>
      </c>
      <c r="C229" s="932">
        <v>123.715</v>
      </c>
      <c r="D229" s="932">
        <v>121.824</v>
      </c>
      <c r="E229" s="932">
        <v>120.45699999999999</v>
      </c>
    </row>
    <row r="230" spans="2:5">
      <c r="B230" s="1341">
        <v>39650</v>
      </c>
      <c r="C230" s="932">
        <v>123.84</v>
      </c>
      <c r="D230" s="932">
        <v>121.965</v>
      </c>
      <c r="E230" s="932">
        <v>120.5</v>
      </c>
    </row>
    <row r="231" spans="2:5">
      <c r="B231" s="1341">
        <v>39657</v>
      </c>
      <c r="C231" s="932">
        <v>124.105</v>
      </c>
      <c r="D231" s="932">
        <v>121.458</v>
      </c>
      <c r="E231" s="932">
        <v>120.49</v>
      </c>
    </row>
    <row r="232" spans="2:5">
      <c r="B232" s="1341">
        <v>39664</v>
      </c>
      <c r="C232" s="932">
        <v>124.19</v>
      </c>
      <c r="D232" s="932">
        <v>121.44</v>
      </c>
      <c r="E232" s="932">
        <v>120.455</v>
      </c>
    </row>
    <row r="233" spans="2:5">
      <c r="B233" s="1341">
        <v>39671</v>
      </c>
      <c r="C233" s="932">
        <v>124</v>
      </c>
      <c r="D233" s="932">
        <v>121.514</v>
      </c>
      <c r="E233" s="932">
        <v>120.485</v>
      </c>
    </row>
    <row r="234" spans="2:5">
      <c r="B234" s="1341">
        <v>39678</v>
      </c>
      <c r="C234" s="932">
        <v>124.04</v>
      </c>
      <c r="D234" s="932">
        <v>121.429</v>
      </c>
      <c r="E234" s="932">
        <v>120.41</v>
      </c>
    </row>
    <row r="235" spans="2:5">
      <c r="B235" s="1341">
        <v>39685</v>
      </c>
      <c r="C235" s="932">
        <v>123.94</v>
      </c>
      <c r="D235" s="932">
        <v>121.7</v>
      </c>
      <c r="E235" s="932">
        <v>119.994</v>
      </c>
    </row>
    <row r="236" spans="2:5">
      <c r="B236" s="1341">
        <v>39692</v>
      </c>
      <c r="C236" s="932">
        <v>123.845</v>
      </c>
      <c r="D236" s="932">
        <v>120.89700000000001</v>
      </c>
      <c r="E236" s="932">
        <v>119.965</v>
      </c>
    </row>
    <row r="237" spans="2:5">
      <c r="B237" s="1341">
        <v>39699</v>
      </c>
      <c r="C237" s="932">
        <v>123.655</v>
      </c>
      <c r="D237" s="932">
        <v>121.55500000000001</v>
      </c>
      <c r="E237" s="932">
        <v>119.96</v>
      </c>
    </row>
    <row r="238" spans="2:5">
      <c r="B238" s="1341">
        <v>39706</v>
      </c>
      <c r="C238" s="932">
        <v>123.71</v>
      </c>
      <c r="D238" s="932">
        <v>121.126</v>
      </c>
      <c r="E238" s="932">
        <v>119.755</v>
      </c>
    </row>
    <row r="239" spans="2:5">
      <c r="B239" s="1341">
        <v>39713</v>
      </c>
      <c r="C239" s="932">
        <v>123.315</v>
      </c>
      <c r="D239" s="932">
        <v>121.907</v>
      </c>
      <c r="E239" s="932">
        <v>119.98</v>
      </c>
    </row>
    <row r="240" spans="2:5">
      <c r="B240" s="1341">
        <v>39720</v>
      </c>
      <c r="C240" s="932">
        <v>122.515</v>
      </c>
      <c r="D240" s="932">
        <v>120.605</v>
      </c>
      <c r="E240" s="932">
        <v>120.06</v>
      </c>
    </row>
    <row r="241" spans="2:5">
      <c r="B241" s="1341">
        <v>39727</v>
      </c>
      <c r="C241" s="932">
        <v>124.06</v>
      </c>
      <c r="D241" s="932">
        <v>121.75</v>
      </c>
      <c r="E241" s="932">
        <v>120.19</v>
      </c>
    </row>
    <row r="242" spans="2:5">
      <c r="B242" s="1341">
        <v>39734</v>
      </c>
      <c r="C242" s="932">
        <v>129.47999999999999</v>
      </c>
      <c r="D242" s="932">
        <v>124.08</v>
      </c>
      <c r="E242" s="932">
        <v>120.405</v>
      </c>
    </row>
    <row r="243" spans="2:5">
      <c r="B243" s="1341">
        <v>39741</v>
      </c>
      <c r="C243" s="932">
        <v>130.905</v>
      </c>
      <c r="D243" s="932">
        <v>124.92700000000001</v>
      </c>
      <c r="E243" s="932">
        <v>120.70099999999999</v>
      </c>
    </row>
    <row r="244" spans="2:5">
      <c r="B244" s="1341">
        <v>39748</v>
      </c>
      <c r="C244" s="932">
        <v>133.821</v>
      </c>
      <c r="D244" s="932">
        <v>127.211</v>
      </c>
      <c r="E244" s="932">
        <v>121.169</v>
      </c>
    </row>
    <row r="245" spans="2:5">
      <c r="B245" s="1341">
        <v>39755</v>
      </c>
      <c r="C245" s="932">
        <v>135.21899999999999</v>
      </c>
      <c r="D245" s="932">
        <v>127.369</v>
      </c>
      <c r="E245" s="932">
        <v>121.08</v>
      </c>
    </row>
    <row r="246" spans="2:5">
      <c r="B246" s="1341">
        <v>39762</v>
      </c>
      <c r="C246" s="932">
        <v>128.65</v>
      </c>
      <c r="D246" s="932">
        <v>123.8</v>
      </c>
      <c r="E246" s="932">
        <v>120.625</v>
      </c>
    </row>
    <row r="247" spans="2:5">
      <c r="B247" s="1341">
        <v>39769</v>
      </c>
      <c r="C247" s="932">
        <v>136.63</v>
      </c>
      <c r="D247" s="932">
        <v>125.995</v>
      </c>
      <c r="E247" s="932">
        <v>121.355</v>
      </c>
    </row>
    <row r="248" spans="2:5">
      <c r="B248" s="1341">
        <v>39776</v>
      </c>
      <c r="C248" s="932">
        <v>142.63499999999999</v>
      </c>
      <c r="D248" s="932">
        <v>131.79</v>
      </c>
      <c r="E248" s="932">
        <v>122.215</v>
      </c>
    </row>
    <row r="249" spans="2:5">
      <c r="B249" s="1341">
        <v>39783</v>
      </c>
      <c r="C249" s="932">
        <v>141.22</v>
      </c>
      <c r="D249" s="932">
        <v>131.62</v>
      </c>
      <c r="E249" s="932">
        <v>122.045</v>
      </c>
    </row>
    <row r="250" spans="2:5">
      <c r="B250" s="1341">
        <v>39790</v>
      </c>
      <c r="C250" s="932">
        <v>143.405</v>
      </c>
      <c r="D250" s="932">
        <v>132.30500000000001</v>
      </c>
      <c r="E250" s="932">
        <v>122.355</v>
      </c>
    </row>
    <row r="251" spans="2:5">
      <c r="B251" s="1341">
        <v>39797</v>
      </c>
      <c r="C251" s="932">
        <v>144.47</v>
      </c>
      <c r="D251" s="932">
        <v>133.86799999999999</v>
      </c>
      <c r="E251" s="932">
        <v>122.82</v>
      </c>
    </row>
    <row r="252" spans="2:5">
      <c r="B252" s="1341">
        <v>39804</v>
      </c>
      <c r="C252" s="932">
        <v>151.60499999999999</v>
      </c>
      <c r="D252" s="932">
        <v>137.75299999999999</v>
      </c>
      <c r="E252" s="932">
        <v>124.155</v>
      </c>
    </row>
    <row r="253" spans="2:5">
      <c r="B253" s="1341">
        <v>39811</v>
      </c>
      <c r="C253" s="932">
        <v>151.70500000000001</v>
      </c>
      <c r="D253" s="932">
        <v>137.85300000000001</v>
      </c>
      <c r="E253" s="932">
        <v>124.325</v>
      </c>
    </row>
    <row r="254" spans="2:5">
      <c r="B254" s="1341">
        <v>39818</v>
      </c>
      <c r="C254" s="932">
        <v>151.63499999999999</v>
      </c>
      <c r="D254" s="932">
        <v>137.785</v>
      </c>
      <c r="E254" s="932">
        <v>124.33499999999999</v>
      </c>
    </row>
    <row r="255" spans="2:5">
      <c r="B255" s="1341">
        <v>39825</v>
      </c>
      <c r="C255" s="932">
        <v>148.13</v>
      </c>
      <c r="D255" s="932">
        <v>134.52799999999999</v>
      </c>
      <c r="E255" s="932">
        <v>122.73</v>
      </c>
    </row>
    <row r="256" spans="2:5">
      <c r="B256" s="1341">
        <v>39832</v>
      </c>
      <c r="C256" s="932">
        <v>164.63499999999999</v>
      </c>
      <c r="D256" s="932">
        <v>151.78299999999999</v>
      </c>
      <c r="E256" s="932">
        <v>125.76</v>
      </c>
    </row>
    <row r="257" spans="2:5">
      <c r="B257" s="1341">
        <v>39839</v>
      </c>
      <c r="C257" s="932">
        <v>160.08500000000001</v>
      </c>
      <c r="D257" s="932">
        <v>146.48500000000001</v>
      </c>
      <c r="E257" s="932">
        <v>125.77500000000001</v>
      </c>
    </row>
    <row r="258" spans="2:5">
      <c r="B258" s="1341">
        <v>39846</v>
      </c>
      <c r="C258" s="932">
        <v>155.69999999999999</v>
      </c>
      <c r="D258" s="932">
        <v>145.09800000000001</v>
      </c>
      <c r="E258" s="932">
        <v>126.95</v>
      </c>
    </row>
    <row r="259" spans="2:5">
      <c r="B259" s="1341">
        <v>39853</v>
      </c>
      <c r="C259" s="932">
        <v>183.94</v>
      </c>
      <c r="D259" s="932">
        <v>171.33799999999999</v>
      </c>
      <c r="E259" s="932">
        <v>154.91499999999999</v>
      </c>
    </row>
    <row r="260" spans="2:5">
      <c r="B260" s="1341">
        <v>39860</v>
      </c>
      <c r="C260" s="932">
        <v>181.62</v>
      </c>
      <c r="D260" s="932">
        <v>167.52</v>
      </c>
      <c r="E260" s="932">
        <v>154.095</v>
      </c>
    </row>
    <row r="261" spans="2:5">
      <c r="B261" s="1341">
        <v>39867</v>
      </c>
      <c r="C261" s="932">
        <v>191.92500000000001</v>
      </c>
      <c r="D261" s="932">
        <v>181.32499999999999</v>
      </c>
      <c r="E261" s="932">
        <v>158.65</v>
      </c>
    </row>
    <row r="262" spans="2:5">
      <c r="B262" s="1341">
        <v>39874</v>
      </c>
      <c r="C262" s="932">
        <v>194.06</v>
      </c>
      <c r="D262" s="932">
        <v>184.96</v>
      </c>
      <c r="E262" s="932">
        <v>156.52500000000001</v>
      </c>
    </row>
    <row r="263" spans="2:5">
      <c r="B263" s="1341">
        <v>39881</v>
      </c>
      <c r="C263" s="932">
        <v>194.11</v>
      </c>
      <c r="D263" s="932">
        <v>185.01</v>
      </c>
      <c r="E263" s="932">
        <v>156.57499999999999</v>
      </c>
    </row>
    <row r="264" spans="2:5">
      <c r="B264" s="1341">
        <v>39888</v>
      </c>
      <c r="C264" s="932">
        <v>180.14</v>
      </c>
      <c r="D264" s="932">
        <v>166.54</v>
      </c>
      <c r="E264" s="932">
        <v>151.601</v>
      </c>
    </row>
    <row r="265" spans="2:5">
      <c r="B265" s="1341">
        <v>39895</v>
      </c>
      <c r="C265" s="932">
        <v>174.64500000000001</v>
      </c>
      <c r="D265" s="932">
        <v>164.04499999999999</v>
      </c>
      <c r="E265" s="932">
        <v>153.37</v>
      </c>
    </row>
    <row r="266" spans="2:5">
      <c r="B266" s="1341">
        <v>39902</v>
      </c>
      <c r="C266" s="932">
        <v>174.095</v>
      </c>
      <c r="D266" s="932">
        <v>162.995</v>
      </c>
      <c r="E266" s="932">
        <v>152.82</v>
      </c>
    </row>
    <row r="267" spans="2:5">
      <c r="B267" s="1341">
        <v>39909</v>
      </c>
      <c r="C267" s="932">
        <v>166.39</v>
      </c>
      <c r="D267" s="932">
        <v>157.53</v>
      </c>
      <c r="E267" s="932">
        <v>151.66499999999999</v>
      </c>
    </row>
    <row r="268" spans="2:5">
      <c r="B268" s="1341">
        <v>39916</v>
      </c>
      <c r="C268" s="932">
        <v>163</v>
      </c>
      <c r="D268" s="932">
        <v>156.52500000000001</v>
      </c>
      <c r="E268" s="932">
        <v>151.22499999999999</v>
      </c>
    </row>
    <row r="269" spans="2:5">
      <c r="B269" s="1341">
        <v>39923</v>
      </c>
      <c r="C269" s="932">
        <v>162.59</v>
      </c>
      <c r="D269" s="932">
        <v>155.49</v>
      </c>
      <c r="E269" s="932">
        <v>150.86000000000001</v>
      </c>
    </row>
    <row r="270" spans="2:5">
      <c r="B270" s="1341">
        <v>39930</v>
      </c>
      <c r="C270" s="932">
        <v>167.155</v>
      </c>
      <c r="D270" s="932">
        <v>157.68</v>
      </c>
      <c r="E270" s="932">
        <v>151.28</v>
      </c>
    </row>
    <row r="271" spans="2:5">
      <c r="B271" s="1341">
        <v>39937</v>
      </c>
      <c r="C271" s="932">
        <v>164.05</v>
      </c>
      <c r="D271" s="932">
        <v>154.94</v>
      </c>
      <c r="E271" s="932">
        <v>151.16999999999999</v>
      </c>
    </row>
    <row r="272" spans="2:5">
      <c r="B272" s="1341">
        <v>39944</v>
      </c>
      <c r="C272" s="932">
        <v>161.4</v>
      </c>
      <c r="D272" s="932">
        <v>153.30000000000001</v>
      </c>
      <c r="E272" s="932">
        <v>150.82499999999999</v>
      </c>
    </row>
    <row r="273" spans="2:5">
      <c r="B273" s="1341">
        <v>39951</v>
      </c>
      <c r="C273" s="932">
        <v>159.63</v>
      </c>
      <c r="D273" s="932">
        <v>154.03</v>
      </c>
      <c r="E273" s="932">
        <v>150.70500000000001</v>
      </c>
    </row>
    <row r="274" spans="2:5">
      <c r="B274" s="1341">
        <v>39958</v>
      </c>
      <c r="C274" s="932">
        <v>158.61500000000001</v>
      </c>
      <c r="D274" s="932">
        <v>153.76499999999999</v>
      </c>
      <c r="E274" s="932">
        <v>150.49</v>
      </c>
    </row>
    <row r="275" spans="2:5">
      <c r="B275" s="1341">
        <v>39965</v>
      </c>
      <c r="C275" s="932">
        <v>166.58</v>
      </c>
      <c r="D275" s="932">
        <v>158.715</v>
      </c>
      <c r="E275" s="932">
        <v>151.55000000000001</v>
      </c>
    </row>
    <row r="276" spans="2:5">
      <c r="B276" s="1341">
        <v>39972</v>
      </c>
      <c r="C276" s="932">
        <v>158.05000000000001</v>
      </c>
      <c r="D276" s="932">
        <v>153.55000000000001</v>
      </c>
      <c r="E276" s="932">
        <v>150.75</v>
      </c>
    </row>
    <row r="277" spans="2:5">
      <c r="B277" s="1341">
        <v>39979</v>
      </c>
      <c r="C277" s="932">
        <v>158.13999999999999</v>
      </c>
      <c r="D277" s="932">
        <v>152.69</v>
      </c>
      <c r="E277" s="932">
        <v>150.51499999999999</v>
      </c>
    </row>
    <row r="278" spans="2:5">
      <c r="B278" s="1341">
        <v>39986</v>
      </c>
      <c r="C278" s="932">
        <v>157.61500000000001</v>
      </c>
      <c r="D278" s="932">
        <v>152.51499999999999</v>
      </c>
      <c r="E278" s="932">
        <v>150.69</v>
      </c>
    </row>
    <row r="279" spans="2:5">
      <c r="B279" s="1341">
        <v>39993</v>
      </c>
      <c r="C279" s="932">
        <v>157.9</v>
      </c>
      <c r="D279" s="932">
        <v>152.80000000000001</v>
      </c>
      <c r="E279" s="932">
        <v>150.80000000000001</v>
      </c>
    </row>
    <row r="280" spans="2:5">
      <c r="B280" s="1341">
        <v>40000</v>
      </c>
      <c r="C280" s="932">
        <v>157.20500000000001</v>
      </c>
      <c r="D280" s="932">
        <v>153.10499999999999</v>
      </c>
      <c r="E280" s="932">
        <v>150.72999999999999</v>
      </c>
    </row>
    <row r="281" spans="2:5">
      <c r="B281" s="1341">
        <v>40007</v>
      </c>
      <c r="C281" s="932">
        <v>158.22499999999999</v>
      </c>
      <c r="D281" s="932">
        <v>152.85</v>
      </c>
      <c r="E281" s="932">
        <v>150.72499999999999</v>
      </c>
    </row>
    <row r="282" spans="2:5">
      <c r="B282" s="1341">
        <v>40014</v>
      </c>
      <c r="C282" s="932">
        <v>161.4</v>
      </c>
      <c r="D282" s="932">
        <v>155.30000000000001</v>
      </c>
      <c r="E282" s="932">
        <v>151.47499999999999</v>
      </c>
    </row>
    <row r="283" spans="2:5">
      <c r="B283" s="1341">
        <v>40021</v>
      </c>
      <c r="C283" s="932">
        <v>161.16999999999999</v>
      </c>
      <c r="D283" s="932">
        <v>156.07</v>
      </c>
      <c r="E283" s="932">
        <v>151.345</v>
      </c>
    </row>
    <row r="284" spans="2:5">
      <c r="B284" s="1341">
        <v>40028</v>
      </c>
      <c r="C284" s="932">
        <v>161.13</v>
      </c>
      <c r="D284" s="932">
        <v>155.77500000000001</v>
      </c>
      <c r="E284" s="932">
        <v>151.25</v>
      </c>
    </row>
    <row r="285" spans="2:5">
      <c r="B285" s="1341">
        <v>40035</v>
      </c>
      <c r="C285" s="932">
        <v>158.655</v>
      </c>
      <c r="D285" s="932">
        <v>153.30500000000001</v>
      </c>
      <c r="E285" s="932">
        <v>151.03</v>
      </c>
    </row>
    <row r="286" spans="2:5">
      <c r="B286" s="1341">
        <v>40042</v>
      </c>
      <c r="C286" s="932">
        <v>159.19499999999999</v>
      </c>
      <c r="D286" s="932">
        <v>153.345</v>
      </c>
      <c r="E286" s="932">
        <v>151.12</v>
      </c>
    </row>
    <row r="287" spans="2:5">
      <c r="B287" s="1341">
        <v>40049</v>
      </c>
      <c r="C287" s="932">
        <v>159.095</v>
      </c>
      <c r="D287" s="932">
        <v>153.245</v>
      </c>
      <c r="E287" s="932">
        <v>150.97</v>
      </c>
    </row>
    <row r="288" spans="2:5">
      <c r="B288" s="1341">
        <v>40056</v>
      </c>
      <c r="C288" s="932">
        <v>159.01499999999999</v>
      </c>
      <c r="D288" s="932">
        <v>153.29</v>
      </c>
      <c r="E288" s="932">
        <v>151.005</v>
      </c>
    </row>
    <row r="289" spans="2:5">
      <c r="B289" s="1341">
        <v>40063</v>
      </c>
      <c r="C289" s="932">
        <v>158.87</v>
      </c>
      <c r="D289" s="932">
        <v>153.37</v>
      </c>
      <c r="E289" s="932">
        <v>150.98500000000001</v>
      </c>
    </row>
    <row r="290" spans="2:5">
      <c r="B290" s="1341">
        <v>40070</v>
      </c>
      <c r="C290" s="932">
        <v>158.125</v>
      </c>
      <c r="D290" s="932">
        <v>153.22499999999999</v>
      </c>
      <c r="E290" s="932">
        <v>151.15</v>
      </c>
    </row>
    <row r="291" spans="2:5">
      <c r="B291" s="1341">
        <v>40077</v>
      </c>
      <c r="C291" s="932">
        <v>158.13499999999999</v>
      </c>
      <c r="D291" s="932">
        <v>153.185</v>
      </c>
      <c r="E291" s="932">
        <v>151.23500000000001</v>
      </c>
    </row>
    <row r="292" spans="2:5">
      <c r="B292" s="1341">
        <v>40084</v>
      </c>
      <c r="C292" s="932">
        <v>158.11500000000001</v>
      </c>
      <c r="D292" s="932">
        <v>153.315</v>
      </c>
      <c r="E292" s="932">
        <v>151.29</v>
      </c>
    </row>
    <row r="293" spans="2:5">
      <c r="B293" s="1341">
        <v>40091</v>
      </c>
      <c r="C293" s="932">
        <v>157.07499999999999</v>
      </c>
      <c r="D293" s="932">
        <v>153.5</v>
      </c>
      <c r="E293" s="932">
        <v>151.4</v>
      </c>
    </row>
    <row r="294" spans="2:5">
      <c r="B294" s="1341">
        <v>40098</v>
      </c>
      <c r="C294" s="932">
        <v>156.74</v>
      </c>
      <c r="D294" s="932">
        <v>153.26499999999999</v>
      </c>
      <c r="E294" s="932">
        <v>151.13999999999999</v>
      </c>
    </row>
    <row r="295" spans="2:5">
      <c r="B295" s="1341">
        <v>40105</v>
      </c>
      <c r="C295" s="932">
        <v>156.48500000000001</v>
      </c>
      <c r="D295" s="932">
        <v>153.16</v>
      </c>
      <c r="E295" s="932">
        <v>150.95500000000001</v>
      </c>
    </row>
    <row r="296" spans="2:5">
      <c r="B296" s="1341">
        <v>40112</v>
      </c>
      <c r="C296" s="932">
        <v>154.10499999999999</v>
      </c>
      <c r="D296" s="932">
        <v>151.255</v>
      </c>
      <c r="E296" s="932">
        <v>150.72499999999999</v>
      </c>
    </row>
    <row r="297" spans="2:5">
      <c r="B297" s="1341">
        <v>40119</v>
      </c>
      <c r="C297" s="932">
        <v>154.185</v>
      </c>
      <c r="D297" s="932">
        <v>151.33500000000001</v>
      </c>
      <c r="E297" s="932">
        <v>150.95500000000001</v>
      </c>
    </row>
    <row r="298" spans="2:5">
      <c r="B298" s="1341">
        <v>40126</v>
      </c>
      <c r="C298" s="932">
        <v>153.54499999999999</v>
      </c>
      <c r="D298" s="932">
        <v>151.095</v>
      </c>
      <c r="E298" s="932">
        <v>150.87</v>
      </c>
    </row>
    <row r="299" spans="2:5">
      <c r="B299" s="1341">
        <v>40133</v>
      </c>
      <c r="C299" s="932">
        <v>147.785</v>
      </c>
      <c r="D299" s="932">
        <v>147.685</v>
      </c>
      <c r="E299" s="932">
        <v>148.66</v>
      </c>
    </row>
    <row r="300" spans="2:5">
      <c r="B300" s="1341">
        <v>40140</v>
      </c>
      <c r="C300" s="932">
        <v>146.62</v>
      </c>
      <c r="D300" s="932">
        <v>147.02000000000001</v>
      </c>
      <c r="E300" s="932">
        <v>148.22499999999999</v>
      </c>
    </row>
    <row r="301" spans="2:5">
      <c r="B301" s="1341">
        <v>40147</v>
      </c>
      <c r="C301" s="932">
        <v>147.185</v>
      </c>
      <c r="D301" s="932">
        <v>148.05500000000001</v>
      </c>
      <c r="E301" s="932">
        <v>148.755</v>
      </c>
    </row>
    <row r="302" spans="2:5">
      <c r="B302" s="1341">
        <v>40154</v>
      </c>
      <c r="C302" s="932">
        <v>148.88</v>
      </c>
      <c r="D302" s="932">
        <v>148.78</v>
      </c>
      <c r="E302" s="932">
        <v>148.95500000000001</v>
      </c>
    </row>
    <row r="303" spans="2:5">
      <c r="B303" s="1341">
        <v>40161</v>
      </c>
      <c r="C303" s="932">
        <v>149.48500000000001</v>
      </c>
      <c r="D303" s="932">
        <v>149.38499999999999</v>
      </c>
      <c r="E303" s="932">
        <v>149.23500000000001</v>
      </c>
    </row>
    <row r="304" spans="2:5">
      <c r="B304" s="1341">
        <v>40168</v>
      </c>
      <c r="C304" s="932">
        <v>148.94</v>
      </c>
      <c r="D304" s="932">
        <v>148.61500000000001</v>
      </c>
      <c r="E304" s="932">
        <v>148.54</v>
      </c>
    </row>
    <row r="305" spans="2:5">
      <c r="B305" s="1341">
        <v>40175</v>
      </c>
      <c r="C305" s="932">
        <v>148.13999999999999</v>
      </c>
      <c r="D305" s="932">
        <v>147.54</v>
      </c>
      <c r="E305" s="932">
        <v>147.86500000000001</v>
      </c>
    </row>
    <row r="306" spans="2:5">
      <c r="B306" s="1341">
        <v>40182</v>
      </c>
      <c r="C306" s="932">
        <v>145.38499999999999</v>
      </c>
      <c r="D306" s="932">
        <v>145.28800000000001</v>
      </c>
      <c r="E306" s="932">
        <v>147.48500000000001</v>
      </c>
    </row>
    <row r="307" spans="2:5">
      <c r="B307" s="1341">
        <v>40189</v>
      </c>
      <c r="C307" s="932">
        <v>144.02500000000001</v>
      </c>
      <c r="D307" s="932">
        <v>144.42500000000001</v>
      </c>
      <c r="E307" s="932">
        <v>146.85</v>
      </c>
    </row>
    <row r="308" spans="2:5">
      <c r="B308" s="1341">
        <v>40196</v>
      </c>
      <c r="C308" s="932">
        <v>144.245</v>
      </c>
      <c r="D308" s="932">
        <v>144.02000000000001</v>
      </c>
      <c r="E308" s="932">
        <v>147.19499999999999</v>
      </c>
    </row>
    <row r="309" spans="2:5">
      <c r="B309" s="1341">
        <v>40203</v>
      </c>
      <c r="C309" s="932">
        <v>146.17500000000001</v>
      </c>
      <c r="D309" s="932">
        <v>146.88300000000001</v>
      </c>
      <c r="E309" s="932">
        <v>147.83000000000001</v>
      </c>
    </row>
    <row r="310" spans="2:5">
      <c r="B310" s="1341">
        <v>40210</v>
      </c>
      <c r="C310" s="932">
        <v>149.965</v>
      </c>
      <c r="D310" s="932">
        <v>146.99299999999999</v>
      </c>
      <c r="E310" s="932">
        <v>147.84</v>
      </c>
    </row>
    <row r="311" spans="2:5">
      <c r="B311" s="1341">
        <v>40217</v>
      </c>
      <c r="C311" s="932">
        <v>147.93</v>
      </c>
      <c r="D311" s="932">
        <v>147.83000000000001</v>
      </c>
      <c r="E311" s="932">
        <v>148.10499999999999</v>
      </c>
    </row>
    <row r="312" spans="2:5">
      <c r="B312" s="1341">
        <v>40224</v>
      </c>
      <c r="C312" s="932">
        <v>148.19</v>
      </c>
      <c r="D312" s="932">
        <v>148.09</v>
      </c>
      <c r="E312" s="932">
        <v>148.215</v>
      </c>
    </row>
    <row r="313" spans="2:5">
      <c r="B313" s="1341">
        <v>40231</v>
      </c>
      <c r="C313" s="932">
        <v>146.83000000000001</v>
      </c>
      <c r="D313" s="932">
        <v>146.72999999999999</v>
      </c>
      <c r="E313" s="932">
        <v>147.30500000000001</v>
      </c>
    </row>
    <row r="314" spans="2:5">
      <c r="B314" s="1341">
        <v>40238</v>
      </c>
      <c r="C314" s="932">
        <v>146.60499999999999</v>
      </c>
      <c r="D314" s="932">
        <v>146.22</v>
      </c>
      <c r="E314" s="932">
        <v>146.9</v>
      </c>
    </row>
    <row r="315" spans="2:5">
      <c r="B315" s="1341">
        <v>40245</v>
      </c>
      <c r="C315" s="932">
        <v>147.26</v>
      </c>
      <c r="D315" s="932">
        <v>147.21</v>
      </c>
      <c r="E315" s="932">
        <v>147.39500000000001</v>
      </c>
    </row>
    <row r="316" spans="2:5">
      <c r="B316" s="1341">
        <v>40252</v>
      </c>
      <c r="C316" s="932">
        <v>146.54499999999999</v>
      </c>
      <c r="D316" s="932">
        <v>146.44499999999999</v>
      </c>
      <c r="E316" s="932">
        <v>147.02000000000001</v>
      </c>
    </row>
    <row r="317" spans="2:5">
      <c r="B317" s="1341">
        <v>40259</v>
      </c>
      <c r="C317" s="932">
        <v>146.52000000000001</v>
      </c>
      <c r="D317" s="932">
        <v>146.41999999999999</v>
      </c>
      <c r="E317" s="932">
        <v>146.89500000000001</v>
      </c>
    </row>
    <row r="318" spans="2:5">
      <c r="B318" s="1341">
        <v>40266</v>
      </c>
      <c r="C318" s="932">
        <v>146.82</v>
      </c>
      <c r="D318" s="932">
        <v>146.72</v>
      </c>
      <c r="E318" s="932">
        <v>146.97</v>
      </c>
    </row>
    <row r="319" spans="2:5">
      <c r="B319" s="1341">
        <v>40273</v>
      </c>
      <c r="C319" s="932">
        <v>146.61000000000001</v>
      </c>
      <c r="D319" s="932">
        <v>146.56</v>
      </c>
      <c r="E319" s="932">
        <v>146.83500000000001</v>
      </c>
    </row>
    <row r="320" spans="2:5">
      <c r="B320" s="1341">
        <v>40280</v>
      </c>
      <c r="C320" s="932">
        <v>144.78</v>
      </c>
      <c r="D320" s="932">
        <v>146.06</v>
      </c>
      <c r="E320" s="932">
        <v>146.58000000000001</v>
      </c>
    </row>
    <row r="321" spans="2:5">
      <c r="B321" s="1341">
        <v>40287</v>
      </c>
      <c r="C321" s="932">
        <v>145.37</v>
      </c>
      <c r="D321" s="932">
        <v>145.82</v>
      </c>
      <c r="E321" s="932">
        <v>146.47</v>
      </c>
    </row>
    <row r="322" spans="2:5">
      <c r="B322" s="1341">
        <v>40294</v>
      </c>
      <c r="C322" s="932">
        <v>144.9</v>
      </c>
      <c r="D322" s="932">
        <v>145.5</v>
      </c>
      <c r="E322" s="932">
        <v>146.22499999999999</v>
      </c>
    </row>
    <row r="323" spans="2:5">
      <c r="B323" s="1341">
        <v>40301</v>
      </c>
      <c r="C323" s="932">
        <v>145.79</v>
      </c>
      <c r="D323" s="932">
        <v>146.065</v>
      </c>
      <c r="E323" s="932">
        <v>146.41499999999999</v>
      </c>
    </row>
    <row r="324" spans="2:5">
      <c r="B324" s="1341">
        <v>40308</v>
      </c>
      <c r="C324" s="932">
        <v>147.71</v>
      </c>
      <c r="D324" s="932">
        <v>147.45500000000001</v>
      </c>
      <c r="E324" s="932">
        <v>147.435</v>
      </c>
    </row>
    <row r="325" spans="2:5">
      <c r="B325" s="1341">
        <v>40315</v>
      </c>
      <c r="C325" s="932">
        <v>146.98500000000001</v>
      </c>
      <c r="D325" s="932">
        <v>146.76</v>
      </c>
      <c r="E325" s="932">
        <v>146.785</v>
      </c>
    </row>
    <row r="326" spans="2:5">
      <c r="B326" s="1341">
        <v>40322</v>
      </c>
      <c r="C326" s="932">
        <v>146.98500000000001</v>
      </c>
      <c r="D326" s="932">
        <v>146.81</v>
      </c>
      <c r="E326" s="932">
        <v>146.61000000000001</v>
      </c>
    </row>
    <row r="327" spans="2:5">
      <c r="B327" s="1341">
        <v>40329</v>
      </c>
      <c r="C327" s="932">
        <v>147.31</v>
      </c>
      <c r="D327" s="932">
        <v>147.01</v>
      </c>
      <c r="E327" s="932">
        <v>146.96</v>
      </c>
    </row>
    <row r="328" spans="2:5">
      <c r="B328" s="1341">
        <v>40336</v>
      </c>
      <c r="C328" s="932">
        <v>148.31</v>
      </c>
      <c r="D328" s="932">
        <v>147.91</v>
      </c>
      <c r="E328" s="932">
        <v>147.51</v>
      </c>
    </row>
    <row r="329" spans="2:5">
      <c r="B329" s="1341">
        <v>40343</v>
      </c>
      <c r="C329" s="932">
        <v>148.79</v>
      </c>
      <c r="D329" s="932">
        <v>147.91499999999999</v>
      </c>
      <c r="E329" s="932">
        <v>147.315</v>
      </c>
    </row>
    <row r="330" spans="2:5">
      <c r="B330" s="1341">
        <v>40350</v>
      </c>
      <c r="C330" s="932">
        <v>148.16999999999999</v>
      </c>
      <c r="D330" s="932">
        <v>147.49</v>
      </c>
      <c r="E330" s="932">
        <v>147.16499999999999</v>
      </c>
    </row>
    <row r="331" spans="2:5">
      <c r="B331" s="1341">
        <v>40357</v>
      </c>
      <c r="C331" s="932">
        <v>148.99</v>
      </c>
      <c r="D331" s="932">
        <v>148.58500000000001</v>
      </c>
      <c r="E331" s="932">
        <v>147.91</v>
      </c>
    </row>
    <row r="332" spans="2:5">
      <c r="B332" s="1341">
        <v>40364</v>
      </c>
      <c r="C332" s="932">
        <v>148.63</v>
      </c>
      <c r="D332" s="932">
        <v>148.005</v>
      </c>
      <c r="E332" s="932">
        <v>147.46</v>
      </c>
    </row>
    <row r="333" spans="2:5">
      <c r="B333" s="1341">
        <v>40371</v>
      </c>
      <c r="C333" s="932">
        <v>148.80000000000001</v>
      </c>
      <c r="D333" s="932">
        <v>148</v>
      </c>
      <c r="E333" s="932">
        <v>147.79</v>
      </c>
    </row>
    <row r="334" spans="2:5">
      <c r="B334" s="1341">
        <v>40378</v>
      </c>
      <c r="C334" s="932">
        <v>148.38</v>
      </c>
      <c r="D334" s="932">
        <v>147.88499999999999</v>
      </c>
      <c r="E334" s="932">
        <v>147.63499999999999</v>
      </c>
    </row>
    <row r="335" spans="2:5">
      <c r="B335" s="1341">
        <v>40385</v>
      </c>
      <c r="C335" s="932">
        <v>148.16999999999999</v>
      </c>
      <c r="D335" s="932">
        <v>147.69499999999999</v>
      </c>
      <c r="E335" s="932">
        <v>147.39500000000001</v>
      </c>
    </row>
    <row r="336" spans="2:5">
      <c r="B336" s="1341">
        <v>40392</v>
      </c>
      <c r="C336" s="932">
        <v>148.58000000000001</v>
      </c>
      <c r="D336" s="932">
        <v>148.16999999999999</v>
      </c>
      <c r="E336" s="932">
        <v>148.02500000000001</v>
      </c>
    </row>
    <row r="337" spans="2:5">
      <c r="B337" s="1341">
        <v>40399</v>
      </c>
      <c r="C337" s="932">
        <v>147.5</v>
      </c>
      <c r="D337" s="932">
        <v>147.255</v>
      </c>
      <c r="E337" s="932">
        <v>147.38</v>
      </c>
    </row>
    <row r="338" spans="2:5">
      <c r="B338" s="1341">
        <v>40406</v>
      </c>
      <c r="C338" s="932">
        <v>147.91499999999999</v>
      </c>
      <c r="D338" s="932">
        <v>147.63999999999999</v>
      </c>
      <c r="E338" s="932">
        <v>147.435</v>
      </c>
    </row>
    <row r="339" spans="2:5">
      <c r="B339" s="1341">
        <v>40413</v>
      </c>
      <c r="C339" s="932">
        <v>147.31</v>
      </c>
      <c r="D339" s="932">
        <v>147.18</v>
      </c>
      <c r="E339" s="932">
        <v>147.255</v>
      </c>
    </row>
    <row r="340" spans="2:5">
      <c r="B340" s="1341">
        <v>40420</v>
      </c>
      <c r="C340" s="932">
        <v>147.715</v>
      </c>
      <c r="D340" s="932">
        <v>147.49</v>
      </c>
      <c r="E340" s="932">
        <v>147.44</v>
      </c>
    </row>
    <row r="341" spans="2:5">
      <c r="B341" s="1341">
        <v>40427</v>
      </c>
      <c r="C341" s="932">
        <v>147.57</v>
      </c>
      <c r="D341" s="932">
        <v>147.39500000000001</v>
      </c>
      <c r="E341" s="932">
        <v>147.345</v>
      </c>
    </row>
    <row r="342" spans="2:5">
      <c r="B342" s="1341">
        <v>40434</v>
      </c>
      <c r="C342" s="932">
        <v>147.66499999999999</v>
      </c>
      <c r="D342" s="932">
        <v>147.54</v>
      </c>
      <c r="E342" s="932">
        <v>147.465</v>
      </c>
    </row>
    <row r="343" spans="2:5">
      <c r="B343" s="1341">
        <v>40441</v>
      </c>
      <c r="C343" s="932">
        <v>147.77500000000001</v>
      </c>
      <c r="D343" s="932">
        <v>147.625</v>
      </c>
      <c r="E343" s="932">
        <v>147.625</v>
      </c>
    </row>
    <row r="344" spans="2:5">
      <c r="B344" s="1341">
        <v>40448</v>
      </c>
      <c r="C344" s="932">
        <v>147.785</v>
      </c>
      <c r="D344" s="932">
        <v>147.61000000000001</v>
      </c>
      <c r="E344" s="932">
        <v>147.60499999999999</v>
      </c>
    </row>
    <row r="345" spans="2:5">
      <c r="B345" s="1341">
        <v>40455</v>
      </c>
      <c r="C345" s="932">
        <v>147.60499999999999</v>
      </c>
      <c r="D345" s="932">
        <v>147.63</v>
      </c>
      <c r="E345" s="932">
        <v>147.68</v>
      </c>
    </row>
    <row r="346" spans="2:5">
      <c r="B346" s="1341">
        <v>40462</v>
      </c>
      <c r="C346" s="932">
        <v>147.345</v>
      </c>
      <c r="D346" s="932">
        <v>147.32</v>
      </c>
      <c r="E346" s="932">
        <v>147.69499999999999</v>
      </c>
    </row>
    <row r="347" spans="2:5">
      <c r="B347" s="1341">
        <v>40469</v>
      </c>
      <c r="C347" s="932">
        <v>147.51499999999999</v>
      </c>
      <c r="D347" s="932">
        <v>147.49</v>
      </c>
      <c r="E347" s="932">
        <v>147.66499999999999</v>
      </c>
    </row>
    <row r="348" spans="2:5">
      <c r="B348" s="1341">
        <v>40476</v>
      </c>
      <c r="C348" s="932">
        <v>147.29499999999999</v>
      </c>
      <c r="D348" s="932">
        <v>147.44499999999999</v>
      </c>
      <c r="E348" s="932">
        <v>147.69499999999999</v>
      </c>
    </row>
    <row r="349" spans="2:5">
      <c r="B349" s="1341">
        <v>40483</v>
      </c>
      <c r="C349" s="932">
        <v>147.58500000000001</v>
      </c>
      <c r="D349" s="932">
        <v>147.46</v>
      </c>
      <c r="E349" s="932">
        <v>147.61000000000001</v>
      </c>
    </row>
    <row r="350" spans="2:5">
      <c r="B350" s="1341">
        <v>40490</v>
      </c>
      <c r="C350" s="932">
        <v>147.595</v>
      </c>
      <c r="D350" s="932">
        <v>147.595</v>
      </c>
      <c r="E350" s="932">
        <v>147.72</v>
      </c>
    </row>
    <row r="351" spans="2:5">
      <c r="B351" s="1341">
        <v>40497</v>
      </c>
      <c r="C351" s="932">
        <v>147.46</v>
      </c>
      <c r="D351" s="932">
        <v>147.38499999999999</v>
      </c>
      <c r="E351" s="932">
        <v>147.63499999999999</v>
      </c>
    </row>
    <row r="352" spans="2:5">
      <c r="B352" s="1341">
        <v>40504</v>
      </c>
      <c r="C352" s="932">
        <v>147.16</v>
      </c>
      <c r="D352" s="932">
        <v>147.21</v>
      </c>
      <c r="E352" s="932">
        <v>147.435</v>
      </c>
    </row>
    <row r="353" spans="2:5">
      <c r="B353" s="1341">
        <v>40511</v>
      </c>
      <c r="C353" s="932">
        <v>147.54</v>
      </c>
      <c r="D353" s="932">
        <v>147.44</v>
      </c>
      <c r="E353" s="932">
        <v>147.61500000000001</v>
      </c>
    </row>
    <row r="354" spans="2:5">
      <c r="B354" s="1341">
        <v>40518</v>
      </c>
      <c r="C354" s="932">
        <v>147.35</v>
      </c>
      <c r="D354" s="932">
        <v>147.30000000000001</v>
      </c>
      <c r="E354" s="932">
        <v>147.5</v>
      </c>
    </row>
  </sheetData>
  <phoneticPr fontId="39" type="noConversion"/>
  <hyperlinks>
    <hyperlink ref="G18" location="Мазмұны!B23" display="мазмұнға"/>
  </hyperlinks>
  <pageMargins left="0.75" right="0.75" top="1" bottom="1" header="0.5" footer="0.5"/>
  <pageSetup paperSize="9" orientation="portrait"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2:G20"/>
  <sheetViews>
    <sheetView workbookViewId="0">
      <selection activeCell="E18" sqref="E18"/>
    </sheetView>
  </sheetViews>
  <sheetFormatPr defaultRowHeight="12.75"/>
  <cols>
    <col min="1" max="1" width="4.85546875" bestFit="1" customWidth="1"/>
    <col min="2" max="2" width="17.85546875" customWidth="1"/>
    <col min="3" max="3" width="8.28515625" customWidth="1"/>
  </cols>
  <sheetData>
    <row r="2" spans="1:7">
      <c r="A2" s="2" t="s">
        <v>1630</v>
      </c>
      <c r="B2" s="220" t="s">
        <v>264</v>
      </c>
      <c r="C2" s="47"/>
      <c r="D2" s="47"/>
      <c r="E2" s="47"/>
      <c r="F2" s="47"/>
      <c r="G2" s="47"/>
    </row>
    <row r="3" spans="1:7">
      <c r="B3" s="47"/>
      <c r="C3" s="1218"/>
      <c r="D3" s="1218"/>
      <c r="E3" s="1218"/>
      <c r="F3" s="1218"/>
      <c r="G3" s="1218"/>
    </row>
    <row r="4" spans="1:7">
      <c r="B4" s="221"/>
      <c r="C4" s="1219" t="s">
        <v>358</v>
      </c>
      <c r="D4" s="1219" t="s">
        <v>32</v>
      </c>
      <c r="E4" s="1219" t="s">
        <v>33</v>
      </c>
      <c r="F4" s="1219" t="s">
        <v>34</v>
      </c>
      <c r="G4" s="1219" t="s">
        <v>35</v>
      </c>
    </row>
    <row r="5" spans="1:7">
      <c r="B5" s="223" t="s">
        <v>359</v>
      </c>
      <c r="C5" s="221"/>
      <c r="D5" s="221"/>
      <c r="E5" s="221"/>
      <c r="F5" s="221"/>
      <c r="G5" s="221"/>
    </row>
    <row r="6" spans="1:7">
      <c r="B6" s="221" t="s">
        <v>36</v>
      </c>
      <c r="C6" s="221"/>
      <c r="D6" s="221">
        <v>1.35</v>
      </c>
      <c r="E6" s="221">
        <v>1.34</v>
      </c>
      <c r="F6" s="221">
        <v>1.34</v>
      </c>
      <c r="G6" s="221">
        <v>1.32</v>
      </c>
    </row>
    <row r="7" spans="1:7" ht="13.5" thickBot="1">
      <c r="B7" s="948" t="s">
        <v>37</v>
      </c>
      <c r="C7" s="948">
        <v>1.32</v>
      </c>
      <c r="D7" s="948">
        <v>1.32</v>
      </c>
      <c r="E7" s="948">
        <v>1.32</v>
      </c>
      <c r="F7" s="948">
        <v>1.32</v>
      </c>
      <c r="G7" s="948">
        <v>1.32</v>
      </c>
    </row>
    <row r="8" spans="1:7">
      <c r="B8" s="1220" t="s">
        <v>360</v>
      </c>
      <c r="C8" s="1221"/>
      <c r="D8" s="1221"/>
      <c r="E8" s="1221"/>
      <c r="F8" s="1221"/>
      <c r="G8" s="1221"/>
    </row>
    <row r="9" spans="1:7">
      <c r="B9" s="221" t="s">
        <v>36</v>
      </c>
      <c r="C9" s="221"/>
      <c r="D9" s="221">
        <v>85</v>
      </c>
      <c r="E9" s="221">
        <v>86</v>
      </c>
      <c r="F9" s="221">
        <v>89</v>
      </c>
      <c r="G9" s="221">
        <v>90</v>
      </c>
    </row>
    <row r="10" spans="1:7" ht="13.5" thickBot="1">
      <c r="B10" s="948" t="s">
        <v>37</v>
      </c>
      <c r="C10" s="948">
        <v>84</v>
      </c>
      <c r="D10" s="948">
        <v>84</v>
      </c>
      <c r="E10" s="948">
        <v>84</v>
      </c>
      <c r="F10" s="948">
        <v>84</v>
      </c>
      <c r="G10" s="948">
        <v>84</v>
      </c>
    </row>
    <row r="11" spans="1:7">
      <c r="B11" s="1222" t="s">
        <v>361</v>
      </c>
      <c r="C11" s="1223"/>
      <c r="D11" s="1223"/>
      <c r="E11" s="1223"/>
      <c r="F11" s="1223"/>
      <c r="G11" s="1223"/>
    </row>
    <row r="12" spans="1:7">
      <c r="B12" s="221" t="s">
        <v>36</v>
      </c>
      <c r="C12" s="221"/>
      <c r="D12" s="221">
        <v>1.59</v>
      </c>
      <c r="E12" s="221">
        <v>1.6</v>
      </c>
      <c r="F12" s="221">
        <v>1.6</v>
      </c>
      <c r="G12" s="221">
        <v>1.57</v>
      </c>
    </row>
    <row r="13" spans="1:7" ht="13.5" thickBot="1">
      <c r="B13" s="948" t="s">
        <v>37</v>
      </c>
      <c r="C13" s="948">
        <v>1.57</v>
      </c>
      <c r="D13" s="948">
        <v>1.57</v>
      </c>
      <c r="E13" s="948">
        <v>1.57</v>
      </c>
      <c r="F13" s="948">
        <v>1.57</v>
      </c>
      <c r="G13" s="948">
        <v>1.57</v>
      </c>
    </row>
    <row r="14" spans="1:7">
      <c r="B14" s="1222" t="s">
        <v>362</v>
      </c>
      <c r="C14" s="1223"/>
      <c r="D14" s="1223"/>
      <c r="E14" s="1223"/>
      <c r="F14" s="1223"/>
      <c r="G14" s="1223"/>
    </row>
    <row r="15" spans="1:7">
      <c r="B15" s="221" t="s">
        <v>36</v>
      </c>
      <c r="C15" s="221"/>
      <c r="D15" s="221">
        <v>0.99</v>
      </c>
      <c r="E15" s="221">
        <v>0.99</v>
      </c>
      <c r="F15" s="221">
        <v>1.01</v>
      </c>
      <c r="G15" s="221">
        <v>1.03</v>
      </c>
    </row>
    <row r="16" spans="1:7" ht="13.5" thickBot="1">
      <c r="B16" s="948" t="s">
        <v>37</v>
      </c>
      <c r="C16" s="948">
        <v>0.98</v>
      </c>
      <c r="D16" s="948">
        <v>0.98</v>
      </c>
      <c r="E16" s="948">
        <v>0.98</v>
      </c>
      <c r="F16" s="948">
        <v>0.98</v>
      </c>
      <c r="G16" s="948">
        <v>0.98</v>
      </c>
    </row>
    <row r="17" spans="2:7">
      <c r="B17" s="47"/>
      <c r="C17" s="47"/>
      <c r="D17" s="47"/>
      <c r="E17" s="47"/>
      <c r="F17" s="47"/>
      <c r="G17" s="47"/>
    </row>
    <row r="18" spans="2:7">
      <c r="B18" s="224" t="s">
        <v>346</v>
      </c>
      <c r="C18" s="47"/>
      <c r="D18" s="47"/>
      <c r="E18" s="47"/>
      <c r="F18" s="47"/>
      <c r="G18" s="47"/>
    </row>
    <row r="19" spans="2:7">
      <c r="B19" s="921"/>
      <c r="C19" s="921"/>
      <c r="D19" s="921"/>
      <c r="E19" s="921"/>
      <c r="F19" s="921"/>
      <c r="G19" s="921"/>
    </row>
    <row r="20" spans="2:7">
      <c r="B20" s="15" t="s">
        <v>1636</v>
      </c>
    </row>
  </sheetData>
  <phoneticPr fontId="39" type="noConversion"/>
  <hyperlinks>
    <hyperlink ref="B20" location="Мазмұны!B24" display="мазмұнға"/>
  </hyperlink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dimension ref="A1:H37"/>
  <sheetViews>
    <sheetView topLeftCell="A13" workbookViewId="0">
      <selection activeCell="B37" sqref="B37"/>
    </sheetView>
  </sheetViews>
  <sheetFormatPr defaultRowHeight="12.75"/>
  <cols>
    <col min="1" max="1" width="4.85546875" bestFit="1" customWidth="1"/>
    <col min="2" max="2" width="45.42578125" customWidth="1"/>
  </cols>
  <sheetData>
    <row r="1" spans="1:8">
      <c r="A1" s="47"/>
      <c r="B1" s="47"/>
      <c r="C1" s="47"/>
      <c r="D1" s="47"/>
      <c r="E1" s="47"/>
      <c r="F1" s="47"/>
      <c r="G1" s="47"/>
    </row>
    <row r="2" spans="1:8">
      <c r="A2" s="2" t="s">
        <v>1630</v>
      </c>
      <c r="B2" s="226" t="s">
        <v>574</v>
      </c>
      <c r="C2" s="47"/>
      <c r="D2" s="913"/>
      <c r="E2" s="913"/>
      <c r="F2" s="913"/>
      <c r="G2" s="913"/>
      <c r="H2" s="913"/>
    </row>
    <row r="3" spans="1:8">
      <c r="A3" s="47"/>
      <c r="B3" s="227" t="s">
        <v>38</v>
      </c>
      <c r="C3" s="47"/>
      <c r="D3" s="47"/>
      <c r="E3" s="47"/>
      <c r="F3" s="47"/>
      <c r="G3" s="47"/>
    </row>
    <row r="4" spans="1:8" ht="13.5" thickBot="1">
      <c r="A4" s="47"/>
      <c r="B4" s="47"/>
      <c r="C4" s="47"/>
      <c r="D4" s="47"/>
      <c r="E4" s="47"/>
      <c r="F4" s="47"/>
      <c r="G4" s="47"/>
    </row>
    <row r="5" spans="1:8">
      <c r="A5" s="47"/>
      <c r="B5" s="1372"/>
      <c r="C5" s="1374">
        <v>2008</v>
      </c>
      <c r="D5" s="1374">
        <v>2009</v>
      </c>
      <c r="E5" s="969">
        <v>2010</v>
      </c>
      <c r="F5" s="1376" t="s">
        <v>40</v>
      </c>
      <c r="G5" s="1377"/>
    </row>
    <row r="6" spans="1:8" ht="13.5" thickBot="1">
      <c r="A6" s="47"/>
      <c r="B6" s="1373"/>
      <c r="C6" s="1375"/>
      <c r="D6" s="1375"/>
      <c r="E6" s="970" t="s">
        <v>39</v>
      </c>
      <c r="F6" s="1378"/>
      <c r="G6" s="1379"/>
    </row>
    <row r="7" spans="1:8" ht="13.5" thickBot="1">
      <c r="A7" s="47"/>
      <c r="B7" s="971"/>
      <c r="C7" s="972"/>
      <c r="D7" s="972"/>
      <c r="E7" s="972"/>
      <c r="F7" s="970" t="s">
        <v>1610</v>
      </c>
      <c r="G7" s="970" t="s">
        <v>1611</v>
      </c>
    </row>
    <row r="8" spans="1:8">
      <c r="A8" s="47"/>
      <c r="B8" s="973" t="s">
        <v>41</v>
      </c>
      <c r="C8" s="974">
        <v>6279</v>
      </c>
      <c r="D8" s="974">
        <v>-4248</v>
      </c>
      <c r="E8" s="974">
        <v>3191</v>
      </c>
      <c r="F8" s="975">
        <v>1312</v>
      </c>
      <c r="G8" s="975">
        <v>2458</v>
      </c>
    </row>
    <row r="9" spans="1:8">
      <c r="A9" s="47"/>
      <c r="B9" s="976" t="s">
        <v>42</v>
      </c>
      <c r="C9" s="977">
        <v>4.7</v>
      </c>
      <c r="D9" s="977">
        <v>-3.7</v>
      </c>
      <c r="E9" s="977">
        <v>2.4</v>
      </c>
      <c r="F9" s="977">
        <v>0.9</v>
      </c>
      <c r="G9" s="977">
        <v>1.6</v>
      </c>
    </row>
    <row r="10" spans="1:8">
      <c r="A10" s="47"/>
      <c r="B10" s="978" t="s">
        <v>45</v>
      </c>
      <c r="C10" s="979">
        <v>33519</v>
      </c>
      <c r="D10" s="979">
        <v>15159</v>
      </c>
      <c r="E10" s="979">
        <v>27409</v>
      </c>
      <c r="F10" s="979">
        <v>24343</v>
      </c>
      <c r="G10" s="979">
        <v>26404</v>
      </c>
    </row>
    <row r="11" spans="1:8">
      <c r="A11" s="47"/>
      <c r="B11" s="978" t="s">
        <v>1613</v>
      </c>
      <c r="C11" s="979">
        <v>71971</v>
      </c>
      <c r="D11" s="979">
        <v>43972</v>
      </c>
      <c r="E11" s="979">
        <v>56729</v>
      </c>
      <c r="F11" s="979">
        <v>54232</v>
      </c>
      <c r="G11" s="979">
        <v>59043</v>
      </c>
    </row>
    <row r="12" spans="1:8">
      <c r="A12" s="47"/>
      <c r="B12" s="978" t="s">
        <v>1614</v>
      </c>
      <c r="C12" s="979">
        <v>-38452</v>
      </c>
      <c r="D12" s="979">
        <v>-28813</v>
      </c>
      <c r="E12" s="979">
        <v>-29320</v>
      </c>
      <c r="F12" s="979">
        <v>-29889</v>
      </c>
      <c r="G12" s="979">
        <v>-32639</v>
      </c>
    </row>
    <row r="13" spans="1:8">
      <c r="A13" s="47"/>
      <c r="B13" s="978" t="s">
        <v>46</v>
      </c>
      <c r="C13" s="979">
        <v>-6691</v>
      </c>
      <c r="D13" s="979">
        <v>-5778</v>
      </c>
      <c r="E13" s="979">
        <v>-6023</v>
      </c>
      <c r="F13" s="979">
        <v>-5634</v>
      </c>
      <c r="G13" s="979">
        <v>-6570</v>
      </c>
    </row>
    <row r="14" spans="1:8">
      <c r="A14" s="47"/>
      <c r="B14" s="978" t="s">
        <v>47</v>
      </c>
      <c r="C14" s="979">
        <v>-15247</v>
      </c>
      <c r="D14" s="979">
        <v>-13630</v>
      </c>
      <c r="E14" s="979">
        <v>-18196</v>
      </c>
      <c r="F14" s="979">
        <v>-17397</v>
      </c>
      <c r="G14" s="979">
        <v>-17376</v>
      </c>
    </row>
    <row r="15" spans="1:8">
      <c r="A15" s="47"/>
      <c r="B15" s="978"/>
      <c r="C15" s="980"/>
      <c r="D15" s="981"/>
      <c r="E15" s="981"/>
      <c r="F15" s="981"/>
      <c r="G15" s="981"/>
    </row>
    <row r="16" spans="1:8">
      <c r="A16" s="47"/>
      <c r="B16" s="973" t="s">
        <v>48</v>
      </c>
      <c r="C16" s="982">
        <v>-4091</v>
      </c>
      <c r="D16" s="982">
        <v>6710</v>
      </c>
      <c r="E16" s="982">
        <v>3212</v>
      </c>
      <c r="F16" s="982">
        <v>2679</v>
      </c>
      <c r="G16" s="982">
        <v>1560</v>
      </c>
    </row>
    <row r="17" spans="1:7" ht="25.5">
      <c r="A17" s="47"/>
      <c r="B17" s="983" t="s">
        <v>49</v>
      </c>
      <c r="C17" s="984">
        <v>6751</v>
      </c>
      <c r="D17" s="984">
        <v>10234</v>
      </c>
      <c r="E17" s="984">
        <v>4870</v>
      </c>
      <c r="F17" s="984">
        <v>8391</v>
      </c>
      <c r="G17" s="984">
        <v>5460</v>
      </c>
    </row>
    <row r="18" spans="1:7">
      <c r="A18" s="47"/>
      <c r="B18" s="978" t="s">
        <v>50</v>
      </c>
      <c r="C18" s="979">
        <v>14783</v>
      </c>
      <c r="D18" s="979">
        <v>10501</v>
      </c>
      <c r="E18" s="979">
        <v>10829</v>
      </c>
      <c r="F18" s="979">
        <v>7639</v>
      </c>
      <c r="G18" s="979">
        <v>8065</v>
      </c>
    </row>
    <row r="19" spans="1:7">
      <c r="A19" s="47"/>
      <c r="B19" s="978" t="s">
        <v>51</v>
      </c>
      <c r="C19" s="979">
        <v>-9323</v>
      </c>
      <c r="D19" s="979">
        <v>2989</v>
      </c>
      <c r="E19" s="979">
        <v>-1413</v>
      </c>
      <c r="F19" s="979">
        <v>-4550</v>
      </c>
      <c r="G19" s="979">
        <v>-6902</v>
      </c>
    </row>
    <row r="20" spans="1:7">
      <c r="A20" s="47"/>
      <c r="B20" s="978" t="s">
        <v>52</v>
      </c>
      <c r="C20" s="979">
        <v>1291</v>
      </c>
      <c r="D20" s="979">
        <v>-3256</v>
      </c>
      <c r="E20" s="979">
        <v>-4545</v>
      </c>
      <c r="F20" s="979">
        <v>5301</v>
      </c>
      <c r="G20" s="979">
        <v>4298</v>
      </c>
    </row>
    <row r="21" spans="1:7">
      <c r="A21" s="47"/>
      <c r="B21" s="985" t="s">
        <v>53</v>
      </c>
      <c r="C21" s="984">
        <v>-10842</v>
      </c>
      <c r="D21" s="984">
        <v>-3523</v>
      </c>
      <c r="E21" s="984">
        <v>-1658</v>
      </c>
      <c r="F21" s="984">
        <v>-5712</v>
      </c>
      <c r="G21" s="984">
        <v>-3900</v>
      </c>
    </row>
    <row r="22" spans="1:7">
      <c r="A22" s="47"/>
      <c r="B22" s="978"/>
      <c r="C22" s="981"/>
      <c r="D22" s="981"/>
      <c r="E22" s="981"/>
      <c r="F22" s="981"/>
      <c r="G22" s="981"/>
    </row>
    <row r="23" spans="1:7">
      <c r="A23" s="47"/>
      <c r="B23" s="973" t="s">
        <v>54</v>
      </c>
      <c r="C23" s="974">
        <v>2189</v>
      </c>
      <c r="D23" s="974">
        <v>2462</v>
      </c>
      <c r="E23" s="974">
        <v>6403</v>
      </c>
      <c r="F23" s="974">
        <v>3991</v>
      </c>
      <c r="G23" s="974">
        <v>4018</v>
      </c>
    </row>
    <row r="24" spans="1:7">
      <c r="A24" s="47"/>
      <c r="B24" s="976" t="s">
        <v>42</v>
      </c>
      <c r="C24" s="986">
        <v>2.1000000000000001E-2</v>
      </c>
      <c r="D24" s="986">
        <v>2.1000000000000001E-2</v>
      </c>
      <c r="E24" s="986">
        <v>4.9000000000000002E-2</v>
      </c>
      <c r="F24" s="986">
        <v>2.8000000000000001E-2</v>
      </c>
      <c r="G24" s="986">
        <v>2.5999999999999999E-2</v>
      </c>
    </row>
    <row r="25" spans="1:7">
      <c r="A25" s="47"/>
      <c r="B25" s="987" t="s">
        <v>55</v>
      </c>
      <c r="C25" s="982">
        <v>-2189</v>
      </c>
      <c r="D25" s="988">
        <v>-2462</v>
      </c>
      <c r="E25" s="988">
        <v>-6403</v>
      </c>
      <c r="F25" s="988">
        <v>-3991</v>
      </c>
      <c r="G25" s="988">
        <v>-4018</v>
      </c>
    </row>
    <row r="26" spans="1:7">
      <c r="A26" s="47"/>
      <c r="B26" s="987"/>
      <c r="C26" s="988"/>
      <c r="D26" s="988"/>
      <c r="E26" s="988"/>
      <c r="F26" s="988"/>
      <c r="G26" s="988"/>
    </row>
    <row r="27" spans="1:7">
      <c r="A27" s="47"/>
      <c r="B27" s="989" t="s">
        <v>56</v>
      </c>
      <c r="C27" s="988"/>
      <c r="D27" s="988"/>
      <c r="E27" s="988"/>
      <c r="F27" s="988"/>
      <c r="G27" s="988"/>
    </row>
    <row r="28" spans="1:7">
      <c r="A28" s="47"/>
      <c r="B28" s="987" t="s">
        <v>57</v>
      </c>
      <c r="C28" s="990">
        <v>96.9</v>
      </c>
      <c r="D28" s="990">
        <v>61.9</v>
      </c>
      <c r="E28" s="990">
        <v>80</v>
      </c>
      <c r="F28" s="990">
        <v>65</v>
      </c>
      <c r="G28" s="990">
        <v>80</v>
      </c>
    </row>
    <row r="29" spans="1:7">
      <c r="A29" s="47"/>
      <c r="B29" s="987" t="s">
        <v>58</v>
      </c>
      <c r="C29" s="991">
        <v>1.0329999999999999</v>
      </c>
      <c r="D29" s="991">
        <v>1.012</v>
      </c>
      <c r="E29" s="991">
        <v>1.05</v>
      </c>
      <c r="F29" s="991">
        <v>1.0309999999999999</v>
      </c>
      <c r="G29" s="991">
        <v>1.0469999999999999</v>
      </c>
    </row>
    <row r="30" spans="1:7" ht="13.5" thickBot="1">
      <c r="A30" s="47"/>
      <c r="B30" s="992" t="s">
        <v>59</v>
      </c>
      <c r="C30" s="993">
        <v>133.4</v>
      </c>
      <c r="D30" s="993">
        <v>115.3</v>
      </c>
      <c r="E30" s="993">
        <v>131.30000000000001</v>
      </c>
      <c r="F30" s="993">
        <v>144.30000000000001</v>
      </c>
      <c r="G30" s="993">
        <v>154.19999999999999</v>
      </c>
    </row>
    <row r="31" spans="1:7">
      <c r="B31" s="224" t="s">
        <v>14</v>
      </c>
    </row>
    <row r="32" spans="1:7">
      <c r="B32" s="1358" t="s">
        <v>573</v>
      </c>
    </row>
    <row r="33" spans="2:2">
      <c r="B33" s="1358" t="s">
        <v>571</v>
      </c>
    </row>
    <row r="34" spans="2:2" ht="24">
      <c r="B34" s="1358" t="s">
        <v>572</v>
      </c>
    </row>
    <row r="35" spans="2:2">
      <c r="B35" s="224" t="s">
        <v>14</v>
      </c>
    </row>
    <row r="37" spans="2:2">
      <c r="B37" s="15" t="s">
        <v>1636</v>
      </c>
    </row>
  </sheetData>
  <mergeCells count="4">
    <mergeCell ref="B5:B6"/>
    <mergeCell ref="C5:C6"/>
    <mergeCell ref="D5:D6"/>
    <mergeCell ref="F5:G6"/>
  </mergeCells>
  <phoneticPr fontId="39" type="noConversion"/>
  <hyperlinks>
    <hyperlink ref="B37" location="Мазмұны!B25" display="мазмұнға"/>
  </hyperlinks>
  <pageMargins left="0.75" right="0.75" top="1" bottom="1" header="0.5" footer="0.5"/>
  <pageSetup paperSize="9" orientation="portrait"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dimension ref="A2:F31"/>
  <sheetViews>
    <sheetView workbookViewId="0">
      <selection activeCell="L23" sqref="L23"/>
    </sheetView>
  </sheetViews>
  <sheetFormatPr defaultRowHeight="12.75"/>
  <cols>
    <col min="1" max="1" width="5.7109375" style="47" customWidth="1"/>
    <col min="2" max="2" width="25.42578125" style="47" customWidth="1"/>
    <col min="3" max="5" width="9.140625" style="47"/>
    <col min="6" max="6" width="11.42578125" style="47" customWidth="1"/>
    <col min="7" max="16384" width="9.140625" style="47"/>
  </cols>
  <sheetData>
    <row r="2" spans="1:6">
      <c r="A2" s="1176" t="s">
        <v>1630</v>
      </c>
      <c r="B2" s="1174" t="s">
        <v>266</v>
      </c>
    </row>
    <row r="3" spans="1:6">
      <c r="A3" s="1176"/>
      <c r="B3" s="1174"/>
    </row>
    <row r="4" spans="1:6">
      <c r="B4" s="714" t="s">
        <v>414</v>
      </c>
      <c r="C4" s="223">
        <v>2007</v>
      </c>
      <c r="D4" s="223">
        <v>2008</v>
      </c>
      <c r="E4" s="223">
        <v>2009</v>
      </c>
      <c r="F4" s="223" t="s">
        <v>1080</v>
      </c>
    </row>
    <row r="5" spans="1:6">
      <c r="B5" s="904" t="s">
        <v>60</v>
      </c>
      <c r="C5" s="1046">
        <v>7.278605072186607E-3</v>
      </c>
      <c r="D5" s="1046">
        <v>-4.6212326626058082E-3</v>
      </c>
      <c r="E5" s="1046">
        <v>9.1275186932260437E-3</v>
      </c>
      <c r="F5" s="1046">
        <v>-3.1135804965661379E-3</v>
      </c>
    </row>
    <row r="6" spans="1:6">
      <c r="B6" s="904" t="s">
        <v>61</v>
      </c>
      <c r="C6" s="1046">
        <v>1.8190555759414629E-2</v>
      </c>
      <c r="D6" s="1046">
        <v>6.5292743120739863E-3</v>
      </c>
      <c r="E6" s="1046">
        <v>6.1860157640930983E-3</v>
      </c>
      <c r="F6" s="1046">
        <v>3.2755053912358806E-2</v>
      </c>
    </row>
    <row r="7" spans="1:6">
      <c r="B7" s="904" t="s">
        <v>62</v>
      </c>
      <c r="C7" s="1046">
        <v>2.2840465628063879E-2</v>
      </c>
      <c r="D7" s="1046">
        <v>5.7432376031118886E-3</v>
      </c>
      <c r="E7" s="1046">
        <v>-6.8409584697007673E-3</v>
      </c>
      <c r="F7" s="1046">
        <v>-2.8351361231615052E-4</v>
      </c>
    </row>
    <row r="8" spans="1:6">
      <c r="B8" s="1175" t="s">
        <v>63</v>
      </c>
      <c r="C8" s="1046">
        <v>5.760229789170139E-2</v>
      </c>
      <c r="D8" s="1046">
        <v>2.1984388645471208E-2</v>
      </c>
      <c r="E8" s="1046">
        <v>-1.4364831504650442E-3</v>
      </c>
      <c r="F8" s="1046">
        <v>2.2969267640810816E-2</v>
      </c>
    </row>
    <row r="9" spans="1:6">
      <c r="B9" s="224" t="s">
        <v>64</v>
      </c>
    </row>
    <row r="10" spans="1:6">
      <c r="B10" s="224"/>
    </row>
    <row r="11" spans="1:6">
      <c r="B11" s="1174" t="s">
        <v>266</v>
      </c>
    </row>
    <row r="29" spans="2:2">
      <c r="B29" s="224" t="s">
        <v>65</v>
      </c>
    </row>
    <row r="31" spans="2:2">
      <c r="B31" s="15" t="s">
        <v>1636</v>
      </c>
    </row>
  </sheetData>
  <phoneticPr fontId="39" type="noConversion"/>
  <hyperlinks>
    <hyperlink ref="B31" location="Мазмұны!B26" display="мазмұнға"/>
  </hyperlinks>
  <pageMargins left="0.75" right="0.75" top="1" bottom="1" header="0.5" footer="0.5"/>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dimension ref="A2:Q35"/>
  <sheetViews>
    <sheetView topLeftCell="A16" workbookViewId="0">
      <selection activeCell="B35" sqref="B35"/>
    </sheetView>
  </sheetViews>
  <sheetFormatPr defaultRowHeight="12.75"/>
  <cols>
    <col min="1" max="1" width="6" style="47" customWidth="1"/>
    <col min="2" max="2" width="34" style="47" customWidth="1"/>
    <col min="3" max="16384" width="9.140625" style="47"/>
  </cols>
  <sheetData>
    <row r="2" spans="1:17">
      <c r="A2" s="1176" t="s">
        <v>1630</v>
      </c>
      <c r="B2" s="1174" t="s">
        <v>1391</v>
      </c>
    </row>
    <row r="3" spans="1:17">
      <c r="A3" s="1176"/>
      <c r="B3" s="1174"/>
    </row>
    <row r="4" spans="1:17">
      <c r="B4" s="221"/>
      <c r="C4" s="221" t="s">
        <v>66</v>
      </c>
      <c r="D4" s="221" t="s">
        <v>67</v>
      </c>
      <c r="E4" s="221" t="s">
        <v>68</v>
      </c>
      <c r="F4" s="221" t="s">
        <v>69</v>
      </c>
      <c r="G4" s="221" t="s">
        <v>70</v>
      </c>
      <c r="H4" s="221" t="s">
        <v>71</v>
      </c>
      <c r="I4" s="221" t="s">
        <v>72</v>
      </c>
      <c r="J4" s="221" t="s">
        <v>73</v>
      </c>
      <c r="K4" s="221" t="s">
        <v>74</v>
      </c>
      <c r="L4" s="221" t="s">
        <v>75</v>
      </c>
      <c r="M4" s="221" t="s">
        <v>76</v>
      </c>
      <c r="N4" s="221" t="s">
        <v>77</v>
      </c>
      <c r="O4" s="221" t="s">
        <v>78</v>
      </c>
      <c r="P4" s="221" t="s">
        <v>79</v>
      </c>
      <c r="Q4" s="221" t="s">
        <v>80</v>
      </c>
    </row>
    <row r="5" spans="1:17">
      <c r="B5" s="221" t="s">
        <v>1392</v>
      </c>
      <c r="C5" s="904">
        <v>3.0054208840652379</v>
      </c>
      <c r="D5" s="904">
        <v>1.5233044072453512</v>
      </c>
      <c r="E5" s="904">
        <v>1.3607966828450253</v>
      </c>
      <c r="F5" s="904">
        <v>1.9420771334133822</v>
      </c>
      <c r="G5" s="904">
        <v>1.0159960040281908</v>
      </c>
      <c r="H5" s="904">
        <v>1.1284912445526736</v>
      </c>
      <c r="I5" s="904">
        <v>-0.61766965198703605</v>
      </c>
      <c r="J5" s="904">
        <v>-0.9115660319389316</v>
      </c>
      <c r="K5" s="904">
        <v>-1.4241699049112975</v>
      </c>
      <c r="L5" s="904">
        <v>-0.40207318702955097</v>
      </c>
      <c r="M5" s="904">
        <v>0.88654462025441905</v>
      </c>
      <c r="N5" s="904">
        <v>6.4083101628082657</v>
      </c>
      <c r="O5" s="904">
        <v>3.4711117985453086</v>
      </c>
      <c r="P5" s="904">
        <v>3.6853642976569687</v>
      </c>
      <c r="Q5" s="904">
        <v>0.65144573269543993</v>
      </c>
    </row>
    <row r="6" spans="1:17">
      <c r="B6" s="221" t="s">
        <v>1393</v>
      </c>
      <c r="C6" s="904">
        <v>9.8236358615877482</v>
      </c>
      <c r="D6" s="904">
        <v>10.581477721471728</v>
      </c>
      <c r="E6" s="904">
        <v>8.2862472258592188</v>
      </c>
      <c r="F6" s="904">
        <v>6.8877568722636981</v>
      </c>
      <c r="G6" s="904">
        <v>6.0674433113753006</v>
      </c>
      <c r="H6" s="904">
        <v>3.7107715321979962</v>
      </c>
      <c r="I6" s="904">
        <v>0.64630737566783547</v>
      </c>
      <c r="J6" s="904">
        <v>1.8237637661817832</v>
      </c>
      <c r="K6" s="904">
        <v>-4.1883990570402319E-2</v>
      </c>
      <c r="L6" s="904">
        <v>-2.4860623101703592</v>
      </c>
      <c r="M6" s="904">
        <v>-3.0563256056963155</v>
      </c>
      <c r="N6" s="904">
        <v>0.8311767372462564</v>
      </c>
      <c r="O6" s="904">
        <v>2.4373297088836789</v>
      </c>
      <c r="P6" s="904">
        <v>3.0694166260430773</v>
      </c>
      <c r="Q6" s="904">
        <v>4.5279860919359995</v>
      </c>
    </row>
    <row r="7" spans="1:17">
      <c r="B7" s="221" t="s">
        <v>60</v>
      </c>
      <c r="C7" s="567">
        <v>3.9000000000000199</v>
      </c>
      <c r="D7" s="567">
        <v>3.7530201200722786</v>
      </c>
      <c r="E7" s="567">
        <v>9.5338624669856813</v>
      </c>
      <c r="F7" s="567">
        <v>11.116283118748683</v>
      </c>
      <c r="G7" s="567">
        <v>3.6610448933541875</v>
      </c>
      <c r="H7" s="567">
        <v>4.2633921260487</v>
      </c>
      <c r="I7" s="567">
        <v>-6.8634854328845876</v>
      </c>
      <c r="J7" s="567">
        <v>-11.488013954654008</v>
      </c>
      <c r="K7" s="567">
        <v>3.6000000000000085</v>
      </c>
      <c r="L7" s="567">
        <v>2.1322536205002223</v>
      </c>
      <c r="M7" s="567">
        <v>1.3822109754378005</v>
      </c>
      <c r="N7" s="567">
        <v>46.733000417780431</v>
      </c>
      <c r="O7" s="567">
        <v>2.3000000000000114</v>
      </c>
      <c r="P7" s="567">
        <v>3.3321278659664557</v>
      </c>
      <c r="Q7" s="567">
        <v>-6.6371160680542971</v>
      </c>
    </row>
    <row r="8" spans="1:17">
      <c r="B8" s="221" t="s">
        <v>81</v>
      </c>
      <c r="C8" s="567">
        <v>8.7999999999999829</v>
      </c>
      <c r="D8" s="567">
        <v>2.4396025166272324</v>
      </c>
      <c r="E8" s="567">
        <v>-1.827657399720124</v>
      </c>
      <c r="F8" s="567">
        <v>1.4356968907024168</v>
      </c>
      <c r="G8" s="567">
        <v>7</v>
      </c>
      <c r="H8" s="567">
        <v>6.8075233433744273</v>
      </c>
      <c r="I8" s="567">
        <v>1.0289694289329532</v>
      </c>
      <c r="J8" s="567">
        <v>6.2717761195258959</v>
      </c>
      <c r="K8" s="567">
        <v>0</v>
      </c>
      <c r="L8" s="567">
        <v>3.6602228479301573</v>
      </c>
      <c r="M8" s="567">
        <v>13.047999259426078</v>
      </c>
      <c r="N8" s="567">
        <v>13.866604782785359</v>
      </c>
      <c r="O8" s="567">
        <v>7.1999999999999886</v>
      </c>
      <c r="P8" s="567">
        <v>5.6850232790125972</v>
      </c>
      <c r="Q8" s="567">
        <v>1.7238364580757946</v>
      </c>
    </row>
    <row r="9" spans="1:17">
      <c r="B9" s="221" t="s">
        <v>82</v>
      </c>
      <c r="C9" s="567">
        <v>10.9</v>
      </c>
      <c r="D9" s="567">
        <v>7.3216411716292953</v>
      </c>
      <c r="E9" s="567">
        <v>3.2944843381007303</v>
      </c>
      <c r="F9" s="567">
        <v>8.8891995992016746</v>
      </c>
      <c r="G9" s="567">
        <v>-1.7</v>
      </c>
      <c r="H9" s="567">
        <v>-0.934880146437294</v>
      </c>
      <c r="I9" s="567">
        <v>1.502180775593672</v>
      </c>
      <c r="J9" s="567">
        <v>-9.5936846209740594</v>
      </c>
      <c r="K9" s="567">
        <v>-12.7</v>
      </c>
      <c r="L9" s="567">
        <v>-9.0790755426654073</v>
      </c>
      <c r="M9" s="567">
        <v>-7.7448143531223934</v>
      </c>
      <c r="N9" s="567">
        <v>16.757504185707162</v>
      </c>
      <c r="O9" s="567">
        <v>21.4</v>
      </c>
      <c r="P9" s="567">
        <v>23.08271042099615</v>
      </c>
      <c r="Q9" s="567">
        <v>12.74120090451953</v>
      </c>
    </row>
    <row r="10" spans="1:17">
      <c r="B10" s="1295" t="s">
        <v>83</v>
      </c>
    </row>
    <row r="11" spans="1:17">
      <c r="B11" s="1295" t="s">
        <v>84</v>
      </c>
    </row>
    <row r="12" spans="1:17">
      <c r="B12" s="1295" t="s">
        <v>64</v>
      </c>
    </row>
    <row r="13" spans="1:17">
      <c r="B13" s="274"/>
    </row>
    <row r="14" spans="1:17">
      <c r="B14" s="274"/>
    </row>
    <row r="15" spans="1:17">
      <c r="B15" s="1174" t="s">
        <v>1391</v>
      </c>
    </row>
    <row r="31" spans="2:5" ht="66.75" customHeight="1">
      <c r="B31" s="1380" t="s">
        <v>1394</v>
      </c>
      <c r="C31" s="1381"/>
      <c r="D31" s="1381"/>
      <c r="E31" s="246"/>
    </row>
    <row r="32" spans="2:5">
      <c r="B32" s="1295" t="s">
        <v>84</v>
      </c>
    </row>
    <row r="33" spans="2:2">
      <c r="B33" s="1295" t="s">
        <v>64</v>
      </c>
    </row>
    <row r="35" spans="2:2">
      <c r="B35" s="15" t="s">
        <v>1636</v>
      </c>
    </row>
  </sheetData>
  <mergeCells count="1">
    <mergeCell ref="B31:D31"/>
  </mergeCells>
  <phoneticPr fontId="39" type="noConversion"/>
  <hyperlinks>
    <hyperlink ref="B35" location="Мазмұны!B27" display="мазмұнға"/>
  </hyperlinks>
  <pageMargins left="0.75" right="0.75" top="1" bottom="1" header="0.5" footer="0.5"/>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6"/>
  <dimension ref="A2:F35"/>
  <sheetViews>
    <sheetView topLeftCell="A7" workbookViewId="0">
      <selection activeCell="B4" sqref="B4"/>
    </sheetView>
  </sheetViews>
  <sheetFormatPr defaultRowHeight="12.75"/>
  <cols>
    <col min="1" max="1" width="6" style="47" customWidth="1"/>
    <col min="2" max="2" width="44.42578125" style="47" customWidth="1"/>
    <col min="3" max="5" width="9.140625" style="47"/>
    <col min="6" max="6" width="11.5703125" style="47" customWidth="1"/>
    <col min="7" max="16384" width="9.140625" style="47"/>
  </cols>
  <sheetData>
    <row r="2" spans="1:6">
      <c r="A2" s="1176" t="s">
        <v>1630</v>
      </c>
      <c r="B2" s="220" t="s">
        <v>268</v>
      </c>
    </row>
    <row r="3" spans="1:6">
      <c r="A3" s="1176"/>
      <c r="B3" s="220"/>
    </row>
    <row r="4" spans="1:6">
      <c r="B4" s="221"/>
      <c r="C4" s="714">
        <v>2007</v>
      </c>
      <c r="D4" s="714">
        <v>2008</v>
      </c>
      <c r="E4" s="714">
        <v>2009</v>
      </c>
      <c r="F4" s="714" t="s">
        <v>1081</v>
      </c>
    </row>
    <row r="5" spans="1:6">
      <c r="B5" s="221" t="s">
        <v>89</v>
      </c>
      <c r="C5" s="1046">
        <v>6.2608542210146945E-2</v>
      </c>
      <c r="D5" s="1046">
        <v>1.226411157183927E-2</v>
      </c>
      <c r="E5" s="1046">
        <v>-1.7796352407938872E-2</v>
      </c>
      <c r="F5" s="1046">
        <v>3.1383842177428199E-2</v>
      </c>
    </row>
    <row r="6" spans="1:6">
      <c r="B6" s="221" t="s">
        <v>90</v>
      </c>
      <c r="C6" s="1046">
        <v>1.0320684858561134E-2</v>
      </c>
      <c r="D6" s="1046">
        <v>2.6592117026182725E-3</v>
      </c>
      <c r="E6" s="1046">
        <v>1.2263372065813493E-3</v>
      </c>
      <c r="F6" s="1046">
        <v>1.9166501786196854E-3</v>
      </c>
    </row>
    <row r="7" spans="1:6">
      <c r="B7" s="221" t="s">
        <v>91</v>
      </c>
      <c r="C7" s="1046">
        <v>3.8817829299716951E-2</v>
      </c>
      <c r="D7" s="1046">
        <v>2.8483756150332227E-4</v>
      </c>
      <c r="E7" s="1046">
        <v>4.534273439948412E-3</v>
      </c>
      <c r="F7" s="1046">
        <v>1.1478191217569288E-3</v>
      </c>
    </row>
    <row r="8" spans="1:6">
      <c r="B8" s="221" t="s">
        <v>92</v>
      </c>
      <c r="C8" s="1046">
        <v>1.4100522429293083E-2</v>
      </c>
      <c r="D8" s="1046">
        <v>-2.3613277290338876E-2</v>
      </c>
      <c r="E8" s="1046">
        <v>-7.8107911658612081E-4</v>
      </c>
      <c r="F8" s="1046">
        <v>-9.7821613686670077E-3</v>
      </c>
    </row>
    <row r="9" spans="1:6">
      <c r="B9" s="221" t="s">
        <v>93</v>
      </c>
      <c r="C9" s="1046">
        <v>-4.4802019384135389E-2</v>
      </c>
      <c r="D9" s="1046">
        <v>4.381809580331282E-2</v>
      </c>
      <c r="E9" s="1046">
        <v>2.3788452624164288E-2</v>
      </c>
      <c r="F9" s="1046">
        <v>6.5740220225234083E-2</v>
      </c>
    </row>
    <row r="10" spans="1:6">
      <c r="B10" s="224" t="s">
        <v>64</v>
      </c>
      <c r="C10" s="1178"/>
      <c r="D10" s="1178"/>
      <c r="E10" s="1178"/>
      <c r="F10" s="1178"/>
    </row>
    <row r="11" spans="1:6">
      <c r="B11" s="275"/>
      <c r="C11" s="1178"/>
      <c r="D11" s="1178"/>
      <c r="E11" s="1178"/>
      <c r="F11" s="1178"/>
    </row>
    <row r="13" spans="1:6">
      <c r="B13" s="220" t="s">
        <v>268</v>
      </c>
    </row>
    <row r="33" spans="2:2">
      <c r="B33" s="224" t="s">
        <v>64</v>
      </c>
    </row>
    <row r="35" spans="2:2">
      <c r="B35" s="15" t="s">
        <v>1636</v>
      </c>
    </row>
  </sheetData>
  <phoneticPr fontId="39" type="noConversion"/>
  <hyperlinks>
    <hyperlink ref="B35" location="Мазмұны!B28" display="мазмұнға"/>
  </hyperlinks>
  <pageMargins left="0.75" right="0.75" top="1" bottom="1" header="0.5" footer="0.5"/>
  <pageSetup paperSize="9" orientation="portrait" verticalDpi="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7"/>
  <dimension ref="A2:O52"/>
  <sheetViews>
    <sheetView topLeftCell="A7" workbookViewId="0">
      <selection activeCell="H12" sqref="H12"/>
    </sheetView>
  </sheetViews>
  <sheetFormatPr defaultRowHeight="12.75"/>
  <cols>
    <col min="1" max="1" width="9.140625" style="47"/>
    <col min="2" max="2" width="12.42578125" style="47" customWidth="1"/>
    <col min="3" max="3" width="10.85546875" style="47" customWidth="1"/>
    <col min="4" max="4" width="13.42578125" style="47" customWidth="1"/>
    <col min="5" max="5" width="11.85546875" style="47" customWidth="1"/>
    <col min="6" max="6" width="13.28515625" style="47" customWidth="1"/>
    <col min="7" max="16384" width="9.140625" style="47"/>
  </cols>
  <sheetData>
    <row r="2" spans="1:13">
      <c r="A2" s="1176" t="s">
        <v>1630</v>
      </c>
      <c r="B2" s="220" t="s">
        <v>1662</v>
      </c>
    </row>
    <row r="3" spans="1:13">
      <c r="A3" s="1176"/>
      <c r="B3" s="220"/>
    </row>
    <row r="4" spans="1:13" ht="25.5">
      <c r="B4" s="221"/>
      <c r="C4" s="1144" t="s">
        <v>807</v>
      </c>
      <c r="D4" s="1144" t="s">
        <v>806</v>
      </c>
      <c r="E4" s="1144" t="s">
        <v>810</v>
      </c>
      <c r="F4" s="1144" t="s">
        <v>808</v>
      </c>
      <c r="G4" s="1179"/>
      <c r="I4" s="275"/>
      <c r="J4" s="1179"/>
      <c r="K4" s="1179"/>
      <c r="L4" s="1179"/>
      <c r="M4" s="1179"/>
    </row>
    <row r="5" spans="1:13">
      <c r="B5" s="1348">
        <v>2006</v>
      </c>
      <c r="C5" s="726">
        <v>1600.8982310000001</v>
      </c>
      <c r="D5" s="726">
        <v>569.40737700000011</v>
      </c>
      <c r="E5" s="726">
        <v>284.01090099999999</v>
      </c>
      <c r="F5" s="726">
        <v>370.20651800000002</v>
      </c>
      <c r="I5" s="275"/>
      <c r="J5" s="1282"/>
      <c r="K5" s="1282"/>
      <c r="L5" s="1282"/>
      <c r="M5" s="1282"/>
    </row>
    <row r="6" spans="1:13">
      <c r="B6" s="1348">
        <v>2007</v>
      </c>
      <c r="C6" s="726">
        <v>1656.1422969999999</v>
      </c>
      <c r="D6" s="726">
        <v>622.512156</v>
      </c>
      <c r="E6" s="726">
        <v>577.07893999999999</v>
      </c>
      <c r="F6" s="726">
        <v>536.38964899999996</v>
      </c>
      <c r="I6" s="275"/>
      <c r="J6" s="1282"/>
      <c r="K6" s="1282"/>
      <c r="L6" s="1282"/>
      <c r="M6" s="1282"/>
    </row>
    <row r="7" spans="1:13">
      <c r="B7" s="1348">
        <v>2008</v>
      </c>
      <c r="C7" s="726">
        <v>1706.1039719999999</v>
      </c>
      <c r="D7" s="726">
        <v>1064.838753</v>
      </c>
      <c r="E7" s="726">
        <v>651.63407699999993</v>
      </c>
      <c r="F7" s="726">
        <v>788.30167700000004</v>
      </c>
      <c r="I7" s="275"/>
      <c r="J7" s="1282"/>
      <c r="K7" s="1282"/>
      <c r="L7" s="1282"/>
      <c r="M7" s="1282"/>
    </row>
    <row r="8" spans="1:13">
      <c r="B8" s="1348">
        <v>2009</v>
      </c>
      <c r="C8" s="726">
        <v>1491.4324489999999</v>
      </c>
      <c r="D8" s="726">
        <v>1697.4933410000001</v>
      </c>
      <c r="E8" s="726">
        <v>529.03864199999998</v>
      </c>
      <c r="F8" s="726">
        <v>867.33327600000007</v>
      </c>
      <c r="I8" s="275"/>
      <c r="J8" s="1282"/>
      <c r="K8" s="1282"/>
      <c r="L8" s="1282"/>
      <c r="M8" s="1282"/>
    </row>
    <row r="9" spans="1:13">
      <c r="B9" s="221"/>
      <c r="C9" s="726"/>
      <c r="D9" s="726"/>
      <c r="E9" s="726"/>
      <c r="F9" s="726"/>
      <c r="I9" s="275"/>
      <c r="J9" s="1282"/>
      <c r="K9" s="1282"/>
      <c r="L9" s="1282"/>
      <c r="M9" s="1282"/>
    </row>
    <row r="10" spans="1:13">
      <c r="B10" s="221" t="s">
        <v>99</v>
      </c>
      <c r="C10" s="726">
        <v>1127.2899459999994</v>
      </c>
      <c r="D10" s="726">
        <v>600.55049699999995</v>
      </c>
      <c r="E10" s="726">
        <v>380.65487000000002</v>
      </c>
      <c r="F10" s="726">
        <v>479.23405200000002</v>
      </c>
      <c r="I10" s="275"/>
      <c r="J10" s="1282"/>
      <c r="K10" s="1282"/>
      <c r="L10" s="1282"/>
      <c r="M10" s="1282"/>
    </row>
    <row r="11" spans="1:13">
      <c r="B11" s="221" t="s">
        <v>100</v>
      </c>
      <c r="C11" s="726">
        <v>980.61907199999996</v>
      </c>
      <c r="D11" s="726">
        <v>1247.6635590000001</v>
      </c>
      <c r="E11" s="726">
        <v>275.74519099999998</v>
      </c>
      <c r="F11" s="726">
        <v>521.540753</v>
      </c>
      <c r="I11" s="275"/>
      <c r="J11" s="1282"/>
      <c r="K11" s="1282"/>
      <c r="L11" s="1282"/>
      <c r="M11" s="1282"/>
    </row>
    <row r="12" spans="1:13">
      <c r="B12" s="221" t="s">
        <v>85</v>
      </c>
      <c r="C12" s="726">
        <v>1440.0182569999999</v>
      </c>
      <c r="D12" s="726">
        <v>789.82428299999992</v>
      </c>
      <c r="E12" s="726">
        <v>248.72815699999998</v>
      </c>
      <c r="F12" s="726">
        <v>648.03925000000004</v>
      </c>
      <c r="I12" s="275"/>
      <c r="J12" s="1282"/>
      <c r="K12" s="1282"/>
      <c r="L12" s="1282"/>
      <c r="M12" s="1282"/>
    </row>
    <row r="13" spans="1:13">
      <c r="B13" s="224" t="s">
        <v>65</v>
      </c>
    </row>
    <row r="15" spans="1:13">
      <c r="B15" s="955"/>
    </row>
    <row r="16" spans="1:13">
      <c r="B16" s="220" t="s">
        <v>1662</v>
      </c>
    </row>
    <row r="35" spans="2:2">
      <c r="B35" s="224" t="s">
        <v>65</v>
      </c>
    </row>
    <row r="37" spans="2:2">
      <c r="B37" s="15" t="s">
        <v>1636</v>
      </c>
    </row>
    <row r="52" spans="13:15">
      <c r="M52"/>
      <c r="N52"/>
      <c r="O52"/>
    </row>
  </sheetData>
  <phoneticPr fontId="39" type="noConversion"/>
  <hyperlinks>
    <hyperlink ref="B37" location="Мазмұны!B29" display="мазмұнға"/>
  </hyperlinks>
  <pageMargins left="0.75" right="0.75" top="1" bottom="1" header="0.5" footer="0.5"/>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8"/>
  <dimension ref="A2:J39"/>
  <sheetViews>
    <sheetView topLeftCell="A7" workbookViewId="0">
      <selection activeCell="I15" sqref="I15"/>
    </sheetView>
  </sheetViews>
  <sheetFormatPr defaultRowHeight="12.75"/>
  <cols>
    <col min="1" max="1" width="6.28515625" style="47" customWidth="1"/>
    <col min="2" max="2" width="12.42578125" style="47" customWidth="1"/>
    <col min="3" max="3" width="10.85546875" style="47" customWidth="1"/>
    <col min="4" max="4" width="14.7109375" style="47" customWidth="1"/>
    <col min="5" max="5" width="11.85546875" style="47" customWidth="1"/>
    <col min="6" max="6" width="15" style="47" customWidth="1"/>
    <col min="7" max="16384" width="9.140625" style="47"/>
  </cols>
  <sheetData>
    <row r="2" spans="1:7">
      <c r="A2" s="1176" t="s">
        <v>1630</v>
      </c>
      <c r="B2" s="220" t="s">
        <v>94</v>
      </c>
    </row>
    <row r="3" spans="1:7">
      <c r="A3" s="1176"/>
      <c r="B3" s="220"/>
    </row>
    <row r="4" spans="1:7" ht="38.25">
      <c r="B4" s="221"/>
      <c r="C4" s="1144" t="s">
        <v>95</v>
      </c>
      <c r="D4" s="1144" t="s">
        <v>96</v>
      </c>
      <c r="E4" s="1144" t="s">
        <v>97</v>
      </c>
      <c r="F4" s="1144" t="s">
        <v>98</v>
      </c>
      <c r="G4" s="1179"/>
    </row>
    <row r="5" spans="1:7">
      <c r="B5" s="1348">
        <v>2006</v>
      </c>
      <c r="C5" s="726">
        <v>1051.852875</v>
      </c>
      <c r="D5" s="726">
        <v>632.42824700000006</v>
      </c>
      <c r="E5" s="726">
        <v>1140.2419050000001</v>
      </c>
      <c r="F5" s="904">
        <v>10.6</v>
      </c>
    </row>
    <row r="6" spans="1:7">
      <c r="B6" s="1348">
        <v>2007</v>
      </c>
      <c r="C6" s="726">
        <v>1258.8547940000001</v>
      </c>
      <c r="D6" s="726">
        <v>903.75124800000003</v>
      </c>
      <c r="E6" s="726">
        <v>1229.5160000000001</v>
      </c>
      <c r="F6" s="904">
        <v>13.5</v>
      </c>
    </row>
    <row r="7" spans="1:7">
      <c r="B7" s="1348">
        <v>2008</v>
      </c>
      <c r="C7" s="726">
        <v>1704.1182309999999</v>
      </c>
      <c r="D7" s="726">
        <v>1221.9780740000001</v>
      </c>
      <c r="E7" s="726">
        <v>1284.7821739999999</v>
      </c>
      <c r="F7" s="904">
        <v>14.8</v>
      </c>
    </row>
    <row r="8" spans="1:7">
      <c r="B8" s="1348">
        <v>2009</v>
      </c>
      <c r="C8" s="726">
        <v>2246.3143749999999</v>
      </c>
      <c r="D8" s="726">
        <v>1241.9460369999999</v>
      </c>
      <c r="E8" s="726">
        <v>1097.037296</v>
      </c>
      <c r="F8" s="904">
        <v>2.9000000000000057</v>
      </c>
    </row>
    <row r="9" spans="1:7">
      <c r="B9" s="221"/>
      <c r="C9" s="726"/>
      <c r="D9" s="726"/>
      <c r="E9" s="726"/>
      <c r="F9" s="221"/>
    </row>
    <row r="10" spans="1:7">
      <c r="B10" s="221" t="s">
        <v>99</v>
      </c>
      <c r="C10" s="726">
        <v>1025.3681759999999</v>
      </c>
      <c r="D10" s="726">
        <v>701.88647148673329</v>
      </c>
      <c r="E10" s="726">
        <v>860.47471769840422</v>
      </c>
      <c r="F10" s="904">
        <v>8.1999999999999993</v>
      </c>
    </row>
    <row r="11" spans="1:7">
      <c r="B11" s="221" t="s">
        <v>100</v>
      </c>
      <c r="C11" s="726">
        <v>1595.2324269999999</v>
      </c>
      <c r="D11" s="726">
        <v>743.45806300000004</v>
      </c>
      <c r="E11" s="726">
        <v>686.87808299999995</v>
      </c>
      <c r="F11" s="904">
        <v>2.2000000000000002</v>
      </c>
    </row>
    <row r="12" spans="1:7">
      <c r="B12" s="221" t="s">
        <v>85</v>
      </c>
      <c r="C12" s="726">
        <v>1307.9461799999999</v>
      </c>
      <c r="D12" s="726">
        <v>1046.714299</v>
      </c>
      <c r="E12" s="726">
        <v>771.94946800000002</v>
      </c>
      <c r="F12" s="904">
        <v>-2.0999999999999943</v>
      </c>
    </row>
    <row r="13" spans="1:7" ht="12.75" customHeight="1">
      <c r="B13" s="1382" t="s">
        <v>101</v>
      </c>
      <c r="C13" s="1383"/>
      <c r="D13" s="1383"/>
      <c r="E13" s="1383"/>
      <c r="F13" s="1383"/>
    </row>
    <row r="14" spans="1:7">
      <c r="B14" s="224" t="s">
        <v>65</v>
      </c>
    </row>
    <row r="16" spans="1:7">
      <c r="B16" s="220" t="s">
        <v>94</v>
      </c>
    </row>
    <row r="35" spans="2:10">
      <c r="B35" s="1384" t="s">
        <v>114</v>
      </c>
      <c r="C35" s="1385"/>
      <c r="D35" s="1385"/>
      <c r="E35" s="1385"/>
      <c r="F35" s="1385"/>
    </row>
    <row r="36" spans="2:10" ht="23.25" customHeight="1">
      <c r="B36" s="1386" t="s">
        <v>111</v>
      </c>
      <c r="C36" s="1386"/>
      <c r="D36" s="1386"/>
      <c r="E36" s="1386"/>
      <c r="F36" s="1386"/>
      <c r="G36" s="1386"/>
      <c r="H36" s="1386"/>
      <c r="I36" s="1386"/>
      <c r="J36" s="1386"/>
    </row>
    <row r="37" spans="2:10">
      <c r="B37" s="224" t="s">
        <v>65</v>
      </c>
    </row>
    <row r="39" spans="2:10">
      <c r="B39" s="15" t="s">
        <v>1636</v>
      </c>
    </row>
  </sheetData>
  <mergeCells count="3">
    <mergeCell ref="B13:F13"/>
    <mergeCell ref="B35:F35"/>
    <mergeCell ref="B36:J36"/>
  </mergeCells>
  <phoneticPr fontId="39" type="noConversion"/>
  <hyperlinks>
    <hyperlink ref="B39" location="Мазмұны!B30" display="мазмұнға"/>
  </hyperlinks>
  <pageMargins left="0.75" right="0.75" top="1" bottom="1" header="0.5" footer="0.5"/>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2:J51"/>
  <sheetViews>
    <sheetView workbookViewId="0">
      <selection activeCell="G20" sqref="G20"/>
    </sheetView>
  </sheetViews>
  <sheetFormatPr defaultRowHeight="12.75"/>
  <cols>
    <col min="1" max="1" width="5.42578125" customWidth="1"/>
    <col min="3" max="3" width="12.5703125" customWidth="1"/>
    <col min="4" max="4" width="9.5703125" customWidth="1"/>
  </cols>
  <sheetData>
    <row r="2" spans="1:10">
      <c r="A2" s="1176" t="s">
        <v>1630</v>
      </c>
      <c r="B2" s="220" t="s">
        <v>1663</v>
      </c>
      <c r="C2" s="47"/>
      <c r="D2" s="47"/>
      <c r="E2" s="47"/>
      <c r="F2" s="47"/>
      <c r="G2" s="220" t="s">
        <v>1663</v>
      </c>
      <c r="H2" s="47"/>
      <c r="I2" s="47"/>
      <c r="J2" s="47"/>
    </row>
    <row r="3" spans="1:10">
      <c r="A3" s="1176"/>
      <c r="B3" s="220"/>
      <c r="C3" s="47"/>
      <c r="D3" s="47"/>
      <c r="E3" s="47"/>
      <c r="F3" s="47"/>
      <c r="H3" s="47"/>
      <c r="I3" s="47"/>
      <c r="J3" s="47"/>
    </row>
    <row r="4" spans="1:10" ht="25.5">
      <c r="B4" s="223"/>
      <c r="C4" s="229" t="s">
        <v>112</v>
      </c>
      <c r="D4" s="229" t="s">
        <v>113</v>
      </c>
      <c r="E4" s="47"/>
      <c r="F4" s="47"/>
      <c r="G4" s="47"/>
      <c r="H4" s="47"/>
      <c r="I4" s="47"/>
      <c r="J4" s="47"/>
    </row>
    <row r="5" spans="1:10">
      <c r="B5" s="944" t="s">
        <v>713</v>
      </c>
      <c r="C5" s="1215">
        <v>12.823452987225563</v>
      </c>
      <c r="D5" s="1215">
        <v>4.91</v>
      </c>
      <c r="E5" s="47"/>
      <c r="F5" s="47"/>
      <c r="G5" s="47"/>
      <c r="H5" s="47"/>
      <c r="I5" s="47"/>
      <c r="J5" s="47"/>
    </row>
    <row r="6" spans="1:10">
      <c r="B6" s="944" t="s">
        <v>714</v>
      </c>
      <c r="C6" s="1215">
        <v>13.133123780418593</v>
      </c>
      <c r="D6" s="1215">
        <v>4.8099999999999996</v>
      </c>
      <c r="E6" s="47"/>
      <c r="F6" s="47"/>
      <c r="G6" s="47"/>
      <c r="H6" s="47"/>
      <c r="I6" s="47"/>
      <c r="J6" s="47"/>
    </row>
    <row r="7" spans="1:10">
      <c r="B7" s="944" t="s">
        <v>715</v>
      </c>
      <c r="C7" s="1215">
        <v>13.239605500050104</v>
      </c>
      <c r="D7" s="1215">
        <v>5.3</v>
      </c>
      <c r="E7" s="47"/>
      <c r="F7" s="47"/>
      <c r="G7" s="47"/>
      <c r="H7" s="47"/>
      <c r="I7" s="47"/>
      <c r="J7" s="47"/>
    </row>
    <row r="8" spans="1:10">
      <c r="B8" s="944" t="s">
        <v>716</v>
      </c>
      <c r="C8" s="1215">
        <v>12.952638273354728</v>
      </c>
      <c r="D8" s="1215">
        <v>5.5</v>
      </c>
      <c r="E8" s="47"/>
      <c r="F8" s="47"/>
      <c r="G8" s="47"/>
      <c r="H8" s="47"/>
      <c r="I8" s="47"/>
      <c r="J8" s="47"/>
    </row>
    <row r="9" spans="1:10">
      <c r="B9" s="944" t="s">
        <v>717</v>
      </c>
      <c r="C9" s="1215">
        <v>13.167268037934363</v>
      </c>
      <c r="D9" s="1215">
        <v>5.65</v>
      </c>
      <c r="E9" s="47"/>
      <c r="F9" s="47"/>
      <c r="G9" s="47"/>
      <c r="H9" s="47"/>
      <c r="I9" s="47"/>
      <c r="J9" s="47"/>
    </row>
    <row r="10" spans="1:10">
      <c r="B10" s="944" t="s">
        <v>718</v>
      </c>
      <c r="C10" s="1215">
        <v>12.846092040266793</v>
      </c>
      <c r="D10" s="1216">
        <v>5.74</v>
      </c>
      <c r="E10" s="47"/>
      <c r="F10" s="47"/>
      <c r="G10" s="47"/>
      <c r="H10" s="47"/>
      <c r="I10" s="47"/>
      <c r="J10" s="47"/>
    </row>
    <row r="11" spans="1:10">
      <c r="B11" s="944" t="s">
        <v>719</v>
      </c>
      <c r="C11" s="1215">
        <v>13.453423696120495</v>
      </c>
      <c r="D11" s="1215">
        <v>5.69</v>
      </c>
      <c r="E11" s="47"/>
      <c r="F11" s="47"/>
      <c r="G11" s="47"/>
      <c r="H11" s="47"/>
      <c r="I11" s="47"/>
      <c r="J11" s="47"/>
    </row>
    <row r="12" spans="1:10">
      <c r="B12" s="944" t="s">
        <v>720</v>
      </c>
      <c r="C12" s="1215">
        <v>13.921164560974141</v>
      </c>
      <c r="D12" s="1215">
        <v>5.8</v>
      </c>
      <c r="E12" s="47"/>
      <c r="F12" s="47"/>
      <c r="G12" s="47"/>
      <c r="H12" s="47"/>
      <c r="I12" s="47"/>
      <c r="J12" s="47"/>
    </row>
    <row r="13" spans="1:10">
      <c r="B13" s="944" t="s">
        <v>721</v>
      </c>
      <c r="C13" s="1215">
        <v>14.258492451571016</v>
      </c>
      <c r="D13" s="1215">
        <v>5.9</v>
      </c>
      <c r="E13" s="47"/>
      <c r="F13" s="47"/>
      <c r="G13" s="47"/>
      <c r="H13" s="47"/>
      <c r="I13" s="47"/>
      <c r="J13" s="47"/>
    </row>
    <row r="14" spans="1:10">
      <c r="B14" s="944" t="s">
        <v>722</v>
      </c>
      <c r="C14" s="1215">
        <v>14.535303002617013</v>
      </c>
      <c r="D14" s="1215">
        <v>6.09</v>
      </c>
      <c r="E14" s="47"/>
      <c r="F14" s="47"/>
      <c r="G14" s="47"/>
      <c r="H14" s="47"/>
      <c r="I14" s="47"/>
      <c r="J14" s="47"/>
    </row>
    <row r="15" spans="1:10">
      <c r="B15" s="944" t="s">
        <v>723</v>
      </c>
      <c r="C15" s="1215">
        <v>14.359373808823257</v>
      </c>
      <c r="D15" s="1215">
        <v>6.11</v>
      </c>
      <c r="E15" s="47"/>
      <c r="F15" s="47"/>
      <c r="G15" s="47"/>
      <c r="H15" s="47"/>
      <c r="I15" s="47"/>
      <c r="J15" s="47"/>
    </row>
    <row r="16" spans="1:10">
      <c r="B16" s="944" t="s">
        <v>724</v>
      </c>
      <c r="C16" s="1215">
        <v>14.802281811624038</v>
      </c>
      <c r="D16" s="1217">
        <v>6.02</v>
      </c>
      <c r="E16" s="47"/>
      <c r="F16" s="47"/>
      <c r="G16" s="47"/>
      <c r="H16" s="47"/>
      <c r="I16" s="47"/>
      <c r="J16" s="47"/>
    </row>
    <row r="17" spans="2:10">
      <c r="B17" s="944" t="s">
        <v>725</v>
      </c>
      <c r="C17" s="1215">
        <v>14.678570613047023</v>
      </c>
      <c r="D17" s="1215">
        <v>6.31</v>
      </c>
      <c r="E17" s="47"/>
      <c r="F17" s="47"/>
      <c r="G17" s="47"/>
      <c r="H17" s="47"/>
      <c r="I17" s="47"/>
      <c r="J17" s="47"/>
    </row>
    <row r="18" spans="2:10">
      <c r="B18" s="944" t="s">
        <v>726</v>
      </c>
      <c r="C18" s="1215">
        <v>15.398165274080126</v>
      </c>
      <c r="D18" s="1215">
        <v>6.41</v>
      </c>
      <c r="E18" s="47"/>
      <c r="F18" s="47"/>
      <c r="G18" s="224" t="s">
        <v>14</v>
      </c>
      <c r="H18" s="47"/>
      <c r="I18" s="47"/>
      <c r="J18" s="47"/>
    </row>
    <row r="19" spans="2:10">
      <c r="B19" s="944" t="s">
        <v>727</v>
      </c>
      <c r="C19" s="1215">
        <v>15.288463285512305</v>
      </c>
      <c r="D19" s="1215">
        <v>6.32</v>
      </c>
      <c r="E19" s="47"/>
      <c r="F19" s="47"/>
      <c r="H19" s="47"/>
      <c r="I19" s="47"/>
      <c r="J19" s="47"/>
    </row>
    <row r="20" spans="2:10">
      <c r="B20" s="944" t="s">
        <v>728</v>
      </c>
      <c r="C20" s="1215">
        <v>14.946388612491768</v>
      </c>
      <c r="D20" s="1215">
        <v>6.41</v>
      </c>
      <c r="E20" s="47"/>
      <c r="F20" s="47"/>
      <c r="G20" s="15" t="s">
        <v>1636</v>
      </c>
      <c r="H20" s="47"/>
      <c r="I20" s="47"/>
      <c r="J20" s="47"/>
    </row>
    <row r="21" spans="2:10">
      <c r="B21" s="944" t="s">
        <v>729</v>
      </c>
      <c r="C21" s="1215">
        <v>15.107476954347666</v>
      </c>
      <c r="D21" s="1215">
        <v>6.11</v>
      </c>
      <c r="E21" s="47"/>
      <c r="F21" s="47"/>
      <c r="H21" s="47"/>
      <c r="I21" s="47"/>
      <c r="J21" s="47"/>
    </row>
    <row r="22" spans="2:10">
      <c r="B22" s="944" t="s">
        <v>730</v>
      </c>
      <c r="C22" s="1215">
        <v>15.809483356803458</v>
      </c>
      <c r="D22" s="1215">
        <v>5.97</v>
      </c>
      <c r="E22" s="47"/>
      <c r="F22" s="47"/>
      <c r="G22" s="47"/>
      <c r="H22" s="47"/>
      <c r="I22" s="47"/>
      <c r="J22" s="47"/>
    </row>
    <row r="23" spans="2:10">
      <c r="B23" s="944" t="s">
        <v>731</v>
      </c>
      <c r="C23" s="1215">
        <v>15.48023666547537</v>
      </c>
      <c r="D23" s="1215">
        <v>5.97</v>
      </c>
      <c r="E23" s="47"/>
      <c r="F23" s="47"/>
      <c r="G23" s="47"/>
      <c r="H23" s="47"/>
      <c r="I23" s="47"/>
      <c r="J23" s="47"/>
    </row>
    <row r="24" spans="2:10">
      <c r="B24" s="944" t="s">
        <v>732</v>
      </c>
      <c r="C24" s="1215">
        <v>16.054598977433031</v>
      </c>
      <c r="D24" s="1215">
        <v>6.18</v>
      </c>
      <c r="E24" s="47"/>
      <c r="F24" s="47"/>
      <c r="G24" s="47"/>
      <c r="H24" s="47"/>
      <c r="I24" s="47"/>
      <c r="J24" s="47"/>
    </row>
    <row r="25" spans="2:10">
      <c r="B25" s="944" t="s">
        <v>733</v>
      </c>
      <c r="C25" s="1215">
        <v>15.190998874180444</v>
      </c>
      <c r="D25" s="1215">
        <v>6.31</v>
      </c>
      <c r="E25" s="47"/>
      <c r="F25" s="47"/>
      <c r="G25" s="47"/>
      <c r="H25" s="47"/>
      <c r="I25" s="47"/>
      <c r="J25" s="47"/>
    </row>
    <row r="26" spans="2:10">
      <c r="B26" s="944" t="s">
        <v>734</v>
      </c>
      <c r="C26" s="1215">
        <v>15.374914621223301</v>
      </c>
      <c r="D26" s="1215">
        <v>6.3</v>
      </c>
      <c r="E26" s="47"/>
      <c r="F26" s="47"/>
      <c r="G26" s="47"/>
      <c r="H26" s="47"/>
      <c r="I26" s="47"/>
      <c r="J26" s="47"/>
    </row>
    <row r="27" spans="2:10">
      <c r="B27" s="944" t="s">
        <v>735</v>
      </c>
      <c r="C27" s="1215">
        <v>15.030247833553471</v>
      </c>
      <c r="D27" s="1215">
        <v>6.43</v>
      </c>
      <c r="E27" s="47"/>
      <c r="F27" s="47"/>
      <c r="G27" s="47"/>
      <c r="H27" s="47"/>
      <c r="I27" s="47"/>
      <c r="J27" s="47"/>
    </row>
    <row r="28" spans="2:10">
      <c r="B28" s="944" t="s">
        <v>736</v>
      </c>
      <c r="C28" s="1215">
        <v>15.046149822040238</v>
      </c>
      <c r="D28" s="1215">
        <v>6.53</v>
      </c>
      <c r="E28" s="47"/>
      <c r="F28" s="47"/>
      <c r="G28" s="47"/>
      <c r="H28" s="47"/>
      <c r="I28" s="47"/>
      <c r="J28" s="47"/>
    </row>
    <row r="29" spans="2:10">
      <c r="B29" s="944" t="s">
        <v>737</v>
      </c>
      <c r="C29" s="1215">
        <v>14.4527888334687</v>
      </c>
      <c r="D29" s="1215">
        <v>6.52</v>
      </c>
      <c r="E29" s="47"/>
      <c r="F29" s="47"/>
      <c r="G29" s="47"/>
      <c r="H29" s="47"/>
      <c r="I29" s="47"/>
      <c r="J29" s="47"/>
    </row>
    <row r="30" spans="2:10">
      <c r="B30" s="944" t="s">
        <v>738</v>
      </c>
      <c r="C30" s="1215">
        <v>14.9437061096924</v>
      </c>
      <c r="D30" s="1215">
        <v>6.45</v>
      </c>
      <c r="E30" s="47"/>
      <c r="F30" s="47"/>
      <c r="G30" s="47"/>
      <c r="H30" s="47"/>
      <c r="I30" s="47"/>
      <c r="J30" s="47"/>
    </row>
    <row r="31" spans="2:10">
      <c r="B31" s="944" t="s">
        <v>739</v>
      </c>
      <c r="C31" s="1215">
        <v>15.393402411466807</v>
      </c>
      <c r="D31" s="1215">
        <v>6.42</v>
      </c>
      <c r="E31" s="47"/>
      <c r="F31" s="47"/>
      <c r="G31" s="47"/>
      <c r="H31" s="47"/>
      <c r="I31" s="47"/>
      <c r="J31" s="47"/>
    </row>
    <row r="32" spans="2:10">
      <c r="B32" s="944" t="s">
        <v>740</v>
      </c>
      <c r="C32" s="1215">
        <v>14.895468377706219</v>
      </c>
      <c r="D32" s="1215">
        <v>6.32</v>
      </c>
      <c r="E32" s="47"/>
      <c r="F32" s="47"/>
      <c r="G32" s="47"/>
      <c r="H32" s="47"/>
      <c r="I32" s="47"/>
      <c r="J32" s="47"/>
    </row>
    <row r="33" spans="2:10">
      <c r="B33" s="944" t="s">
        <v>741</v>
      </c>
      <c r="C33" s="1215">
        <v>14.10900353421996</v>
      </c>
      <c r="D33" s="1215">
        <v>6.13</v>
      </c>
      <c r="E33" s="47"/>
      <c r="F33" s="47"/>
      <c r="G33" s="47"/>
      <c r="H33" s="47"/>
      <c r="I33" s="47"/>
      <c r="J33" s="47"/>
    </row>
    <row r="34" spans="2:10">
      <c r="B34" s="944" t="s">
        <v>742</v>
      </c>
      <c r="C34" s="1215">
        <v>13.3525310254203</v>
      </c>
      <c r="D34" s="1215">
        <v>5.3</v>
      </c>
      <c r="E34" s="47"/>
      <c r="F34" s="47"/>
      <c r="G34" s="47"/>
      <c r="H34" s="47"/>
      <c r="I34" s="47"/>
      <c r="J34" s="47"/>
    </row>
    <row r="35" spans="2:10">
      <c r="B35" s="944" t="s">
        <v>743</v>
      </c>
      <c r="C35" s="1215">
        <v>14.249102053079451</v>
      </c>
      <c r="D35" s="1215">
        <v>4.3099999999999996</v>
      </c>
      <c r="E35" s="47"/>
      <c r="F35" s="47"/>
      <c r="G35" s="47"/>
      <c r="H35" s="47"/>
      <c r="I35" s="47"/>
      <c r="J35" s="47"/>
    </row>
    <row r="36" spans="2:10">
      <c r="B36" s="944" t="s">
        <v>744</v>
      </c>
      <c r="C36" s="1215">
        <v>14.671037935375152</v>
      </c>
      <c r="D36" s="1215">
        <v>3.56</v>
      </c>
      <c r="E36" s="47"/>
      <c r="F36" s="47"/>
      <c r="G36" s="47"/>
      <c r="H36" s="47"/>
      <c r="I36" s="47"/>
      <c r="J36" s="47"/>
    </row>
    <row r="37" spans="2:10">
      <c r="B37" s="944" t="s">
        <v>745</v>
      </c>
      <c r="C37" s="1215">
        <v>14.675164138820236</v>
      </c>
      <c r="D37" s="1215">
        <v>2.5</v>
      </c>
      <c r="E37" s="47"/>
      <c r="F37" s="47"/>
      <c r="G37" s="47"/>
      <c r="H37" s="47"/>
      <c r="I37" s="47"/>
      <c r="J37" s="47"/>
    </row>
    <row r="38" spans="2:10">
      <c r="B38" s="944" t="s">
        <v>746</v>
      </c>
      <c r="C38" s="1215">
        <v>15.00223681577511</v>
      </c>
      <c r="D38" s="1215">
        <v>2.52</v>
      </c>
      <c r="E38" s="47"/>
      <c r="F38" s="47"/>
      <c r="G38" s="47"/>
      <c r="H38" s="47"/>
      <c r="I38" s="47"/>
      <c r="J38" s="47"/>
    </row>
    <row r="39" spans="2:10">
      <c r="B39" s="944" t="s">
        <v>747</v>
      </c>
      <c r="C39" s="1215">
        <v>14.827829674668582</v>
      </c>
      <c r="D39" s="1215">
        <v>2.54</v>
      </c>
      <c r="E39" s="47"/>
      <c r="F39" s="47"/>
      <c r="G39" s="47"/>
      <c r="H39" s="47"/>
      <c r="I39" s="47"/>
      <c r="J39" s="47"/>
    </row>
    <row r="40" spans="2:10">
      <c r="B40" s="944" t="s">
        <v>748</v>
      </c>
      <c r="C40" s="1215">
        <v>13.459863866997919</v>
      </c>
      <c r="D40" s="1215">
        <v>2.4</v>
      </c>
      <c r="E40" s="47"/>
      <c r="F40" s="47"/>
      <c r="G40" s="47"/>
      <c r="H40" s="47"/>
      <c r="I40" s="47"/>
      <c r="J40" s="47"/>
    </row>
    <row r="41" spans="2:10">
      <c r="B41" s="944" t="s">
        <v>749</v>
      </c>
      <c r="C41" s="1215">
        <v>14.258552368235762</v>
      </c>
      <c r="D41" s="1215">
        <v>2.23</v>
      </c>
      <c r="E41" s="47"/>
      <c r="F41" s="47"/>
      <c r="G41" s="47"/>
      <c r="H41" s="47"/>
      <c r="I41" s="47"/>
      <c r="J41" s="47"/>
    </row>
    <row r="42" spans="2:10">
      <c r="B42" s="944" t="s">
        <v>750</v>
      </c>
      <c r="C42" s="1215">
        <v>14.5504234994053</v>
      </c>
      <c r="D42" s="1215">
        <f>+(664051.99*91*1.78+160014.02*182*2.33)/(664051.99*91+160014.02*182)</f>
        <v>1.9588629142286325</v>
      </c>
      <c r="E42" s="47"/>
      <c r="F42" s="47"/>
      <c r="G42" s="47"/>
      <c r="H42" s="47"/>
      <c r="I42" s="47"/>
      <c r="J42" s="47"/>
    </row>
    <row r="43" spans="2:10">
      <c r="B43" s="944" t="s">
        <v>751</v>
      </c>
      <c r="C43" s="1215">
        <v>13.826877304406999</v>
      </c>
      <c r="D43" s="1215">
        <v>1.83</v>
      </c>
      <c r="E43" s="47"/>
      <c r="F43" s="47"/>
      <c r="G43" s="47"/>
      <c r="H43" s="47"/>
      <c r="I43" s="47"/>
      <c r="J43" s="47"/>
    </row>
    <row r="44" spans="2:10">
      <c r="B44" s="944" t="s">
        <v>752</v>
      </c>
      <c r="C44" s="1215">
        <v>13.427851012506508</v>
      </c>
      <c r="D44" s="1215">
        <v>1.6504620038223234</v>
      </c>
      <c r="E44" s="47"/>
      <c r="F44" s="47"/>
      <c r="G44" s="47"/>
      <c r="H44" s="47"/>
      <c r="I44" s="47"/>
      <c r="J44" s="47"/>
    </row>
    <row r="45" spans="2:10">
      <c r="B45" s="944" t="s">
        <v>753</v>
      </c>
      <c r="C45" s="1215">
        <v>14.328219098526127</v>
      </c>
      <c r="D45" s="1215">
        <v>1.505514</v>
      </c>
      <c r="E45" s="47"/>
      <c r="F45" s="47"/>
      <c r="G45" s="47"/>
      <c r="H45" s="47"/>
      <c r="I45" s="47"/>
      <c r="J45" s="47"/>
    </row>
    <row r="46" spans="2:10">
      <c r="B46" s="944" t="s">
        <v>754</v>
      </c>
      <c r="C46" s="1215">
        <v>14.09130042617582</v>
      </c>
      <c r="D46" s="1215">
        <v>1.485691040953079</v>
      </c>
      <c r="E46" s="47"/>
      <c r="F46" s="47"/>
      <c r="G46" s="47"/>
      <c r="H46" s="47"/>
      <c r="I46" s="47"/>
      <c r="J46" s="47"/>
    </row>
    <row r="47" spans="2:10">
      <c r="B47" s="944" t="s">
        <v>755</v>
      </c>
      <c r="C47" s="1215">
        <v>13.966369685724707</v>
      </c>
      <c r="D47" s="1215">
        <v>1.3093070516624064</v>
      </c>
      <c r="E47" s="47"/>
      <c r="F47" s="47"/>
      <c r="G47" s="47"/>
      <c r="H47" s="47"/>
      <c r="I47" s="47"/>
      <c r="J47" s="47"/>
    </row>
    <row r="48" spans="2:10">
      <c r="B48" s="944" t="s">
        <v>756</v>
      </c>
      <c r="C48" s="1215">
        <v>14.167877310817452</v>
      </c>
      <c r="D48" s="1215">
        <v>1.344744477500021</v>
      </c>
      <c r="E48" s="47"/>
      <c r="F48" s="47"/>
      <c r="G48" s="47"/>
      <c r="H48" s="47"/>
      <c r="I48" s="47"/>
      <c r="J48" s="47"/>
    </row>
    <row r="49" spans="2:10">
      <c r="B49" s="944" t="s">
        <v>757</v>
      </c>
      <c r="C49" s="1215"/>
      <c r="D49" s="1215">
        <v>1.30453319379771</v>
      </c>
      <c r="E49" s="47"/>
      <c r="F49" s="47"/>
      <c r="G49" s="47"/>
      <c r="H49" s="47"/>
      <c r="I49" s="47"/>
      <c r="J49" s="47"/>
    </row>
    <row r="50" spans="2:10">
      <c r="B50" s="944" t="s">
        <v>44</v>
      </c>
      <c r="C50" s="221"/>
      <c r="D50" s="1215">
        <v>1.279651105174574</v>
      </c>
      <c r="E50" s="47"/>
      <c r="F50" s="47"/>
      <c r="G50" s="47"/>
      <c r="H50" s="47"/>
      <c r="I50" s="47"/>
      <c r="J50" s="47"/>
    </row>
    <row r="51" spans="2:10">
      <c r="B51" s="47"/>
      <c r="C51" s="47"/>
      <c r="D51" s="47"/>
      <c r="E51" s="47"/>
      <c r="F51" s="47"/>
    </row>
  </sheetData>
  <phoneticPr fontId="39" type="noConversion"/>
  <hyperlinks>
    <hyperlink ref="G20" location="Мазмұны!B31" display="мазмұнға"/>
  </hyperlinks>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2:L133"/>
  <sheetViews>
    <sheetView topLeftCell="A2" workbookViewId="0">
      <selection activeCell="F34" sqref="F34"/>
    </sheetView>
  </sheetViews>
  <sheetFormatPr defaultRowHeight="12.75"/>
  <cols>
    <col min="1" max="1" width="4.85546875" style="921" bestFit="1" customWidth="1"/>
    <col min="2" max="2" width="7" style="921" customWidth="1"/>
    <col min="3" max="3" width="8.140625" style="921" customWidth="1"/>
    <col min="4" max="4" width="7.85546875" style="921" customWidth="1"/>
    <col min="5" max="10" width="9.140625" style="921"/>
    <col min="11" max="11" width="10.140625" style="921" bestFit="1" customWidth="1"/>
    <col min="12" max="16384" width="9.140625" style="921"/>
  </cols>
  <sheetData>
    <row r="2" spans="1:12" ht="13.5" thickBot="1">
      <c r="A2" s="2" t="s">
        <v>1630</v>
      </c>
      <c r="B2" s="220" t="s">
        <v>248</v>
      </c>
    </row>
    <row r="3" spans="1:12">
      <c r="B3" s="930"/>
      <c r="K3" s="931"/>
      <c r="L3" s="931"/>
    </row>
    <row r="4" spans="1:12">
      <c r="B4" s="918" t="s">
        <v>1631</v>
      </c>
      <c r="C4" s="933" t="s">
        <v>1438</v>
      </c>
      <c r="D4" s="933" t="s">
        <v>1439</v>
      </c>
      <c r="F4" s="220" t="s">
        <v>248</v>
      </c>
    </row>
    <row r="5" spans="1:12">
      <c r="B5" s="916" t="s">
        <v>629</v>
      </c>
      <c r="C5" s="932">
        <v>94.51</v>
      </c>
      <c r="D5" s="932">
        <v>94.07</v>
      </c>
    </row>
    <row r="6" spans="1:12">
      <c r="B6" s="916" t="s">
        <v>630</v>
      </c>
      <c r="C6" s="932">
        <v>96.15</v>
      </c>
      <c r="D6" s="932">
        <v>96.18</v>
      </c>
    </row>
    <row r="7" spans="1:12">
      <c r="B7" s="916" t="s">
        <v>631</v>
      </c>
      <c r="C7" s="932">
        <v>96.9</v>
      </c>
      <c r="D7" s="932">
        <v>97.41</v>
      </c>
    </row>
    <row r="8" spans="1:12">
      <c r="B8" s="916" t="s">
        <v>632</v>
      </c>
      <c r="C8" s="932">
        <v>97.89</v>
      </c>
      <c r="D8" s="932">
        <v>97.66</v>
      </c>
    </row>
    <row r="9" spans="1:12">
      <c r="B9" s="916" t="s">
        <v>633</v>
      </c>
      <c r="C9" s="932">
        <v>100.79</v>
      </c>
      <c r="D9" s="932">
        <v>100.8</v>
      </c>
    </row>
    <row r="10" spans="1:12">
      <c r="B10" s="916" t="s">
        <v>634</v>
      </c>
      <c r="C10" s="932">
        <v>99.97</v>
      </c>
      <c r="D10" s="932">
        <v>99.27</v>
      </c>
    </row>
    <row r="11" spans="1:12">
      <c r="B11" s="916" t="s">
        <v>635</v>
      </c>
      <c r="C11" s="932">
        <v>100.17</v>
      </c>
      <c r="D11" s="932">
        <v>100.1</v>
      </c>
    </row>
    <row r="12" spans="1:12">
      <c r="B12" s="916" t="s">
        <v>636</v>
      </c>
      <c r="C12" s="932">
        <v>102.47</v>
      </c>
      <c r="D12" s="932">
        <v>102.24</v>
      </c>
    </row>
    <row r="13" spans="1:12">
      <c r="B13" s="916" t="s">
        <v>637</v>
      </c>
      <c r="C13" s="932">
        <v>102.26</v>
      </c>
      <c r="D13" s="932">
        <v>102.6</v>
      </c>
    </row>
    <row r="14" spans="1:12">
      <c r="B14" s="916" t="s">
        <v>638</v>
      </c>
      <c r="C14" s="932">
        <v>103.1</v>
      </c>
      <c r="D14" s="932">
        <v>102.83</v>
      </c>
    </row>
    <row r="15" spans="1:12">
      <c r="B15" s="916" t="s">
        <v>639</v>
      </c>
      <c r="C15" s="932">
        <v>102.98</v>
      </c>
      <c r="D15" s="932">
        <v>103.23</v>
      </c>
    </row>
    <row r="16" spans="1:12">
      <c r="B16" s="916" t="s">
        <v>640</v>
      </c>
      <c r="C16" s="932">
        <v>102.8</v>
      </c>
      <c r="D16" s="932">
        <v>103.61</v>
      </c>
    </row>
    <row r="17" spans="2:6">
      <c r="B17" s="916" t="s">
        <v>641</v>
      </c>
      <c r="C17" s="932">
        <v>102.79</v>
      </c>
      <c r="D17" s="932">
        <v>103.44</v>
      </c>
      <c r="F17" s="917" t="s">
        <v>342</v>
      </c>
    </row>
    <row r="18" spans="2:6">
      <c r="B18" s="916" t="s">
        <v>642</v>
      </c>
      <c r="C18" s="932">
        <v>101.98</v>
      </c>
      <c r="D18" s="932">
        <v>101.35</v>
      </c>
    </row>
    <row r="19" spans="2:6">
      <c r="B19" s="916" t="s">
        <v>643</v>
      </c>
      <c r="C19" s="932">
        <v>101.16</v>
      </c>
      <c r="D19" s="932">
        <v>101.4</v>
      </c>
      <c r="F19" s="15" t="s">
        <v>1636</v>
      </c>
    </row>
    <row r="20" spans="2:6">
      <c r="B20" s="916" t="s">
        <v>644</v>
      </c>
      <c r="C20" s="932">
        <v>100.17</v>
      </c>
      <c r="D20" s="932">
        <v>100.51</v>
      </c>
      <c r="F20" s="930"/>
    </row>
    <row r="21" spans="2:6">
      <c r="B21" s="916" t="s">
        <v>645</v>
      </c>
      <c r="C21" s="932">
        <v>99.97</v>
      </c>
      <c r="D21" s="932">
        <v>99.69</v>
      </c>
    </row>
    <row r="22" spans="2:6">
      <c r="B22" s="916" t="s">
        <v>646</v>
      </c>
      <c r="C22" s="932">
        <v>99.65</v>
      </c>
      <c r="D22" s="932">
        <v>99.02</v>
      </c>
    </row>
    <row r="23" spans="2:6">
      <c r="B23" s="916" t="s">
        <v>647</v>
      </c>
      <c r="C23" s="932">
        <v>97.71</v>
      </c>
      <c r="D23" s="932">
        <v>98.2</v>
      </c>
    </row>
    <row r="24" spans="2:6">
      <c r="B24" s="916" t="s">
        <v>648</v>
      </c>
      <c r="C24" s="932">
        <v>99.47</v>
      </c>
      <c r="D24" s="932">
        <v>98.53</v>
      </c>
    </row>
    <row r="25" spans="2:6">
      <c r="B25" s="916" t="s">
        <v>649</v>
      </c>
      <c r="C25" s="932">
        <v>96.37</v>
      </c>
      <c r="D25" s="932">
        <v>96.36</v>
      </c>
    </row>
    <row r="26" spans="2:6">
      <c r="B26" s="916" t="s">
        <v>650</v>
      </c>
      <c r="C26" s="932">
        <v>98.17</v>
      </c>
      <c r="D26" s="932">
        <v>98.5</v>
      </c>
    </row>
    <row r="27" spans="2:6">
      <c r="B27" s="916" t="s">
        <v>651</v>
      </c>
      <c r="C27" s="932">
        <v>97.78</v>
      </c>
      <c r="D27" s="932">
        <v>97.81</v>
      </c>
    </row>
    <row r="28" spans="2:6">
      <c r="B28" s="916" t="s">
        <v>652</v>
      </c>
      <c r="C28" s="932">
        <v>96</v>
      </c>
      <c r="D28" s="932">
        <v>96.37</v>
      </c>
    </row>
    <row r="29" spans="2:6">
      <c r="B29" s="916" t="s">
        <v>653</v>
      </c>
      <c r="C29" s="932">
        <v>99.26</v>
      </c>
      <c r="D29" s="932">
        <v>98.64</v>
      </c>
    </row>
    <row r="30" spans="2:6">
      <c r="B30" s="916" t="s">
        <v>654</v>
      </c>
      <c r="C30" s="932">
        <v>99.82</v>
      </c>
      <c r="D30" s="932">
        <v>100.29</v>
      </c>
    </row>
    <row r="31" spans="2:6">
      <c r="B31" s="916" t="s">
        <v>655</v>
      </c>
      <c r="C31" s="932">
        <v>100.53</v>
      </c>
      <c r="D31" s="932">
        <v>99.95</v>
      </c>
    </row>
    <row r="32" spans="2:6">
      <c r="B32" s="916" t="s">
        <v>656</v>
      </c>
      <c r="C32" s="932">
        <v>101.75</v>
      </c>
      <c r="D32" s="932">
        <v>102.62</v>
      </c>
    </row>
    <row r="33" spans="2:4">
      <c r="B33" s="916" t="s">
        <v>657</v>
      </c>
      <c r="C33" s="932">
        <v>102.16</v>
      </c>
      <c r="D33" s="932">
        <v>101.87</v>
      </c>
    </row>
    <row r="34" spans="2:4">
      <c r="B34" s="916" t="s">
        <v>658</v>
      </c>
      <c r="C34" s="932">
        <v>102.87</v>
      </c>
      <c r="D34" s="932">
        <v>102.94</v>
      </c>
    </row>
    <row r="35" spans="2:4">
      <c r="B35" s="916" t="s">
        <v>659</v>
      </c>
      <c r="C35" s="932">
        <v>103.62</v>
      </c>
      <c r="D35" s="932">
        <v>104.19</v>
      </c>
    </row>
    <row r="36" spans="2:4">
      <c r="B36" s="916" t="s">
        <v>660</v>
      </c>
      <c r="C36" s="932">
        <v>103.76</v>
      </c>
      <c r="D36" s="932">
        <v>104.34</v>
      </c>
    </row>
    <row r="37" spans="2:4">
      <c r="B37" s="916" t="s">
        <v>661</v>
      </c>
      <c r="C37" s="932">
        <v>104.34</v>
      </c>
      <c r="D37" s="932">
        <v>104.63</v>
      </c>
    </row>
    <row r="38" spans="2:4">
      <c r="B38" s="916" t="s">
        <v>662</v>
      </c>
      <c r="C38" s="932">
        <v>104.45</v>
      </c>
      <c r="D38" s="932">
        <v>104.43</v>
      </c>
    </row>
    <row r="39" spans="2:4">
      <c r="B39" s="916" t="s">
        <v>663</v>
      </c>
      <c r="C39" s="932">
        <v>105.68</v>
      </c>
      <c r="D39" s="932">
        <v>106.3</v>
      </c>
    </row>
    <row r="40" spans="2:4">
      <c r="B40" s="916" t="s">
        <v>664</v>
      </c>
      <c r="C40" s="932">
        <v>102.63</v>
      </c>
      <c r="D40" s="932">
        <v>106.18</v>
      </c>
    </row>
    <row r="41" spans="2:4">
      <c r="B41" s="916" t="s">
        <v>665</v>
      </c>
      <c r="C41" s="932">
        <v>106.07</v>
      </c>
      <c r="D41" s="932">
        <v>107.85</v>
      </c>
    </row>
    <row r="42" spans="2:4">
      <c r="B42" s="916" t="s">
        <v>666</v>
      </c>
      <c r="C42" s="932">
        <v>105.99</v>
      </c>
      <c r="D42" s="932">
        <v>107</v>
      </c>
    </row>
    <row r="43" spans="2:4">
      <c r="B43" s="916" t="s">
        <v>667</v>
      </c>
      <c r="C43" s="932">
        <v>105.1</v>
      </c>
      <c r="D43" s="932">
        <v>107.15</v>
      </c>
    </row>
    <row r="44" spans="2:4">
      <c r="B44" s="916" t="s">
        <v>668</v>
      </c>
      <c r="C44" s="932">
        <v>105.66</v>
      </c>
      <c r="D44" s="932">
        <v>107.59</v>
      </c>
    </row>
    <row r="45" spans="2:4">
      <c r="B45" s="916" t="s">
        <v>669</v>
      </c>
      <c r="C45" s="932">
        <v>106.98</v>
      </c>
      <c r="D45" s="932">
        <v>108.38</v>
      </c>
    </row>
    <row r="46" spans="2:4">
      <c r="B46" s="916" t="s">
        <v>670</v>
      </c>
      <c r="C46" s="932">
        <v>105.37</v>
      </c>
      <c r="D46" s="932">
        <v>107.36</v>
      </c>
    </row>
    <row r="47" spans="2:4">
      <c r="B47" s="916" t="s">
        <v>671</v>
      </c>
      <c r="C47" s="932">
        <v>107.71</v>
      </c>
      <c r="D47" s="932">
        <v>109.41</v>
      </c>
    </row>
    <row r="48" spans="2:4">
      <c r="B48" s="916" t="s">
        <v>672</v>
      </c>
      <c r="C48" s="932">
        <v>107.06</v>
      </c>
      <c r="D48" s="932">
        <v>107.19</v>
      </c>
    </row>
    <row r="49" spans="2:4">
      <c r="B49" s="916" t="s">
        <v>673</v>
      </c>
      <c r="C49" s="932">
        <v>110.15</v>
      </c>
      <c r="D49" s="932">
        <v>111.23</v>
      </c>
    </row>
    <row r="50" spans="2:4">
      <c r="B50" s="916" t="s">
        <v>674</v>
      </c>
      <c r="C50" s="932">
        <v>112.48</v>
      </c>
      <c r="D50" s="932">
        <v>113.26</v>
      </c>
    </row>
    <row r="51" spans="2:4">
      <c r="B51" s="916" t="s">
        <v>675</v>
      </c>
      <c r="C51" s="932">
        <v>111.32</v>
      </c>
      <c r="D51" s="932">
        <v>112.88</v>
      </c>
    </row>
    <row r="52" spans="2:4">
      <c r="B52" s="916" t="s">
        <v>676</v>
      </c>
      <c r="C52" s="932">
        <v>115.04</v>
      </c>
      <c r="D52" s="932">
        <v>117.6</v>
      </c>
    </row>
    <row r="53" spans="2:4">
      <c r="B53" s="916" t="s">
        <v>677</v>
      </c>
      <c r="C53" s="932">
        <v>113.61</v>
      </c>
      <c r="D53" s="932">
        <v>115.98</v>
      </c>
    </row>
    <row r="54" spans="2:4">
      <c r="B54" s="916" t="s">
        <v>678</v>
      </c>
      <c r="C54" s="932">
        <v>115.37</v>
      </c>
      <c r="D54" s="932">
        <v>117.42</v>
      </c>
    </row>
    <row r="55" spans="2:4">
      <c r="B55" s="916" t="s">
        <v>679</v>
      </c>
      <c r="C55" s="932">
        <v>116.94</v>
      </c>
      <c r="D55" s="932">
        <v>119.33</v>
      </c>
    </row>
    <row r="56" spans="2:4">
      <c r="B56" s="916" t="s">
        <v>680</v>
      </c>
      <c r="C56" s="932">
        <v>119.13</v>
      </c>
      <c r="D56" s="932">
        <v>121.11</v>
      </c>
    </row>
    <row r="57" spans="2:4">
      <c r="B57" s="916" t="s">
        <v>681</v>
      </c>
      <c r="C57" s="932">
        <v>118.77</v>
      </c>
      <c r="D57" s="932">
        <v>119.89</v>
      </c>
    </row>
    <row r="58" spans="2:4">
      <c r="B58" s="916" t="s">
        <v>682</v>
      </c>
      <c r="C58" s="932">
        <v>120.42</v>
      </c>
      <c r="D58" s="932">
        <v>122.81</v>
      </c>
    </row>
    <row r="59" spans="2:4">
      <c r="B59" s="916" t="s">
        <v>683</v>
      </c>
      <c r="C59" s="932">
        <v>120.13</v>
      </c>
      <c r="D59" s="932">
        <v>121.98</v>
      </c>
    </row>
    <row r="60" spans="2:4">
      <c r="B60" s="916" t="s">
        <v>684</v>
      </c>
      <c r="C60" s="932">
        <v>118.66</v>
      </c>
      <c r="D60" s="932">
        <v>121.22</v>
      </c>
    </row>
    <row r="61" spans="2:4">
      <c r="B61" s="916" t="s">
        <v>685</v>
      </c>
      <c r="C61" s="932">
        <v>120.66</v>
      </c>
      <c r="D61" s="932">
        <v>122.35</v>
      </c>
    </row>
    <row r="62" spans="2:4">
      <c r="B62" s="916" t="s">
        <v>686</v>
      </c>
      <c r="C62" s="932">
        <v>121.36</v>
      </c>
      <c r="D62" s="932">
        <v>123.65</v>
      </c>
    </row>
    <row r="63" spans="2:4">
      <c r="B63" s="916" t="s">
        <v>687</v>
      </c>
      <c r="C63" s="932">
        <v>122.8</v>
      </c>
      <c r="D63" s="932">
        <v>125.76</v>
      </c>
    </row>
    <row r="64" spans="2:4">
      <c r="B64" s="916" t="s">
        <v>688</v>
      </c>
      <c r="C64" s="932">
        <v>124.18</v>
      </c>
      <c r="D64" s="932">
        <v>127.17</v>
      </c>
    </row>
    <row r="65" spans="2:4">
      <c r="B65" s="916" t="s">
        <v>689</v>
      </c>
      <c r="C65" s="932">
        <v>124.29</v>
      </c>
      <c r="D65" s="932">
        <v>126.82</v>
      </c>
    </row>
    <row r="66" spans="2:4">
      <c r="B66" s="916" t="s">
        <v>690</v>
      </c>
      <c r="C66" s="932">
        <v>124.27</v>
      </c>
      <c r="D66" s="932">
        <v>126.75</v>
      </c>
    </row>
    <row r="67" spans="2:4">
      <c r="B67" s="916" t="s">
        <v>691</v>
      </c>
      <c r="C67" s="932">
        <v>125.58</v>
      </c>
      <c r="D67" s="932">
        <v>127.66</v>
      </c>
    </row>
    <row r="68" spans="2:4">
      <c r="B68" s="916" t="s">
        <v>692</v>
      </c>
      <c r="C68" s="932">
        <v>128.43</v>
      </c>
      <c r="D68" s="932">
        <v>130.03</v>
      </c>
    </row>
    <row r="69" spans="2:4">
      <c r="B69" s="916" t="s">
        <v>693</v>
      </c>
      <c r="C69" s="932">
        <v>128.53</v>
      </c>
      <c r="D69" s="932">
        <v>130.69</v>
      </c>
    </row>
    <row r="70" spans="2:4">
      <c r="B70" s="916" t="s">
        <v>694</v>
      </c>
      <c r="C70" s="932">
        <v>129.32</v>
      </c>
      <c r="D70" s="932">
        <v>130.63</v>
      </c>
    </row>
    <row r="71" spans="2:4">
      <c r="B71" s="916" t="s">
        <v>695</v>
      </c>
      <c r="C71" s="932">
        <v>128.15</v>
      </c>
      <c r="D71" s="932">
        <v>128.71</v>
      </c>
    </row>
    <row r="72" spans="2:4">
      <c r="B72" s="916" t="s">
        <v>696</v>
      </c>
      <c r="C72" s="932">
        <v>130.56</v>
      </c>
      <c r="D72" s="932">
        <v>131.63</v>
      </c>
    </row>
    <row r="73" spans="2:4">
      <c r="B73" s="916" t="s">
        <v>697</v>
      </c>
      <c r="C73" s="932">
        <v>131.09</v>
      </c>
      <c r="D73" s="932">
        <v>132.37</v>
      </c>
    </row>
    <row r="74" spans="2:4">
      <c r="B74" s="916" t="s">
        <v>698</v>
      </c>
      <c r="C74" s="932">
        <v>131.61000000000001</v>
      </c>
      <c r="D74" s="932">
        <v>132.11000000000001</v>
      </c>
    </row>
    <row r="75" spans="2:4">
      <c r="B75" s="916" t="s">
        <v>699</v>
      </c>
      <c r="C75" s="932">
        <v>133.29</v>
      </c>
      <c r="D75" s="932">
        <v>134.77000000000001</v>
      </c>
    </row>
    <row r="76" spans="2:4">
      <c r="B76" s="916" t="s">
        <v>700</v>
      </c>
      <c r="C76" s="932">
        <v>137.46</v>
      </c>
      <c r="D76" s="932">
        <v>137.21</v>
      </c>
    </row>
    <row r="77" spans="2:4">
      <c r="B77" s="916" t="s">
        <v>701</v>
      </c>
      <c r="C77" s="932">
        <v>136.61000000000001</v>
      </c>
      <c r="D77" s="932">
        <v>137.25</v>
      </c>
    </row>
    <row r="78" spans="2:4">
      <c r="B78" s="916" t="s">
        <v>702</v>
      </c>
      <c r="C78" s="932">
        <v>138.36000000000001</v>
      </c>
      <c r="D78" s="932">
        <v>138.54</v>
      </c>
    </row>
    <row r="79" spans="2:4">
      <c r="B79" s="916" t="s">
        <v>703</v>
      </c>
      <c r="C79" s="932">
        <v>141.24</v>
      </c>
      <c r="D79" s="932">
        <v>139.91</v>
      </c>
    </row>
    <row r="80" spans="2:4">
      <c r="B80" s="916" t="s">
        <v>704</v>
      </c>
      <c r="C80" s="932">
        <v>138.82</v>
      </c>
      <c r="D80" s="932">
        <v>137.84</v>
      </c>
    </row>
    <row r="81" spans="2:4">
      <c r="B81" s="916" t="s">
        <v>705</v>
      </c>
      <c r="C81" s="932">
        <v>141.59</v>
      </c>
      <c r="D81" s="932">
        <v>141.69999999999999</v>
      </c>
    </row>
    <row r="82" spans="2:4">
      <c r="B82" s="916" t="s">
        <v>706</v>
      </c>
      <c r="C82" s="932">
        <v>142.31</v>
      </c>
      <c r="D82" s="932">
        <v>141.91</v>
      </c>
    </row>
    <row r="83" spans="2:4">
      <c r="B83" s="916" t="s">
        <v>707</v>
      </c>
      <c r="C83" s="932">
        <v>139.01</v>
      </c>
      <c r="D83" s="932">
        <v>138.36000000000001</v>
      </c>
    </row>
    <row r="84" spans="2:4">
      <c r="B84" s="916" t="s">
        <v>708</v>
      </c>
      <c r="C84" s="932">
        <v>142.72999999999999</v>
      </c>
      <c r="D84" s="932">
        <v>141.54</v>
      </c>
    </row>
    <row r="85" spans="2:4">
      <c r="B85" s="916" t="s">
        <v>709</v>
      </c>
      <c r="C85" s="932">
        <v>143.78</v>
      </c>
      <c r="D85" s="932">
        <v>142.62</v>
      </c>
    </row>
    <row r="86" spans="2:4">
      <c r="B86" s="916" t="s">
        <v>710</v>
      </c>
      <c r="C86" s="932">
        <v>143.63999999999999</v>
      </c>
      <c r="D86" s="932">
        <v>142.52000000000001</v>
      </c>
    </row>
    <row r="87" spans="2:4">
      <c r="B87" s="916" t="s">
        <v>711</v>
      </c>
      <c r="C87" s="932">
        <v>147.19</v>
      </c>
      <c r="D87" s="932">
        <v>145.01</v>
      </c>
    </row>
    <row r="88" spans="2:4">
      <c r="B88" s="916" t="s">
        <v>712</v>
      </c>
      <c r="C88" s="932">
        <v>148.59</v>
      </c>
      <c r="D88" s="932">
        <v>146.97999999999999</v>
      </c>
    </row>
    <row r="89" spans="2:4">
      <c r="B89" s="916" t="s">
        <v>713</v>
      </c>
      <c r="C89" s="932">
        <v>149.27000000000001</v>
      </c>
      <c r="D89" s="932">
        <v>147.97999999999999</v>
      </c>
    </row>
    <row r="90" spans="2:4">
      <c r="B90" s="916" t="s">
        <v>714</v>
      </c>
      <c r="C90" s="932">
        <v>150.18</v>
      </c>
      <c r="D90" s="932">
        <v>150.16999999999999</v>
      </c>
    </row>
    <row r="91" spans="2:4">
      <c r="B91" s="916" t="s">
        <v>715</v>
      </c>
      <c r="C91" s="932">
        <v>148.51</v>
      </c>
      <c r="D91" s="932">
        <v>149.77000000000001</v>
      </c>
    </row>
    <row r="92" spans="2:4">
      <c r="B92" s="916" t="s">
        <v>716</v>
      </c>
      <c r="C92" s="932">
        <v>148.99</v>
      </c>
      <c r="D92" s="932">
        <v>148.65</v>
      </c>
    </row>
    <row r="93" spans="2:4">
      <c r="B93" s="916" t="s">
        <v>717</v>
      </c>
      <c r="C93" s="932">
        <v>150.21</v>
      </c>
      <c r="D93" s="932">
        <v>150.03</v>
      </c>
    </row>
    <row r="94" spans="2:4">
      <c r="B94" s="916" t="s">
        <v>718</v>
      </c>
      <c r="C94" s="932">
        <v>151.47</v>
      </c>
      <c r="D94" s="932">
        <v>150.55000000000001</v>
      </c>
    </row>
    <row r="95" spans="2:4">
      <c r="B95" s="916" t="s">
        <v>719</v>
      </c>
      <c r="C95" s="932">
        <v>150.91999999999999</v>
      </c>
      <c r="D95" s="932">
        <v>150.85</v>
      </c>
    </row>
    <row r="96" spans="2:4">
      <c r="B96" s="916" t="s">
        <v>720</v>
      </c>
      <c r="C96" s="932">
        <v>154.66999999999999</v>
      </c>
      <c r="D96" s="932">
        <v>152.84</v>
      </c>
    </row>
    <row r="97" spans="2:4">
      <c r="B97" s="916" t="s">
        <v>721</v>
      </c>
      <c r="C97" s="932">
        <v>152.4</v>
      </c>
      <c r="D97" s="932">
        <v>150.47</v>
      </c>
    </row>
    <row r="98" spans="2:4">
      <c r="B98" s="916" t="s">
        <v>722</v>
      </c>
      <c r="C98" s="932">
        <v>155.80000000000001</v>
      </c>
      <c r="D98" s="932">
        <v>154.6</v>
      </c>
    </row>
    <row r="99" spans="2:4">
      <c r="B99" s="916" t="s">
        <v>723</v>
      </c>
      <c r="C99" s="932">
        <v>158.32</v>
      </c>
      <c r="D99" s="932">
        <v>156.09</v>
      </c>
    </row>
    <row r="100" spans="2:4">
      <c r="B100" s="916" t="s">
        <v>724</v>
      </c>
      <c r="C100" s="932">
        <v>156.74</v>
      </c>
      <c r="D100" s="932">
        <v>154.26</v>
      </c>
    </row>
    <row r="101" spans="2:4">
      <c r="B101" s="916" t="s">
        <v>725</v>
      </c>
      <c r="C101" s="932">
        <v>162.44</v>
      </c>
      <c r="D101" s="932">
        <v>159.66</v>
      </c>
    </row>
    <row r="102" spans="2:4">
      <c r="B102" s="916" t="s">
        <v>726</v>
      </c>
      <c r="C102" s="932">
        <v>162.12</v>
      </c>
      <c r="D102" s="932">
        <v>160.29</v>
      </c>
    </row>
    <row r="103" spans="2:4">
      <c r="B103" s="916" t="s">
        <v>727</v>
      </c>
      <c r="C103" s="932">
        <v>158.93</v>
      </c>
      <c r="D103" s="932">
        <v>156.94</v>
      </c>
    </row>
    <row r="104" spans="2:4">
      <c r="B104" s="916" t="s">
        <v>728</v>
      </c>
      <c r="C104" s="932">
        <v>163.34</v>
      </c>
      <c r="D104" s="932">
        <v>161.27000000000001</v>
      </c>
    </row>
    <row r="105" spans="2:4">
      <c r="B105" s="916" t="s">
        <v>729</v>
      </c>
      <c r="C105" s="932">
        <v>161.76</v>
      </c>
      <c r="D105" s="932">
        <v>157.84</v>
      </c>
    </row>
    <row r="106" spans="2:4">
      <c r="B106" s="916" t="s">
        <v>730</v>
      </c>
      <c r="C106" s="932">
        <v>158.97</v>
      </c>
      <c r="D106" s="932">
        <v>155.87</v>
      </c>
    </row>
    <row r="107" spans="2:4">
      <c r="B107" s="916" t="s">
        <v>731</v>
      </c>
      <c r="C107" s="932">
        <v>160.76</v>
      </c>
      <c r="D107" s="932">
        <v>158.25</v>
      </c>
    </row>
    <row r="108" spans="2:4">
      <c r="B108" s="916" t="s">
        <v>732</v>
      </c>
      <c r="C108" s="932">
        <v>158.94</v>
      </c>
      <c r="D108" s="932">
        <v>154.83000000000001</v>
      </c>
    </row>
    <row r="109" spans="2:4">
      <c r="B109" s="916" t="s">
        <v>733</v>
      </c>
      <c r="C109" s="932">
        <v>155.79</v>
      </c>
      <c r="D109" s="932">
        <v>153.49</v>
      </c>
    </row>
    <row r="110" spans="2:4">
      <c r="B110" s="916" t="s">
        <v>734</v>
      </c>
      <c r="C110" s="932">
        <v>155.77000000000001</v>
      </c>
      <c r="D110" s="932">
        <v>152.6</v>
      </c>
    </row>
    <row r="111" spans="2:4">
      <c r="B111" s="916" t="s">
        <v>735</v>
      </c>
      <c r="C111" s="932">
        <v>143.12</v>
      </c>
      <c r="D111" s="932">
        <v>141.69999999999999</v>
      </c>
    </row>
    <row r="112" spans="2:4">
      <c r="B112" s="916" t="s">
        <v>736</v>
      </c>
      <c r="C112" s="932">
        <v>135.27000000000001</v>
      </c>
      <c r="D112" s="932">
        <v>134.04</v>
      </c>
    </row>
    <row r="113" spans="2:4">
      <c r="B113" s="916" t="s">
        <v>737</v>
      </c>
      <c r="C113" s="932">
        <v>129.96</v>
      </c>
      <c r="D113" s="932">
        <v>130.19999999999999</v>
      </c>
    </row>
    <row r="114" spans="2:4">
      <c r="B114" s="916" t="s">
        <v>738</v>
      </c>
      <c r="C114" s="932">
        <v>131.99</v>
      </c>
      <c r="D114" s="932">
        <v>127.9</v>
      </c>
    </row>
    <row r="115" spans="2:4">
      <c r="B115" s="916" t="s">
        <v>739</v>
      </c>
      <c r="C115" s="932">
        <v>132.72999999999999</v>
      </c>
      <c r="D115" s="932">
        <v>127.54</v>
      </c>
    </row>
    <row r="116" spans="2:4">
      <c r="B116" s="916" t="s">
        <v>740</v>
      </c>
      <c r="C116" s="932">
        <v>132.97</v>
      </c>
      <c r="D116" s="932">
        <v>128.74</v>
      </c>
    </row>
    <row r="117" spans="2:4">
      <c r="B117" s="916" t="s">
        <v>741</v>
      </c>
      <c r="C117" s="932">
        <v>131.15</v>
      </c>
      <c r="D117" s="932">
        <v>126.64</v>
      </c>
    </row>
    <row r="118" spans="2:4">
      <c r="B118" s="916" t="s">
        <v>742</v>
      </c>
      <c r="C118" s="932">
        <v>133.24</v>
      </c>
      <c r="D118" s="932">
        <v>129.13999999999999</v>
      </c>
    </row>
    <row r="119" spans="2:4">
      <c r="B119" s="916" t="s">
        <v>743</v>
      </c>
      <c r="C119" s="932">
        <v>136.34</v>
      </c>
      <c r="D119" s="932">
        <v>133.97</v>
      </c>
    </row>
    <row r="120" spans="2:4">
      <c r="B120" s="916" t="s">
        <v>744</v>
      </c>
      <c r="C120" s="932">
        <v>135.38999999999999</v>
      </c>
      <c r="D120" s="932">
        <v>132.13999999999999</v>
      </c>
    </row>
    <row r="121" spans="2:4">
      <c r="B121" s="916" t="s">
        <v>745</v>
      </c>
      <c r="C121" s="932">
        <v>139.84</v>
      </c>
      <c r="D121" s="932">
        <v>137.82</v>
      </c>
    </row>
    <row r="122" spans="2:4">
      <c r="B122" s="916" t="s">
        <v>746</v>
      </c>
      <c r="C122" s="932">
        <v>143.24</v>
      </c>
      <c r="D122" s="932">
        <v>139.41999999999999</v>
      </c>
    </row>
    <row r="123" spans="2:4">
      <c r="B123" s="916" t="s">
        <v>747</v>
      </c>
      <c r="C123" s="932">
        <v>144.57</v>
      </c>
      <c r="D123" s="932">
        <v>141.84</v>
      </c>
    </row>
    <row r="124" spans="2:4">
      <c r="B124" s="916" t="s">
        <v>748</v>
      </c>
      <c r="C124" s="932">
        <v>150.33000000000001</v>
      </c>
      <c r="D124" s="932">
        <v>145.37</v>
      </c>
    </row>
    <row r="125" spans="2:4">
      <c r="B125" s="916" t="s">
        <v>749</v>
      </c>
      <c r="C125" s="932">
        <v>150.63999999999999</v>
      </c>
      <c r="D125" s="932">
        <v>146.01</v>
      </c>
    </row>
    <row r="126" spans="2:4">
      <c r="B126" s="916" t="s">
        <v>750</v>
      </c>
      <c r="C126" s="932">
        <v>152.83000000000001</v>
      </c>
      <c r="D126" s="932">
        <v>148.13</v>
      </c>
    </row>
    <row r="127" spans="2:4">
      <c r="B127" s="916" t="s">
        <v>751</v>
      </c>
      <c r="C127" s="932">
        <v>157.63999999999999</v>
      </c>
      <c r="D127" s="932">
        <v>154.72</v>
      </c>
    </row>
    <row r="128" spans="2:4">
      <c r="B128" s="916" t="s">
        <v>752</v>
      </c>
      <c r="C128" s="932">
        <v>156.63</v>
      </c>
      <c r="D128" s="932">
        <v>150.87</v>
      </c>
    </row>
    <row r="129" spans="2:4">
      <c r="B129" s="916" t="s">
        <v>753</v>
      </c>
      <c r="C129" s="932">
        <v>160.37</v>
      </c>
      <c r="D129" s="932">
        <v>154.4</v>
      </c>
    </row>
    <row r="130" spans="2:4">
      <c r="B130" s="916" t="s">
        <v>754</v>
      </c>
      <c r="C130" s="932">
        <v>161</v>
      </c>
      <c r="D130" s="932">
        <v>156.01</v>
      </c>
    </row>
    <row r="131" spans="2:4">
      <c r="B131" s="916" t="s">
        <v>755</v>
      </c>
      <c r="C131" s="932">
        <v>159.43</v>
      </c>
      <c r="D131" s="932">
        <v>154.22999999999999</v>
      </c>
    </row>
    <row r="132" spans="2:4">
      <c r="B132" s="916" t="s">
        <v>756</v>
      </c>
      <c r="C132" s="932">
        <v>160.62</v>
      </c>
      <c r="D132" s="932">
        <v>157.44999999999999</v>
      </c>
    </row>
    <row r="133" spans="2:4">
      <c r="B133" s="916" t="s">
        <v>757</v>
      </c>
      <c r="C133" s="932">
        <v>159.91</v>
      </c>
      <c r="D133" s="932">
        <v>156.11000000000001</v>
      </c>
    </row>
  </sheetData>
  <phoneticPr fontId="39" type="noConversion"/>
  <hyperlinks>
    <hyperlink ref="F19" r:id="rId1" location="Мазмұны!B5"/>
  </hyperlinks>
  <pageMargins left="0.75" right="0.75" top="1" bottom="1" header="0.5" footer="0.5"/>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9"/>
  <dimension ref="A2:Q36"/>
  <sheetViews>
    <sheetView topLeftCell="A4" workbookViewId="0">
      <selection activeCell="I13" sqref="I13"/>
    </sheetView>
  </sheetViews>
  <sheetFormatPr defaultRowHeight="12.75"/>
  <cols>
    <col min="1" max="1" width="9.140625" style="47"/>
    <col min="2" max="2" width="29.42578125" style="47" customWidth="1"/>
    <col min="3" max="16384" width="9.140625" style="47"/>
  </cols>
  <sheetData>
    <row r="2" spans="1:17">
      <c r="A2" s="1176" t="s">
        <v>1630</v>
      </c>
      <c r="B2" s="220" t="s">
        <v>115</v>
      </c>
    </row>
    <row r="3" spans="1:17">
      <c r="A3" s="1176"/>
      <c r="B3" s="220"/>
    </row>
    <row r="4" spans="1:17">
      <c r="B4" s="221"/>
      <c r="C4" s="901" t="s">
        <v>1615</v>
      </c>
      <c r="D4" s="901" t="s">
        <v>1616</v>
      </c>
      <c r="E4" s="901" t="s">
        <v>1617</v>
      </c>
      <c r="F4" s="901" t="s">
        <v>1618</v>
      </c>
      <c r="G4" s="901" t="s">
        <v>1619</v>
      </c>
      <c r="H4" s="901" t="s">
        <v>1620</v>
      </c>
      <c r="I4" s="901" t="s">
        <v>1621</v>
      </c>
      <c r="J4" s="901" t="s">
        <v>1622</v>
      </c>
      <c r="K4" s="901" t="s">
        <v>1623</v>
      </c>
      <c r="L4" s="901" t="s">
        <v>1624</v>
      </c>
      <c r="M4" s="901" t="s">
        <v>1625</v>
      </c>
      <c r="N4" s="901" t="s">
        <v>1626</v>
      </c>
      <c r="O4" s="901" t="s">
        <v>1627</v>
      </c>
      <c r="P4" s="901" t="s">
        <v>1628</v>
      </c>
      <c r="Q4" s="901" t="s">
        <v>1629</v>
      </c>
    </row>
    <row r="5" spans="1:17">
      <c r="B5" s="221" t="s">
        <v>116</v>
      </c>
      <c r="C5" s="904">
        <v>590.14342148309993</v>
      </c>
      <c r="D5" s="904">
        <v>724.25843816309998</v>
      </c>
      <c r="E5" s="904">
        <v>728.45570135380001</v>
      </c>
      <c r="F5" s="904">
        <v>845.0163693999998</v>
      </c>
      <c r="G5" s="904">
        <v>745.45535749999999</v>
      </c>
      <c r="H5" s="904">
        <v>853.57847730000003</v>
      </c>
      <c r="I5" s="904">
        <v>924.7912871000002</v>
      </c>
      <c r="J5" s="904">
        <v>1510.5853536999998</v>
      </c>
      <c r="K5" s="904">
        <v>796.31819419999988</v>
      </c>
      <c r="L5" s="904">
        <v>904.66672412159994</v>
      </c>
      <c r="M5" s="904">
        <v>874.61884232629995</v>
      </c>
      <c r="N5" s="904">
        <v>929.74093312139973</v>
      </c>
      <c r="O5" s="904">
        <v>980.23498725190007</v>
      </c>
      <c r="P5" s="904">
        <v>1054.4789625433002</v>
      </c>
      <c r="Q5" s="904">
        <v>1076.7454971916002</v>
      </c>
    </row>
    <row r="6" spans="1:17">
      <c r="B6" s="221" t="s">
        <v>117</v>
      </c>
      <c r="C6" s="904">
        <v>553.14278418309993</v>
      </c>
      <c r="D6" s="904">
        <v>606.25089736309997</v>
      </c>
      <c r="E6" s="904">
        <v>654.4417496538</v>
      </c>
      <c r="F6" s="904">
        <v>815.9931628999999</v>
      </c>
      <c r="G6" s="904">
        <v>602.45535749999999</v>
      </c>
      <c r="H6" s="904">
        <v>655.17847730000005</v>
      </c>
      <c r="I6" s="904">
        <v>802.69933110000022</v>
      </c>
      <c r="J6" s="904">
        <v>901.65597669999988</v>
      </c>
      <c r="K6" s="904">
        <v>546.31819419999988</v>
      </c>
      <c r="L6" s="904">
        <v>554.26672412159996</v>
      </c>
      <c r="M6" s="904">
        <v>560.51884232629993</v>
      </c>
      <c r="N6" s="904">
        <v>739.64093312139971</v>
      </c>
      <c r="O6" s="904">
        <v>620.23498725190007</v>
      </c>
      <c r="P6" s="904">
        <v>699.4789625433001</v>
      </c>
      <c r="Q6" s="904">
        <v>631.74549719160029</v>
      </c>
    </row>
    <row r="7" spans="1:17">
      <c r="B7" s="221" t="s">
        <v>118</v>
      </c>
      <c r="C7" s="904">
        <v>-84.695598152400052</v>
      </c>
      <c r="D7" s="904">
        <v>6.9252328787000659</v>
      </c>
      <c r="E7" s="904">
        <v>-40.091876926299875</v>
      </c>
      <c r="F7" s="904">
        <v>-97.433039600000271</v>
      </c>
      <c r="G7" s="904">
        <v>23.150369300000019</v>
      </c>
      <c r="H7" s="904">
        <v>-135.3676737000001</v>
      </c>
      <c r="I7" s="904">
        <v>-119.84531259999996</v>
      </c>
      <c r="J7" s="904">
        <v>-101.17618599999987</v>
      </c>
      <c r="K7" s="904">
        <v>87.287407799999883</v>
      </c>
      <c r="L7" s="904">
        <v>-182.44804710570006</v>
      </c>
      <c r="M7" s="904">
        <v>-144.99572528915004</v>
      </c>
      <c r="N7" s="904">
        <v>-252.5361938090403</v>
      </c>
      <c r="O7" s="904">
        <v>-22.690806504200037</v>
      </c>
      <c r="P7" s="904">
        <v>-181.83870411939969</v>
      </c>
      <c r="Q7" s="904">
        <v>-217.86542159369975</v>
      </c>
    </row>
    <row r="8" spans="1:17">
      <c r="B8" s="221" t="s">
        <v>119</v>
      </c>
      <c r="C8" s="904">
        <v>-121.69623545240006</v>
      </c>
      <c r="D8" s="904">
        <v>-111.08230792129994</v>
      </c>
      <c r="E8" s="904">
        <v>-114.10582862629988</v>
      </c>
      <c r="F8" s="904">
        <v>-126.45624610000027</v>
      </c>
      <c r="G8" s="904">
        <v>-119.84963069999998</v>
      </c>
      <c r="H8" s="904">
        <v>-333.7676737000001</v>
      </c>
      <c r="I8" s="904">
        <v>-241.93726859999995</v>
      </c>
      <c r="J8" s="904">
        <v>-710.10556299999985</v>
      </c>
      <c r="K8" s="904">
        <v>-162.71259220000013</v>
      </c>
      <c r="L8" s="904">
        <v>-532.84804710570006</v>
      </c>
      <c r="M8" s="904">
        <v>-459.09572528915004</v>
      </c>
      <c r="N8" s="904">
        <v>-442.63619380904032</v>
      </c>
      <c r="O8" s="904">
        <v>-382.69080650420005</v>
      </c>
      <c r="P8" s="904">
        <v>-536.83870411939961</v>
      </c>
      <c r="Q8" s="904">
        <v>-662.86542159369969</v>
      </c>
    </row>
    <row r="9" spans="1:17">
      <c r="B9" s="1180" t="s">
        <v>120</v>
      </c>
    </row>
    <row r="10" spans="1:17">
      <c r="B10" s="1283" t="s">
        <v>121</v>
      </c>
    </row>
    <row r="11" spans="1:17">
      <c r="B11" s="1283" t="s">
        <v>122</v>
      </c>
    </row>
    <row r="13" spans="1:17">
      <c r="B13" s="220" t="s">
        <v>115</v>
      </c>
    </row>
    <row r="32" spans="2:2">
      <c r="B32" s="1295" t="s">
        <v>120</v>
      </c>
    </row>
    <row r="33" spans="2:2">
      <c r="B33" s="1295" t="s">
        <v>121</v>
      </c>
    </row>
    <row r="34" spans="2:2">
      <c r="B34" s="1295" t="s">
        <v>122</v>
      </c>
    </row>
    <row r="36" spans="2:2">
      <c r="B36" s="15" t="s">
        <v>1636</v>
      </c>
    </row>
  </sheetData>
  <phoneticPr fontId="39" type="noConversion"/>
  <hyperlinks>
    <hyperlink ref="B36" location="Мазмұны!B32" display="мазмұнға"/>
  </hyperlinks>
  <pageMargins left="0.75" right="0.75" top="1" bottom="1" header="0.5" footer="0.5"/>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1"/>
  <dimension ref="A2:Q30"/>
  <sheetViews>
    <sheetView workbookViewId="0">
      <selection activeCell="B2" sqref="B2"/>
    </sheetView>
  </sheetViews>
  <sheetFormatPr defaultRowHeight="12.75"/>
  <cols>
    <col min="1" max="1" width="9.140625" style="47"/>
    <col min="2" max="2" width="27.42578125" style="47" customWidth="1"/>
    <col min="3" max="16384" width="9.140625" style="47"/>
  </cols>
  <sheetData>
    <row r="2" spans="1:17">
      <c r="A2" s="1176" t="s">
        <v>1630</v>
      </c>
      <c r="B2" s="220" t="s">
        <v>1667</v>
      </c>
    </row>
    <row r="3" spans="1:17">
      <c r="A3" s="1176"/>
      <c r="B3" s="220"/>
    </row>
    <row r="4" spans="1:17">
      <c r="B4" s="221"/>
      <c r="C4" s="1181" t="s">
        <v>1615</v>
      </c>
      <c r="D4" s="1181" t="s">
        <v>1616</v>
      </c>
      <c r="E4" s="1181" t="s">
        <v>1617</v>
      </c>
      <c r="F4" s="1181" t="s">
        <v>1618</v>
      </c>
      <c r="G4" s="1181" t="s">
        <v>1619</v>
      </c>
      <c r="H4" s="1181" t="s">
        <v>1620</v>
      </c>
      <c r="I4" s="1181" t="s">
        <v>1621</v>
      </c>
      <c r="J4" s="1181" t="s">
        <v>1622</v>
      </c>
      <c r="K4" s="1181" t="s">
        <v>1623</v>
      </c>
      <c r="L4" s="1181" t="s">
        <v>1624</v>
      </c>
      <c r="M4" s="1181" t="s">
        <v>1625</v>
      </c>
      <c r="N4" s="1181" t="s">
        <v>1626</v>
      </c>
      <c r="O4" s="1181" t="s">
        <v>1627</v>
      </c>
      <c r="P4" s="1181" t="s">
        <v>1628</v>
      </c>
      <c r="Q4" s="1181" t="s">
        <v>1629</v>
      </c>
    </row>
    <row r="5" spans="1:17">
      <c r="B5" s="221" t="s">
        <v>130</v>
      </c>
      <c r="C5" s="567">
        <v>398.59927800000003</v>
      </c>
      <c r="D5" s="567">
        <v>438.61008800000002</v>
      </c>
      <c r="E5" s="567">
        <v>478.57238799999999</v>
      </c>
      <c r="F5" s="567">
        <v>511.69307400000002</v>
      </c>
      <c r="G5" s="567">
        <v>560.18900099999996</v>
      </c>
      <c r="H5" s="567">
        <v>622.65272985000001</v>
      </c>
      <c r="I5" s="567">
        <v>731.51496799999995</v>
      </c>
      <c r="J5" s="567">
        <v>820.20685041943727</v>
      </c>
      <c r="K5" s="567">
        <v>853.99146190660883</v>
      </c>
      <c r="L5" s="567">
        <v>960.55112193885759</v>
      </c>
      <c r="M5" s="567">
        <v>1120.0870635000001</v>
      </c>
      <c r="N5" s="567">
        <v>1288.9732771400002</v>
      </c>
      <c r="O5" s="567">
        <v>1373.4145131590346</v>
      </c>
      <c r="P5" s="567">
        <v>1499.1782448757051</v>
      </c>
      <c r="Q5" s="567">
        <v>1634.9852380627526</v>
      </c>
    </row>
    <row r="6" spans="1:17">
      <c r="B6" s="221" t="s">
        <v>131</v>
      </c>
      <c r="C6" s="567">
        <v>210.67584299999999</v>
      </c>
      <c r="D6" s="567">
        <v>165.58198400000001</v>
      </c>
      <c r="E6" s="567">
        <v>168.14460399999999</v>
      </c>
      <c r="F6" s="567">
        <v>172.17299199999999</v>
      </c>
      <c r="G6" s="567">
        <v>181.677942</v>
      </c>
      <c r="H6" s="567">
        <v>177.44917897349998</v>
      </c>
      <c r="I6" s="567">
        <v>180.02922599999999</v>
      </c>
      <c r="J6" s="567">
        <v>195.4233245497</v>
      </c>
      <c r="K6" s="567">
        <v>238.06006643840001</v>
      </c>
      <c r="L6" s="567">
        <v>238.31920873136997</v>
      </c>
      <c r="M6" s="567">
        <v>247.45847519</v>
      </c>
      <c r="N6" s="567">
        <v>329.07418308188005</v>
      </c>
      <c r="O6" s="567">
        <v>333.08809344990004</v>
      </c>
      <c r="P6" s="567">
        <v>344.82466784250772</v>
      </c>
      <c r="Q6" s="567">
        <v>508.92664815075568</v>
      </c>
    </row>
    <row r="7" spans="1:17">
      <c r="B7" s="224" t="s">
        <v>132</v>
      </c>
    </row>
    <row r="10" spans="1:17">
      <c r="B10" s="220" t="s">
        <v>1667</v>
      </c>
    </row>
    <row r="28" spans="2:2">
      <c r="B28" s="224" t="s">
        <v>132</v>
      </c>
    </row>
    <row r="30" spans="2:2">
      <c r="B30" s="15" t="s">
        <v>1636</v>
      </c>
    </row>
  </sheetData>
  <phoneticPr fontId="39" type="noConversion"/>
  <hyperlinks>
    <hyperlink ref="B30" location="Мазмұны!B33" display="мазмұнға"/>
  </hyperlinks>
  <pageMargins left="0.75" right="0.75" top="1" bottom="1" header="0.5" footer="0.5"/>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0"/>
  <dimension ref="A2:Q40"/>
  <sheetViews>
    <sheetView workbookViewId="0">
      <selection activeCell="B2" sqref="B2"/>
    </sheetView>
  </sheetViews>
  <sheetFormatPr defaultRowHeight="12.75"/>
  <cols>
    <col min="1" max="1" width="9.140625" style="47"/>
    <col min="2" max="2" width="27.140625" style="47" customWidth="1"/>
    <col min="3" max="16384" width="9.140625" style="47"/>
  </cols>
  <sheetData>
    <row r="2" spans="1:17">
      <c r="A2" s="1176" t="s">
        <v>1630</v>
      </c>
      <c r="B2" s="220" t="s">
        <v>1666</v>
      </c>
    </row>
    <row r="3" spans="1:17">
      <c r="A3" s="1176"/>
      <c r="B3" s="220"/>
    </row>
    <row r="4" spans="1:17" s="19" customFormat="1">
      <c r="B4" s="241"/>
      <c r="C4" s="1181" t="s">
        <v>1615</v>
      </c>
      <c r="D4" s="1181" t="s">
        <v>1616</v>
      </c>
      <c r="E4" s="1181" t="s">
        <v>1617</v>
      </c>
      <c r="F4" s="1181" t="s">
        <v>1618</v>
      </c>
      <c r="G4" s="1181" t="s">
        <v>1619</v>
      </c>
      <c r="H4" s="1181" t="s">
        <v>1620</v>
      </c>
      <c r="I4" s="1181" t="s">
        <v>1621</v>
      </c>
      <c r="J4" s="1181" t="s">
        <v>1622</v>
      </c>
      <c r="K4" s="1181" t="s">
        <v>1623</v>
      </c>
      <c r="L4" s="1181" t="s">
        <v>1624</v>
      </c>
      <c r="M4" s="1181" t="s">
        <v>1625</v>
      </c>
      <c r="N4" s="1181" t="s">
        <v>1626</v>
      </c>
      <c r="O4" s="1181" t="s">
        <v>1627</v>
      </c>
      <c r="P4" s="1181" t="s">
        <v>1628</v>
      </c>
      <c r="Q4" s="1181" t="s">
        <v>1629</v>
      </c>
    </row>
    <row r="5" spans="1:17">
      <c r="B5" s="221" t="s">
        <v>125</v>
      </c>
      <c r="C5" s="904">
        <v>-3.33942247038711</v>
      </c>
      <c r="D5" s="904">
        <v>0.22637453028292714</v>
      </c>
      <c r="E5" s="904">
        <v>-1.1790152441769144</v>
      </c>
      <c r="F5" s="904">
        <v>-2.5281594286532818</v>
      </c>
      <c r="G5" s="904">
        <v>0.72181494182357975</v>
      </c>
      <c r="H5" s="904">
        <v>-3.3940735178435282</v>
      </c>
      <c r="I5" s="904">
        <v>-2.6008197253709056</v>
      </c>
      <c r="J5" s="904">
        <v>-2.3809868468227133</v>
      </c>
      <c r="K5" s="904">
        <v>2.8569515928542697</v>
      </c>
      <c r="L5" s="904">
        <v>-4.992398232469621</v>
      </c>
      <c r="M5" s="904">
        <v>-3.2141856188207965</v>
      </c>
      <c r="N5" s="904">
        <v>-4.3640437708581601</v>
      </c>
      <c r="O5" s="904">
        <v>-0.51890081057475501</v>
      </c>
      <c r="P5" s="904">
        <v>-3.819584836472012</v>
      </c>
      <c r="Q5" s="904">
        <v>-4.2576573651701564</v>
      </c>
    </row>
    <row r="6" spans="1:17">
      <c r="B6" s="221" t="s">
        <v>126</v>
      </c>
      <c r="C6" s="904">
        <v>-4.7983030062554564</v>
      </c>
      <c r="D6" s="904">
        <v>-3.6310988697246436</v>
      </c>
      <c r="E6" s="904">
        <v>-3.3556052176642823</v>
      </c>
      <c r="F6" s="904">
        <v>-3.2812437362347726</v>
      </c>
      <c r="G6" s="904">
        <v>-3.7368412179626844</v>
      </c>
      <c r="H6" s="904">
        <v>-8.36855647625279</v>
      </c>
      <c r="I6" s="904">
        <v>-5.2503949201367357</v>
      </c>
      <c r="J6" s="904">
        <v>-16.710967987651159</v>
      </c>
      <c r="K6" s="904">
        <v>-5.3256478933177602</v>
      </c>
      <c r="L6" s="904">
        <v>-14.580532325480156</v>
      </c>
      <c r="M6" s="904">
        <v>-10.176981941666311</v>
      </c>
      <c r="N6" s="904">
        <v>-7.6491361305991017</v>
      </c>
      <c r="O6" s="904">
        <v>-8.7514989675567278</v>
      </c>
      <c r="P6" s="904">
        <v>-11.27648254982798</v>
      </c>
      <c r="Q6" s="904">
        <v>-12.954115543990719</v>
      </c>
    </row>
    <row r="7" spans="1:17">
      <c r="B7" s="221" t="s">
        <v>127</v>
      </c>
      <c r="C7" s="904">
        <v>13.569138989790867</v>
      </c>
      <c r="D7" s="904">
        <v>12.950770631118722</v>
      </c>
      <c r="E7" s="904">
        <v>8.6898563609753037</v>
      </c>
      <c r="F7" s="904">
        <v>7.1440308381597397</v>
      </c>
      <c r="G7" s="904">
        <v>7.5576652156804132</v>
      </c>
      <c r="H7" s="904">
        <v>7.7876033892670087</v>
      </c>
      <c r="I7" s="904">
        <v>8.8510551136829818</v>
      </c>
      <c r="J7" s="904">
        <v>8.2875698342089557</v>
      </c>
      <c r="K7" s="904">
        <v>8.0871643350978601</v>
      </c>
      <c r="L7" s="904">
        <v>8.6488695101668576</v>
      </c>
      <c r="M7" s="904">
        <v>10.020872222145158</v>
      </c>
      <c r="N7" s="904">
        <v>12.311133418760868</v>
      </c>
      <c r="O7" s="904">
        <v>14.582851701177335</v>
      </c>
      <c r="P7" s="904">
        <v>14.598808563061727</v>
      </c>
      <c r="Q7" s="904">
        <v>15.775132923840452</v>
      </c>
    </row>
    <row r="8" spans="1:17">
      <c r="B8" s="221" t="s">
        <v>128</v>
      </c>
      <c r="C8" s="904">
        <v>21.142441680396992</v>
      </c>
      <c r="D8" s="904">
        <v>19.781321862534913</v>
      </c>
      <c r="E8" s="904">
        <v>20.498933364171769</v>
      </c>
      <c r="F8" s="904">
        <v>20.842983145877668</v>
      </c>
      <c r="G8" s="904">
        <v>20.691010078763441</v>
      </c>
      <c r="H8" s="904">
        <v>20.821547920744806</v>
      </c>
      <c r="I8" s="904">
        <v>20.606568879874764</v>
      </c>
      <c r="J8" s="904">
        <v>21.142967702098694</v>
      </c>
      <c r="K8" s="904">
        <v>21.508208765739152</v>
      </c>
      <c r="L8" s="904">
        <v>22.827119822495536</v>
      </c>
      <c r="M8" s="904">
        <v>23.235082664985278</v>
      </c>
      <c r="N8" s="904">
        <v>22.030326617089361</v>
      </c>
      <c r="O8" s="904">
        <v>21.454811576543168</v>
      </c>
      <c r="P8" s="904">
        <v>20.890942876453629</v>
      </c>
      <c r="Q8" s="904">
        <v>21.240022240563714</v>
      </c>
    </row>
    <row r="9" spans="1:17">
      <c r="B9" s="221" t="s">
        <v>129</v>
      </c>
      <c r="C9" s="904">
        <v>22.143707871105306</v>
      </c>
      <c r="D9" s="904">
        <v>21.049359684377425</v>
      </c>
      <c r="E9" s="904">
        <v>21.880176951990745</v>
      </c>
      <c r="F9" s="904">
        <v>22.4740873698053</v>
      </c>
      <c r="G9" s="904">
        <v>22.507433573876728</v>
      </c>
      <c r="H9" s="904">
        <v>21.955111196454034</v>
      </c>
      <c r="I9" s="904">
        <v>21.515842368991272</v>
      </c>
      <c r="J9" s="904">
        <v>25.131942828192894</v>
      </c>
      <c r="K9" s="904">
        <v>25.692026207182515</v>
      </c>
      <c r="L9" s="904">
        <v>26.571173568320351</v>
      </c>
      <c r="M9" s="904">
        <v>26.413227561039172</v>
      </c>
      <c r="N9" s="904">
        <v>20.610403624730093</v>
      </c>
      <c r="O9" s="904">
        <v>20.13212826932126</v>
      </c>
      <c r="P9" s="904">
        <v>19.757042475826687</v>
      </c>
      <c r="Q9" s="904">
        <v>20.168361485816408</v>
      </c>
    </row>
    <row r="10" spans="1:17">
      <c r="B10" s="1387" t="s">
        <v>123</v>
      </c>
      <c r="C10" s="1388"/>
      <c r="D10" s="1388"/>
      <c r="E10" s="1388"/>
    </row>
    <row r="11" spans="1:17">
      <c r="B11" s="224" t="s">
        <v>124</v>
      </c>
    </row>
    <row r="14" spans="1:17">
      <c r="B14" s="220" t="s">
        <v>1666</v>
      </c>
    </row>
    <row r="37" spans="2:5">
      <c r="B37" s="1389" t="s">
        <v>123</v>
      </c>
      <c r="C37" s="1390"/>
      <c r="D37" s="1390"/>
      <c r="E37" s="1390"/>
    </row>
    <row r="38" spans="2:5">
      <c r="B38" s="224" t="s">
        <v>124</v>
      </c>
    </row>
    <row r="40" spans="2:5">
      <c r="B40" s="15" t="s">
        <v>1636</v>
      </c>
    </row>
  </sheetData>
  <mergeCells count="2">
    <mergeCell ref="B10:E10"/>
    <mergeCell ref="B37:E37"/>
  </mergeCells>
  <phoneticPr fontId="39" type="noConversion"/>
  <hyperlinks>
    <hyperlink ref="B40" location="Мазмұны!B34" display="мазмұнға"/>
  </hyperlinks>
  <pageMargins left="0.75" right="0.75" top="1" bottom="1" header="0.5" footer="0.5"/>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dimension ref="A2:F31"/>
  <sheetViews>
    <sheetView workbookViewId="0">
      <selection activeCell="K10" sqref="K10"/>
    </sheetView>
  </sheetViews>
  <sheetFormatPr defaultRowHeight="12.75"/>
  <cols>
    <col min="1" max="1" width="9.140625" style="47"/>
    <col min="2" max="2" width="19" style="47" customWidth="1"/>
    <col min="3" max="5" width="9.140625" style="47"/>
    <col min="6" max="6" width="10.28515625" style="47" customWidth="1"/>
    <col min="7" max="16384" width="9.140625" style="47"/>
  </cols>
  <sheetData>
    <row r="2" spans="1:6">
      <c r="A2" s="1176" t="s">
        <v>1630</v>
      </c>
      <c r="B2" s="220" t="s">
        <v>133</v>
      </c>
    </row>
    <row r="3" spans="1:6">
      <c r="A3" s="1176"/>
      <c r="B3" s="220"/>
    </row>
    <row r="4" spans="1:6">
      <c r="B4" s="221"/>
      <c r="C4" s="221">
        <v>2007</v>
      </c>
      <c r="D4" s="221">
        <v>2008</v>
      </c>
      <c r="E4" s="221">
        <v>2009</v>
      </c>
      <c r="F4" s="221" t="s">
        <v>85</v>
      </c>
    </row>
    <row r="5" spans="1:6">
      <c r="B5" s="221" t="s">
        <v>134</v>
      </c>
      <c r="C5" s="726">
        <v>1200.470067</v>
      </c>
      <c r="D5" s="726">
        <v>1604.4622450000002</v>
      </c>
      <c r="E5" s="726">
        <v>2339.4995320000003</v>
      </c>
      <c r="F5" s="904">
        <v>1446.4569459999998</v>
      </c>
    </row>
    <row r="6" spans="1:6">
      <c r="B6" s="221" t="s">
        <v>135</v>
      </c>
      <c r="C6" s="726">
        <v>259.31739600000003</v>
      </c>
      <c r="D6" s="726">
        <v>1075.0953729999999</v>
      </c>
      <c r="E6" s="726">
        <v>1107.49803</v>
      </c>
      <c r="F6" s="904">
        <v>928.10805600000003</v>
      </c>
    </row>
    <row r="7" spans="1:6">
      <c r="B7" s="1387" t="s">
        <v>120</v>
      </c>
      <c r="C7" s="1391"/>
      <c r="D7" s="1391"/>
      <c r="E7" s="1391"/>
      <c r="F7" s="1391"/>
    </row>
    <row r="8" spans="1:6">
      <c r="B8" s="224" t="s">
        <v>132</v>
      </c>
    </row>
    <row r="11" spans="1:6">
      <c r="B11" s="220" t="s">
        <v>133</v>
      </c>
    </row>
    <row r="28" spans="2:6">
      <c r="B28" s="1389" t="s">
        <v>120</v>
      </c>
      <c r="C28" s="1392"/>
      <c r="D28" s="1392"/>
      <c r="E28" s="1392"/>
      <c r="F28" s="1392"/>
    </row>
    <row r="29" spans="2:6">
      <c r="B29" s="224" t="s">
        <v>132</v>
      </c>
      <c r="C29" s="224"/>
      <c r="D29" s="224"/>
      <c r="E29" s="224"/>
      <c r="F29" s="224"/>
    </row>
    <row r="31" spans="2:6">
      <c r="B31" s="15" t="s">
        <v>1636</v>
      </c>
    </row>
  </sheetData>
  <mergeCells count="2">
    <mergeCell ref="B7:F7"/>
    <mergeCell ref="B28:F28"/>
  </mergeCells>
  <phoneticPr fontId="39" type="noConversion"/>
  <hyperlinks>
    <hyperlink ref="B31" location="Мазмұны!B35" display="мазмұнға"/>
  </hyperlinks>
  <pageMargins left="0.75" right="0.75" top="1" bottom="1" header="0.5" footer="0.5"/>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dimension ref="A2:S142"/>
  <sheetViews>
    <sheetView workbookViewId="0">
      <selection activeCell="B31" sqref="B31"/>
    </sheetView>
  </sheetViews>
  <sheetFormatPr defaultRowHeight="12.75"/>
  <cols>
    <col min="1" max="1" width="9.140625" style="2"/>
    <col min="2" max="2" width="23.85546875" style="2" customWidth="1"/>
    <col min="3" max="16" width="9.140625" style="2"/>
    <col min="17" max="17" width="10.85546875" style="2" bestFit="1" customWidth="1"/>
    <col min="18" max="18" width="11.140625" style="2" customWidth="1"/>
    <col min="19" max="16384" width="9.140625" style="2"/>
  </cols>
  <sheetData>
    <row r="2" spans="1:19">
      <c r="A2" s="2" t="s">
        <v>1630</v>
      </c>
      <c r="B2" s="3" t="s">
        <v>1668</v>
      </c>
    </row>
    <row r="3" spans="1:19" ht="13.5" thickBot="1"/>
    <row r="4" spans="1:19">
      <c r="B4" s="4" t="s">
        <v>136</v>
      </c>
      <c r="C4" s="5">
        <v>1995</v>
      </c>
      <c r="D4" s="5">
        <v>1996</v>
      </c>
      <c r="E4" s="5">
        <v>1997</v>
      </c>
      <c r="F4" s="5">
        <v>1998</v>
      </c>
      <c r="G4" s="5">
        <v>1999</v>
      </c>
      <c r="H4" s="5">
        <v>2000</v>
      </c>
      <c r="I4" s="5">
        <v>2001</v>
      </c>
      <c r="J4" s="5">
        <v>2002</v>
      </c>
      <c r="K4" s="5">
        <v>2003</v>
      </c>
      <c r="L4" s="5">
        <v>2004</v>
      </c>
      <c r="M4" s="5">
        <v>2005</v>
      </c>
      <c r="N4" s="5">
        <v>2006</v>
      </c>
      <c r="O4" s="5">
        <v>2007</v>
      </c>
      <c r="P4" s="5">
        <v>2008</v>
      </c>
      <c r="Q4" s="5">
        <v>2009</v>
      </c>
      <c r="R4" s="6" t="s">
        <v>1148</v>
      </c>
    </row>
    <row r="5" spans="1:19">
      <c r="B5" s="7" t="s">
        <v>137</v>
      </c>
      <c r="C5" s="8">
        <v>11.4</v>
      </c>
      <c r="D5" s="8">
        <v>9.5</v>
      </c>
      <c r="E5" s="8">
        <v>10.3</v>
      </c>
      <c r="F5" s="8">
        <v>8.6</v>
      </c>
      <c r="G5" s="8">
        <v>13.5</v>
      </c>
      <c r="H5" s="8">
        <v>15.3</v>
      </c>
      <c r="I5" s="8">
        <v>17.7</v>
      </c>
      <c r="J5" s="8">
        <v>20.3</v>
      </c>
      <c r="K5" s="8">
        <v>21.1</v>
      </c>
      <c r="L5" s="8">
        <v>28.1</v>
      </c>
      <c r="M5" s="8">
        <v>27.2</v>
      </c>
      <c r="N5" s="8">
        <v>36.6</v>
      </c>
      <c r="O5" s="8">
        <v>36.799999999999997</v>
      </c>
      <c r="P5" s="9">
        <v>39.040910160384001</v>
      </c>
      <c r="Q5" s="9">
        <v>44.036764696368103</v>
      </c>
      <c r="R5" s="9">
        <v>41.949958317744901</v>
      </c>
    </row>
    <row r="6" spans="1:19">
      <c r="B6" s="7" t="s">
        <v>138</v>
      </c>
      <c r="C6" s="8">
        <v>6.1</v>
      </c>
      <c r="D6" s="8">
        <v>4.3</v>
      </c>
      <c r="E6" s="8">
        <v>4.3</v>
      </c>
      <c r="F6" s="8">
        <v>5.4</v>
      </c>
      <c r="G6" s="8">
        <v>7.4</v>
      </c>
      <c r="H6" s="8">
        <v>10.6</v>
      </c>
      <c r="I6" s="8">
        <v>15.1</v>
      </c>
      <c r="J6" s="8">
        <v>17.8</v>
      </c>
      <c r="K6" s="8">
        <v>21.2</v>
      </c>
      <c r="L6" s="8">
        <v>25.2</v>
      </c>
      <c r="M6" s="8">
        <v>34.1</v>
      </c>
      <c r="N6" s="8">
        <v>46.7</v>
      </c>
      <c r="O6" s="8">
        <v>57.8</v>
      </c>
      <c r="P6" s="9">
        <v>46.473085379489198</v>
      </c>
      <c r="Q6" s="9">
        <v>44.958575843242798</v>
      </c>
      <c r="R6" s="9">
        <v>37.372382734713398</v>
      </c>
      <c r="S6" s="10"/>
    </row>
    <row r="7" spans="1:19" ht="26.25" thickBot="1">
      <c r="B7" s="1269" t="s">
        <v>139</v>
      </c>
      <c r="C7" s="11">
        <v>2.1</v>
      </c>
      <c r="D7" s="11">
        <v>5.2</v>
      </c>
      <c r="E7" s="11">
        <v>4.8</v>
      </c>
      <c r="F7" s="11">
        <v>4.5999999999999996</v>
      </c>
      <c r="G7" s="11">
        <v>8.5</v>
      </c>
      <c r="H7" s="11">
        <v>11.2</v>
      </c>
      <c r="I7" s="11">
        <v>13.7</v>
      </c>
      <c r="J7" s="11">
        <v>16</v>
      </c>
      <c r="K7" s="11">
        <v>15.9</v>
      </c>
      <c r="L7" s="11">
        <v>21.6</v>
      </c>
      <c r="M7" s="11">
        <v>21.8</v>
      </c>
      <c r="N7" s="11">
        <v>30.3</v>
      </c>
      <c r="O7" s="11">
        <v>31</v>
      </c>
      <c r="P7" s="12">
        <v>33.697068076205802</v>
      </c>
      <c r="Q7" s="12">
        <v>38.073822439662798</v>
      </c>
      <c r="R7" s="9">
        <v>36.531318998108702</v>
      </c>
    </row>
    <row r="8" spans="1:19">
      <c r="C8" s="13"/>
      <c r="D8" s="13"/>
    </row>
    <row r="9" spans="1:19">
      <c r="R9" s="10"/>
    </row>
    <row r="10" spans="1:19">
      <c r="B10" s="3" t="s">
        <v>1668</v>
      </c>
    </row>
    <row r="27" spans="2:2">
      <c r="B27" s="14" t="s">
        <v>1395</v>
      </c>
    </row>
    <row r="28" spans="2:2">
      <c r="B28" s="14"/>
    </row>
    <row r="29" spans="2:2">
      <c r="B29" s="14" t="s">
        <v>65</v>
      </c>
    </row>
    <row r="31" spans="2:2">
      <c r="B31" s="15" t="s">
        <v>1636</v>
      </c>
    </row>
    <row r="125" spans="2:5">
      <c r="B125" s="2" t="s">
        <v>1544</v>
      </c>
      <c r="C125" s="2" t="s">
        <v>1421</v>
      </c>
      <c r="D125" s="226"/>
    </row>
    <row r="126" spans="2:5">
      <c r="B126" s="2" t="s">
        <v>1545</v>
      </c>
      <c r="C126" s="2" t="s">
        <v>1421</v>
      </c>
      <c r="D126" s="226"/>
      <c r="E126" s="226"/>
    </row>
    <row r="127" spans="2:5">
      <c r="B127" s="2" t="s">
        <v>1546</v>
      </c>
      <c r="C127" s="2" t="s">
        <v>1422</v>
      </c>
    </row>
    <row r="128" spans="2:5">
      <c r="B128" s="2" t="s">
        <v>1547</v>
      </c>
      <c r="C128" s="2" t="s">
        <v>1436</v>
      </c>
    </row>
    <row r="129" spans="2:9">
      <c r="B129" s="2" t="s">
        <v>1548</v>
      </c>
      <c r="C129" s="2" t="s">
        <v>408</v>
      </c>
      <c r="D129" s="226"/>
      <c r="E129" s="226"/>
      <c r="F129" s="310"/>
    </row>
    <row r="130" spans="2:9">
      <c r="B130" s="2" t="s">
        <v>1549</v>
      </c>
      <c r="C130" s="2" t="s">
        <v>1542</v>
      </c>
      <c r="D130" s="310"/>
      <c r="E130" s="310"/>
      <c r="F130" s="310"/>
      <c r="G130" s="310"/>
      <c r="H130" s="310"/>
      <c r="I130" s="310"/>
    </row>
    <row r="131" spans="2:9">
      <c r="B131" s="2" t="s">
        <v>1550</v>
      </c>
      <c r="C131" s="2" t="s">
        <v>1543</v>
      </c>
      <c r="D131" s="226"/>
      <c r="E131" s="310"/>
      <c r="F131" s="310"/>
    </row>
    <row r="134" spans="2:9">
      <c r="B134" s="2" t="s">
        <v>280</v>
      </c>
      <c r="C134" s="2" t="s">
        <v>269</v>
      </c>
    </row>
    <row r="135" spans="2:9">
      <c r="B135" s="2" t="s">
        <v>281</v>
      </c>
      <c r="C135" s="2" t="s">
        <v>269</v>
      </c>
    </row>
    <row r="136" spans="2:9" ht="12.75" customHeight="1">
      <c r="B136" s="2" t="s">
        <v>282</v>
      </c>
      <c r="C136" s="2" t="s">
        <v>270</v>
      </c>
      <c r="D136" s="719"/>
      <c r="E136" s="775"/>
    </row>
    <row r="137" spans="2:9">
      <c r="B137" s="2" t="s">
        <v>283</v>
      </c>
      <c r="C137" s="2" t="s">
        <v>271</v>
      </c>
    </row>
    <row r="138" spans="2:9">
      <c r="B138" s="2" t="s">
        <v>284</v>
      </c>
      <c r="C138" s="2" t="s">
        <v>272</v>
      </c>
    </row>
    <row r="139" spans="2:9" ht="12.75" customHeight="1">
      <c r="B139" s="2" t="s">
        <v>285</v>
      </c>
      <c r="C139" s="2" t="s">
        <v>273</v>
      </c>
      <c r="D139" s="719"/>
      <c r="E139" s="719"/>
      <c r="F139" s="719"/>
      <c r="G139" s="719"/>
      <c r="H139" s="719"/>
      <c r="I139" s="719"/>
    </row>
    <row r="140" spans="2:9">
      <c r="B140" s="2" t="s">
        <v>286</v>
      </c>
      <c r="C140" s="2" t="s">
        <v>275</v>
      </c>
    </row>
    <row r="141" spans="2:9">
      <c r="B141" s="2" t="s">
        <v>287</v>
      </c>
      <c r="C141" s="2" t="s">
        <v>276</v>
      </c>
    </row>
    <row r="142" spans="2:9">
      <c r="B142" s="2" t="s">
        <v>288</v>
      </c>
      <c r="C142" s="2" t="s">
        <v>279</v>
      </c>
    </row>
  </sheetData>
  <phoneticPr fontId="1" type="noConversion"/>
  <hyperlinks>
    <hyperlink ref="B31" location="Мазмұны!B38" display="мазмұнға"/>
  </hyperlinks>
  <pageMargins left="0.75" right="0.75" top="1" bottom="1" header="0.5" footer="0.5"/>
  <pageSetup paperSize="9" orientation="portrait" verticalDpi="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pageSetUpPr fitToPage="1"/>
  </sheetPr>
  <dimension ref="A2:I141"/>
  <sheetViews>
    <sheetView zoomScaleNormal="100" zoomScaleSheetLayoutView="85" workbookViewId="0">
      <selection activeCell="K43" sqref="K43"/>
    </sheetView>
  </sheetViews>
  <sheetFormatPr defaultRowHeight="12.75"/>
  <cols>
    <col min="1" max="1" width="7.140625" style="19" customWidth="1"/>
    <col min="2" max="2" width="38.28515625" style="19" customWidth="1"/>
    <col min="3" max="3" width="11.85546875" style="19" customWidth="1"/>
    <col min="4" max="4" width="11.42578125" style="19" customWidth="1"/>
    <col min="5" max="5" width="10.5703125" style="19" customWidth="1"/>
    <col min="6" max="7" width="10.28515625" style="19" customWidth="1"/>
    <col min="8" max="16384" width="9.140625" style="19"/>
  </cols>
  <sheetData>
    <row r="2" spans="1:7">
      <c r="A2" s="17" t="s">
        <v>1630</v>
      </c>
      <c r="B2" s="18" t="s">
        <v>1669</v>
      </c>
    </row>
    <row r="3" spans="1:7">
      <c r="G3" s="20" t="s">
        <v>142</v>
      </c>
    </row>
    <row r="4" spans="1:7" s="24" customFormat="1" ht="16.5" customHeight="1">
      <c r="A4" s="21"/>
      <c r="B4" s="22" t="s">
        <v>140</v>
      </c>
      <c r="C4" s="23">
        <v>39083</v>
      </c>
      <c r="D4" s="23">
        <v>39448</v>
      </c>
      <c r="E4" s="23">
        <v>39814</v>
      </c>
      <c r="F4" s="23">
        <v>40179</v>
      </c>
      <c r="G4" s="23">
        <v>40452</v>
      </c>
    </row>
    <row r="5" spans="1:7" s="25" customFormat="1" ht="14.25" customHeight="1">
      <c r="B5" s="26" t="s">
        <v>141</v>
      </c>
      <c r="C5" s="27">
        <v>33</v>
      </c>
      <c r="D5" s="27">
        <v>35</v>
      </c>
      <c r="E5" s="28">
        <v>37</v>
      </c>
      <c r="F5" s="28">
        <v>38</v>
      </c>
      <c r="G5" s="28">
        <v>38</v>
      </c>
    </row>
    <row r="6" spans="1:7" s="25" customFormat="1" ht="14.25" customHeight="1">
      <c r="B6" s="26" t="s">
        <v>143</v>
      </c>
      <c r="C6" s="29">
        <v>40</v>
      </c>
      <c r="D6" s="29">
        <v>41</v>
      </c>
      <c r="E6" s="29">
        <v>44</v>
      </c>
      <c r="F6" s="30">
        <v>41</v>
      </c>
      <c r="G6" s="30">
        <v>40</v>
      </c>
    </row>
    <row r="7" spans="1:7" s="25" customFormat="1" ht="14.25" customHeight="1">
      <c r="B7" s="26" t="s">
        <v>144</v>
      </c>
      <c r="C7" s="29">
        <v>33</v>
      </c>
      <c r="D7" s="29">
        <v>44</v>
      </c>
      <c r="E7" s="29">
        <v>56</v>
      </c>
      <c r="F7" s="30">
        <v>63</v>
      </c>
      <c r="G7" s="30">
        <v>65</v>
      </c>
    </row>
    <row r="8" spans="1:7" s="25" customFormat="1" ht="26.25" customHeight="1">
      <c r="B8" s="31" t="s">
        <v>145</v>
      </c>
      <c r="C8" s="26">
        <f>C9+C10+C11+C12+C13+C14</f>
        <v>147</v>
      </c>
      <c r="D8" s="26">
        <f>D9+D10+D11+D12+D13+D14</f>
        <v>208</v>
      </c>
      <c r="E8" s="32">
        <f>E9+E10+E11+E12+E13+E14</f>
        <v>213</v>
      </c>
      <c r="F8" s="32">
        <f>F9+F10+F11+F12+F13+F14</f>
        <v>172</v>
      </c>
      <c r="G8" s="32">
        <f>G9+G10+G11+G12+G13+G14</f>
        <v>159</v>
      </c>
    </row>
    <row r="9" spans="1:7" s="25" customFormat="1" ht="14.25" customHeight="1">
      <c r="B9" s="26" t="s">
        <v>146</v>
      </c>
      <c r="C9" s="27">
        <v>70</v>
      </c>
      <c r="D9" s="27">
        <v>106</v>
      </c>
      <c r="E9" s="28">
        <v>104</v>
      </c>
      <c r="F9" s="28">
        <v>83</v>
      </c>
      <c r="G9" s="28">
        <v>78</v>
      </c>
    </row>
    <row r="10" spans="1:7" s="25" customFormat="1" ht="14.25" customHeight="1">
      <c r="B10" s="26" t="s">
        <v>147</v>
      </c>
      <c r="C10" s="27">
        <v>16</v>
      </c>
      <c r="D10" s="27">
        <v>17</v>
      </c>
      <c r="E10" s="28">
        <v>15</v>
      </c>
      <c r="F10" s="28">
        <v>12</v>
      </c>
      <c r="G10" s="28">
        <v>10</v>
      </c>
    </row>
    <row r="11" spans="1:7" s="25" customFormat="1" ht="14.25" customHeight="1">
      <c r="B11" s="26" t="s">
        <v>1226</v>
      </c>
      <c r="C11" s="27">
        <v>13</v>
      </c>
      <c r="D11" s="27">
        <v>11</v>
      </c>
      <c r="E11" s="28">
        <v>13</v>
      </c>
      <c r="F11" s="28">
        <v>14</v>
      </c>
      <c r="G11" s="28">
        <v>15</v>
      </c>
    </row>
    <row r="12" spans="1:7" s="25" customFormat="1" ht="14.25" customHeight="1">
      <c r="B12" s="26" t="s">
        <v>1227</v>
      </c>
      <c r="C12" s="27">
        <v>37</v>
      </c>
      <c r="D12" s="27">
        <v>61</v>
      </c>
      <c r="E12" s="28">
        <v>66</v>
      </c>
      <c r="F12" s="28">
        <v>49</v>
      </c>
      <c r="G12" s="28">
        <v>43</v>
      </c>
    </row>
    <row r="13" spans="1:7" s="25" customFormat="1" ht="14.25" customHeight="1">
      <c r="B13" s="26" t="s">
        <v>148</v>
      </c>
      <c r="C13" s="27">
        <v>9</v>
      </c>
      <c r="D13" s="27">
        <v>10</v>
      </c>
      <c r="E13" s="28">
        <v>11</v>
      </c>
      <c r="F13" s="28">
        <v>11</v>
      </c>
      <c r="G13" s="28">
        <v>10</v>
      </c>
    </row>
    <row r="14" spans="1:7" s="25" customFormat="1" ht="14.25" customHeight="1">
      <c r="B14" s="26" t="s">
        <v>149</v>
      </c>
      <c r="C14" s="27">
        <v>2</v>
      </c>
      <c r="D14" s="27">
        <v>3</v>
      </c>
      <c r="E14" s="28">
        <v>4</v>
      </c>
      <c r="F14" s="28">
        <v>3</v>
      </c>
      <c r="G14" s="28">
        <v>3</v>
      </c>
    </row>
    <row r="15" spans="1:7" s="25" customFormat="1" ht="14.25" customHeight="1">
      <c r="B15" s="26" t="s">
        <v>150</v>
      </c>
      <c r="C15" s="27">
        <v>1</v>
      </c>
      <c r="D15" s="26">
        <v>1</v>
      </c>
      <c r="E15" s="28">
        <v>1</v>
      </c>
      <c r="F15" s="28">
        <v>1</v>
      </c>
      <c r="G15" s="28">
        <v>1</v>
      </c>
    </row>
    <row r="16" spans="1:7" s="25" customFormat="1" ht="14.25" customHeight="1">
      <c r="B16" s="26" t="s">
        <v>151</v>
      </c>
      <c r="C16" s="27">
        <v>14</v>
      </c>
      <c r="D16" s="27">
        <v>14</v>
      </c>
      <c r="E16" s="28">
        <v>14</v>
      </c>
      <c r="F16" s="28">
        <v>14</v>
      </c>
      <c r="G16" s="28">
        <v>13</v>
      </c>
    </row>
    <row r="17" spans="2:7" s="25" customFormat="1" ht="14.25" customHeight="1">
      <c r="B17" s="26" t="s">
        <v>152</v>
      </c>
      <c r="C17" s="27">
        <v>10</v>
      </c>
      <c r="D17" s="27">
        <v>12</v>
      </c>
      <c r="E17" s="28">
        <v>12</v>
      </c>
      <c r="F17" s="28">
        <v>7</v>
      </c>
      <c r="G17" s="28">
        <v>6</v>
      </c>
    </row>
    <row r="18" spans="2:7" s="25" customFormat="1" ht="26.25" customHeight="1">
      <c r="B18" s="33" t="s">
        <v>153</v>
      </c>
      <c r="C18" s="27">
        <v>16</v>
      </c>
      <c r="D18" s="27">
        <v>23</v>
      </c>
      <c r="E18" s="28">
        <v>21</v>
      </c>
      <c r="F18" s="28">
        <v>8</v>
      </c>
      <c r="G18" s="28">
        <v>8</v>
      </c>
    </row>
    <row r="19" spans="2:7">
      <c r="B19" s="34" t="s">
        <v>154</v>
      </c>
      <c r="C19" s="27">
        <v>1</v>
      </c>
      <c r="D19" s="27">
        <v>4</v>
      </c>
      <c r="E19" s="28">
        <v>4</v>
      </c>
      <c r="F19" s="28">
        <v>2</v>
      </c>
      <c r="G19" s="28">
        <v>2</v>
      </c>
    </row>
    <row r="20" spans="2:7">
      <c r="B20" s="1320" t="s">
        <v>155</v>
      </c>
      <c r="C20" s="48"/>
    </row>
    <row r="21" spans="2:7" hidden="1">
      <c r="B21" s="35"/>
      <c r="C21" s="48"/>
      <c r="G21" s="36" t="s">
        <v>1152</v>
      </c>
    </row>
    <row r="22" spans="2:7" s="24" customFormat="1" ht="16.5" hidden="1" customHeight="1">
      <c r="B22" s="1313" t="s">
        <v>1153</v>
      </c>
      <c r="C22" s="1314">
        <v>39083</v>
      </c>
      <c r="D22" s="1309">
        <v>39448</v>
      </c>
      <c r="E22" s="23">
        <v>39814</v>
      </c>
      <c r="F22" s="23">
        <v>40179</v>
      </c>
      <c r="G22" s="23">
        <v>40452</v>
      </c>
    </row>
    <row r="23" spans="2:7" s="25" customFormat="1" ht="14.25" hidden="1" customHeight="1">
      <c r="B23" s="1315" t="s">
        <v>1149</v>
      </c>
      <c r="C23" s="1316">
        <v>8872031906</v>
      </c>
      <c r="D23" s="1310">
        <v>11684627626</v>
      </c>
      <c r="E23" s="37">
        <v>11889573896</v>
      </c>
      <c r="F23" s="38">
        <v>11557320086</v>
      </c>
      <c r="G23" s="38">
        <v>11927122729</v>
      </c>
    </row>
    <row r="24" spans="2:7" s="25" customFormat="1" ht="14.25" hidden="1" customHeight="1">
      <c r="B24" s="1315" t="s">
        <v>1150</v>
      </c>
      <c r="C24" s="1317">
        <v>135489702</v>
      </c>
      <c r="D24" s="1311">
        <v>223556055</v>
      </c>
      <c r="E24" s="39">
        <v>268822898</v>
      </c>
      <c r="F24" s="40">
        <v>297252217</v>
      </c>
      <c r="G24" s="41">
        <v>339707383</v>
      </c>
    </row>
    <row r="25" spans="2:7" s="25" customFormat="1" ht="14.25" hidden="1" customHeight="1">
      <c r="B25" s="1315" t="s">
        <v>1154</v>
      </c>
      <c r="C25" s="1316">
        <v>193652180</v>
      </c>
      <c r="D25" s="1310">
        <v>355955176</v>
      </c>
      <c r="E25" s="37">
        <v>445972226</v>
      </c>
      <c r="F25" s="42">
        <v>174677152</v>
      </c>
      <c r="G25" s="42">
        <v>166123810</v>
      </c>
    </row>
    <row r="26" spans="2:7" s="25" customFormat="1" ht="14.25" hidden="1" customHeight="1">
      <c r="B26" s="1315" t="s">
        <v>1155</v>
      </c>
      <c r="C26" s="1316">
        <v>915064598</v>
      </c>
      <c r="D26" s="1310">
        <v>1211949055</v>
      </c>
      <c r="E26" s="37">
        <v>1412866256.9537864</v>
      </c>
      <c r="F26" s="37">
        <v>1860836221.0679274</v>
      </c>
      <c r="G26" s="37">
        <v>2129848696</v>
      </c>
    </row>
    <row r="27" spans="2:7" s="25" customFormat="1" ht="14.25" hidden="1" customHeight="1">
      <c r="B27" s="1315" t="s">
        <v>1151</v>
      </c>
      <c r="C27" s="1316">
        <v>126554328</v>
      </c>
      <c r="D27" s="1310">
        <v>216135125</v>
      </c>
      <c r="E27" s="37">
        <v>214577825</v>
      </c>
      <c r="F27" s="42">
        <v>80280483</v>
      </c>
      <c r="G27" s="43">
        <v>122183408</v>
      </c>
    </row>
    <row r="28" spans="2:7" s="25" customFormat="1" ht="27" hidden="1" customHeight="1">
      <c r="B28" s="1318" t="s">
        <v>1156</v>
      </c>
      <c r="C28" s="1316">
        <v>690277213</v>
      </c>
      <c r="D28" s="1310">
        <f>1177904819</f>
        <v>1177904819</v>
      </c>
      <c r="E28" s="37">
        <f>4956627643</f>
        <v>4956627643</v>
      </c>
      <c r="F28" s="42">
        <f>456497539+35556092</f>
        <v>492053631</v>
      </c>
      <c r="G28" s="42">
        <f>444533925+36063037</f>
        <v>480596962</v>
      </c>
    </row>
    <row r="29" spans="2:7" s="46" customFormat="1" ht="16.5" hidden="1" customHeight="1">
      <c r="B29" s="1313" t="s">
        <v>1157</v>
      </c>
      <c r="C29" s="1319">
        <f>SUM(C23:C28)</f>
        <v>10933069927</v>
      </c>
      <c r="D29" s="1312">
        <f>SUM(D23:D28)</f>
        <v>14870127856</v>
      </c>
      <c r="E29" s="44">
        <f>SUM(E23:E28)</f>
        <v>19188440744.953789</v>
      </c>
      <c r="F29" s="45">
        <f>SUM(F23:F28)</f>
        <v>14462419790.067928</v>
      </c>
      <c r="G29" s="45">
        <f>SUM(G23:G28)</f>
        <v>15165582988</v>
      </c>
    </row>
    <row r="30" spans="2:7" hidden="1">
      <c r="B30" s="48"/>
      <c r="C30" s="48"/>
    </row>
    <row r="31" spans="2:7" hidden="1">
      <c r="B31" s="48" t="s">
        <v>1158</v>
      </c>
      <c r="C31" s="48"/>
      <c r="D31" s="48"/>
    </row>
    <row r="32" spans="2:7" hidden="1">
      <c r="B32" s="48" t="s">
        <v>1159</v>
      </c>
      <c r="C32" s="48"/>
      <c r="D32" s="49"/>
    </row>
    <row r="33" spans="2:4" hidden="1">
      <c r="B33" s="48"/>
      <c r="C33" s="1321"/>
      <c r="D33" s="48"/>
    </row>
    <row r="34" spans="2:4">
      <c r="B34" s="50" t="s">
        <v>156</v>
      </c>
      <c r="C34" s="48"/>
      <c r="D34" s="48"/>
    </row>
    <row r="36" spans="2:4">
      <c r="B36" s="15" t="s">
        <v>1636</v>
      </c>
    </row>
    <row r="124" spans="2:6">
      <c r="B124" s="19" t="s">
        <v>1544</v>
      </c>
      <c r="C124" s="19" t="s">
        <v>1422</v>
      </c>
      <c r="D124" s="310"/>
    </row>
    <row r="125" spans="2:6">
      <c r="B125" s="19" t="s">
        <v>1545</v>
      </c>
      <c r="C125" s="19" t="s">
        <v>1421</v>
      </c>
      <c r="D125" s="226"/>
      <c r="E125" s="226"/>
    </row>
    <row r="126" spans="2:6">
      <c r="B126" s="19" t="s">
        <v>1546</v>
      </c>
      <c r="C126" s="19" t="s">
        <v>1422</v>
      </c>
    </row>
    <row r="127" spans="2:6">
      <c r="B127" s="19" t="s">
        <v>1547</v>
      </c>
      <c r="C127" s="19" t="s">
        <v>1436</v>
      </c>
    </row>
    <row r="128" spans="2:6">
      <c r="B128" s="19" t="s">
        <v>1548</v>
      </c>
      <c r="C128" s="19" t="s">
        <v>408</v>
      </c>
      <c r="D128" s="226"/>
      <c r="E128" s="226"/>
      <c r="F128" s="310"/>
    </row>
    <row r="129" spans="2:9">
      <c r="B129" s="19" t="s">
        <v>1549</v>
      </c>
      <c r="C129" s="19" t="s">
        <v>1542</v>
      </c>
      <c r="D129" s="310"/>
      <c r="E129" s="310"/>
      <c r="F129" s="310"/>
      <c r="G129" s="310"/>
      <c r="H129" s="310"/>
      <c r="I129" s="310"/>
    </row>
    <row r="130" spans="2:9">
      <c r="B130" s="19" t="s">
        <v>1550</v>
      </c>
      <c r="C130" s="19" t="s">
        <v>1543</v>
      </c>
      <c r="D130" s="226"/>
      <c r="E130" s="310"/>
      <c r="F130" s="310"/>
    </row>
    <row r="133" spans="2:9">
      <c r="B133" s="19" t="s">
        <v>280</v>
      </c>
      <c r="C133" s="19" t="s">
        <v>270</v>
      </c>
    </row>
    <row r="134" spans="2:9">
      <c r="B134" s="19" t="s">
        <v>281</v>
      </c>
      <c r="C134" s="19" t="s">
        <v>269</v>
      </c>
    </row>
    <row r="135" spans="2:9" ht="12.75" customHeight="1">
      <c r="B135" s="19" t="s">
        <v>282</v>
      </c>
      <c r="C135" s="19" t="s">
        <v>270</v>
      </c>
      <c r="D135" s="719"/>
      <c r="E135" s="775"/>
    </row>
    <row r="136" spans="2:9">
      <c r="B136" s="19" t="s">
        <v>283</v>
      </c>
      <c r="C136" s="19" t="s">
        <v>271</v>
      </c>
    </row>
    <row r="137" spans="2:9">
      <c r="B137" s="19" t="s">
        <v>284</v>
      </c>
      <c r="C137" s="19" t="s">
        <v>272</v>
      </c>
    </row>
    <row r="138" spans="2:9" ht="12.75" customHeight="1">
      <c r="B138" s="19" t="s">
        <v>285</v>
      </c>
      <c r="C138" s="19" t="s">
        <v>273</v>
      </c>
      <c r="D138" s="719"/>
      <c r="E138" s="719"/>
      <c r="F138" s="719"/>
      <c r="G138" s="719"/>
      <c r="H138" s="719"/>
      <c r="I138" s="719"/>
    </row>
    <row r="139" spans="2:9">
      <c r="B139" s="19" t="s">
        <v>286</v>
      </c>
      <c r="C139" s="19" t="s">
        <v>275</v>
      </c>
    </row>
    <row r="140" spans="2:9">
      <c r="B140" s="19" t="s">
        <v>287</v>
      </c>
      <c r="C140" s="19" t="s">
        <v>276</v>
      </c>
    </row>
    <row r="141" spans="2:9">
      <c r="B141" s="19" t="s">
        <v>288</v>
      </c>
      <c r="C141" s="19" t="s">
        <v>279</v>
      </c>
    </row>
  </sheetData>
  <phoneticPr fontId="39" type="noConversion"/>
  <hyperlinks>
    <hyperlink ref="B36" location="Мазмұны!B39" display="мазмұнға"/>
  </hyperlinks>
  <pageMargins left="0" right="0" top="0" bottom="0" header="0.51181102362204722" footer="0.51181102362204722"/>
  <pageSetup paperSize="9" scale="91"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0"/>
  <dimension ref="A2:I140"/>
  <sheetViews>
    <sheetView workbookViewId="0">
      <selection activeCell="B22" sqref="B22"/>
    </sheetView>
  </sheetViews>
  <sheetFormatPr defaultRowHeight="12.75"/>
  <cols>
    <col min="1" max="1" width="9.140625" style="52"/>
    <col min="2" max="2" width="46.7109375" style="52" customWidth="1"/>
    <col min="3" max="3" width="11.140625" style="52" customWidth="1"/>
    <col min="4" max="4" width="11.85546875" style="52" customWidth="1"/>
    <col min="5" max="5" width="12.85546875" style="52" customWidth="1"/>
    <col min="6" max="16384" width="9.140625" style="52"/>
  </cols>
  <sheetData>
    <row r="2" spans="1:5">
      <c r="A2" s="17" t="s">
        <v>1630</v>
      </c>
      <c r="B2" s="51" t="s">
        <v>1170</v>
      </c>
    </row>
    <row r="3" spans="1:5">
      <c r="B3" s="51"/>
    </row>
    <row r="4" spans="1:5" ht="13.5" thickBot="1">
      <c r="E4" s="53" t="s">
        <v>157</v>
      </c>
    </row>
    <row r="5" spans="1:5" s="54" customFormat="1" ht="19.5" customHeight="1" thickBot="1">
      <c r="B5" s="55" t="s">
        <v>158</v>
      </c>
      <c r="C5" s="1270">
        <v>39814</v>
      </c>
      <c r="D5" s="1270">
        <v>40179</v>
      </c>
      <c r="E5" s="1271">
        <v>40452</v>
      </c>
    </row>
    <row r="6" spans="1:5" s="56" customFormat="1" ht="20.25" customHeight="1" thickBot="1">
      <c r="B6" s="57" t="s">
        <v>159</v>
      </c>
      <c r="C6" s="58"/>
      <c r="D6" s="58"/>
      <c r="E6" s="59"/>
    </row>
    <row r="7" spans="1:5">
      <c r="B7" s="60" t="s">
        <v>160</v>
      </c>
      <c r="C7" s="61">
        <v>84.4</v>
      </c>
      <c r="D7" s="61">
        <v>85.78</v>
      </c>
      <c r="E7" s="62">
        <v>83.14</v>
      </c>
    </row>
    <row r="8" spans="1:5">
      <c r="B8" s="63" t="s">
        <v>161</v>
      </c>
      <c r="C8" s="64">
        <v>66.459999999999994</v>
      </c>
      <c r="D8" s="64">
        <v>60.21</v>
      </c>
      <c r="E8" s="65">
        <v>58.16</v>
      </c>
    </row>
    <row r="9" spans="1:5">
      <c r="B9" s="63" t="s">
        <v>162</v>
      </c>
      <c r="C9" s="64">
        <v>73.05</v>
      </c>
      <c r="D9" s="64">
        <v>54.74</v>
      </c>
      <c r="E9" s="65">
        <v>45.94</v>
      </c>
    </row>
    <row r="10" spans="1:5">
      <c r="B10" s="63" t="s">
        <v>163</v>
      </c>
      <c r="C10" s="64">
        <v>63.14</v>
      </c>
      <c r="D10" s="64">
        <v>61.28</v>
      </c>
      <c r="E10" s="65">
        <v>66.16</v>
      </c>
    </row>
    <row r="11" spans="1:5">
      <c r="B11" s="66" t="s">
        <v>164</v>
      </c>
      <c r="C11" s="64">
        <v>63.96</v>
      </c>
      <c r="D11" s="64">
        <v>60.47</v>
      </c>
      <c r="E11" s="65">
        <v>64.709999999999994</v>
      </c>
    </row>
    <row r="12" spans="1:5">
      <c r="B12" s="63" t="s">
        <v>165</v>
      </c>
      <c r="C12" s="67">
        <v>87.85</v>
      </c>
      <c r="D12" s="67">
        <v>91.45</v>
      </c>
      <c r="E12" s="65">
        <v>88.01</v>
      </c>
    </row>
    <row r="13" spans="1:5" ht="13.5" thickBot="1">
      <c r="B13" s="68" t="s">
        <v>166</v>
      </c>
      <c r="C13" s="69">
        <v>79.180000000000007</v>
      </c>
      <c r="D13" s="69">
        <v>80.150000000000006</v>
      </c>
      <c r="E13" s="70">
        <v>76.73</v>
      </c>
    </row>
    <row r="14" spans="1:5" ht="13.5" thickBot="1">
      <c r="B14" s="71" t="s">
        <v>167</v>
      </c>
      <c r="C14" s="72">
        <v>74.034724095212397</v>
      </c>
      <c r="D14" s="72">
        <v>73.883734944260297</v>
      </c>
      <c r="E14" s="73">
        <v>73.193997583119895</v>
      </c>
    </row>
    <row r="15" spans="1:5" ht="26.25" thickBot="1">
      <c r="B15" s="74" t="s">
        <v>107</v>
      </c>
      <c r="C15" s="75"/>
      <c r="D15" s="75"/>
      <c r="E15" s="76"/>
    </row>
    <row r="16" spans="1:5">
      <c r="B16" s="60" t="s">
        <v>168</v>
      </c>
      <c r="C16" s="77">
        <v>57.16</v>
      </c>
      <c r="D16" s="67">
        <v>55.59</v>
      </c>
      <c r="E16" s="65">
        <v>58.95</v>
      </c>
    </row>
    <row r="17" spans="2:5" ht="13.5" thickBot="1">
      <c r="B17" s="78" t="s">
        <v>169</v>
      </c>
      <c r="C17" s="79">
        <v>83.04</v>
      </c>
      <c r="D17" s="79">
        <v>85.97</v>
      </c>
      <c r="E17" s="80">
        <v>88.18</v>
      </c>
    </row>
    <row r="18" spans="2:5" s="56" customFormat="1" ht="18.75" customHeight="1" thickBot="1">
      <c r="B18" s="81" t="s">
        <v>151</v>
      </c>
      <c r="C18" s="82"/>
      <c r="D18" s="82"/>
      <c r="E18" s="83"/>
    </row>
    <row r="19" spans="2:5" ht="13.5" thickBot="1">
      <c r="B19" s="84" t="s">
        <v>468</v>
      </c>
      <c r="C19" s="85">
        <v>78.12</v>
      </c>
      <c r="D19" s="86">
        <v>76</v>
      </c>
      <c r="E19" s="87">
        <v>76.69</v>
      </c>
    </row>
    <row r="20" spans="2:5">
      <c r="B20" s="1323" t="s">
        <v>156</v>
      </c>
    </row>
    <row r="21" spans="2:5">
      <c r="B21" s="19"/>
    </row>
    <row r="22" spans="2:5">
      <c r="B22" s="15" t="s">
        <v>1636</v>
      </c>
    </row>
    <row r="123" spans="2:9">
      <c r="B123" s="52" t="s">
        <v>1544</v>
      </c>
      <c r="C123" s="52" t="s">
        <v>1436</v>
      </c>
      <c r="D123" s="226"/>
    </row>
    <row r="124" spans="2:9">
      <c r="B124" s="52" t="s">
        <v>1545</v>
      </c>
      <c r="C124" s="52" t="s">
        <v>1421</v>
      </c>
      <c r="D124" s="226"/>
      <c r="E124" s="226"/>
    </row>
    <row r="125" spans="2:9">
      <c r="B125" s="52" t="s">
        <v>1546</v>
      </c>
      <c r="C125" s="52" t="s">
        <v>1422</v>
      </c>
    </row>
    <row r="126" spans="2:9">
      <c r="B126" s="52" t="s">
        <v>1547</v>
      </c>
      <c r="C126" s="52" t="s">
        <v>1436</v>
      </c>
    </row>
    <row r="127" spans="2:9">
      <c r="B127" s="52" t="s">
        <v>1548</v>
      </c>
      <c r="C127" s="52" t="s">
        <v>408</v>
      </c>
      <c r="D127" s="226"/>
      <c r="E127" s="226"/>
      <c r="F127" s="310"/>
    </row>
    <row r="128" spans="2:9">
      <c r="B128" s="52" t="s">
        <v>1549</v>
      </c>
      <c r="C128" s="52" t="s">
        <v>1542</v>
      </c>
      <c r="D128" s="310"/>
      <c r="E128" s="310"/>
      <c r="F128" s="310"/>
      <c r="G128" s="310"/>
      <c r="H128" s="310"/>
      <c r="I128" s="310"/>
    </row>
    <row r="129" spans="2:9">
      <c r="B129" s="52" t="s">
        <v>1550</v>
      </c>
      <c r="C129" s="52" t="s">
        <v>1543</v>
      </c>
      <c r="D129" s="226"/>
      <c r="E129" s="310"/>
      <c r="F129" s="310"/>
    </row>
    <row r="132" spans="2:9">
      <c r="B132" s="52" t="s">
        <v>280</v>
      </c>
      <c r="C132" s="52" t="s">
        <v>271</v>
      </c>
    </row>
    <row r="133" spans="2:9">
      <c r="B133" s="52" t="s">
        <v>281</v>
      </c>
      <c r="C133" s="52" t="s">
        <v>269</v>
      </c>
    </row>
    <row r="134" spans="2:9" ht="12.75" customHeight="1">
      <c r="B134" s="52" t="s">
        <v>282</v>
      </c>
      <c r="C134" s="52" t="s">
        <v>270</v>
      </c>
      <c r="D134" s="719"/>
      <c r="E134" s="775"/>
    </row>
    <row r="135" spans="2:9">
      <c r="B135" s="52" t="s">
        <v>283</v>
      </c>
      <c r="C135" s="52" t="s">
        <v>271</v>
      </c>
    </row>
    <row r="136" spans="2:9">
      <c r="B136" s="52" t="s">
        <v>284</v>
      </c>
      <c r="C136" s="52" t="s">
        <v>272</v>
      </c>
    </row>
    <row r="137" spans="2:9" ht="12.75" customHeight="1">
      <c r="B137" s="52" t="s">
        <v>285</v>
      </c>
      <c r="C137" s="52" t="s">
        <v>273</v>
      </c>
      <c r="D137" s="719"/>
      <c r="E137" s="719"/>
      <c r="F137" s="719"/>
      <c r="G137" s="719"/>
      <c r="H137" s="719"/>
      <c r="I137" s="719"/>
    </row>
    <row r="138" spans="2:9">
      <c r="B138" s="52" t="s">
        <v>286</v>
      </c>
      <c r="C138" s="52" t="s">
        <v>275</v>
      </c>
    </row>
    <row r="139" spans="2:9">
      <c r="B139" s="52" t="s">
        <v>287</v>
      </c>
      <c r="C139" s="52" t="s">
        <v>276</v>
      </c>
    </row>
    <row r="140" spans="2:9">
      <c r="B140" s="52" t="s">
        <v>288</v>
      </c>
      <c r="C140" s="52" t="s">
        <v>279</v>
      </c>
    </row>
  </sheetData>
  <phoneticPr fontId="12" type="noConversion"/>
  <hyperlinks>
    <hyperlink ref="B22" location="Мазмұны!B40" display="мазмұнға"/>
  </hyperlinks>
  <pageMargins left="0" right="0" top="0" bottom="0"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1"/>
  <dimension ref="A2:M140"/>
  <sheetViews>
    <sheetView workbookViewId="0">
      <selection activeCell="J12" sqref="J12"/>
    </sheetView>
  </sheetViews>
  <sheetFormatPr defaultColWidth="8" defaultRowHeight="12.75"/>
  <cols>
    <col min="1" max="1" width="5.7109375" style="89" customWidth="1"/>
    <col min="2" max="2" width="24.140625" style="89" customWidth="1"/>
    <col min="3" max="5" width="10.42578125" style="89" bestFit="1" customWidth="1"/>
    <col min="6" max="6" width="11.28515625" style="89" customWidth="1"/>
    <col min="7" max="16384" width="8" style="89"/>
  </cols>
  <sheetData>
    <row r="2" spans="1:13">
      <c r="A2" s="17" t="s">
        <v>1630</v>
      </c>
      <c r="B2" s="88" t="s">
        <v>1670</v>
      </c>
    </row>
    <row r="3" spans="1:13">
      <c r="B3" s="90"/>
    </row>
    <row r="4" spans="1:13">
      <c r="B4" s="91"/>
      <c r="C4" s="92">
        <v>2008</v>
      </c>
      <c r="D4" s="92">
        <v>2009</v>
      </c>
      <c r="E4" s="93" t="s">
        <v>1148</v>
      </c>
    </row>
    <row r="5" spans="1:13" ht="63.75">
      <c r="B5" s="94" t="s">
        <v>170</v>
      </c>
      <c r="C5" s="95">
        <v>0.15231593645330416</v>
      </c>
      <c r="D5" s="95">
        <v>0.22741857700937609</v>
      </c>
      <c r="E5" s="95">
        <v>0.22847419397926111</v>
      </c>
    </row>
    <row r="6" spans="1:13" ht="42.75" customHeight="1">
      <c r="B6" s="94" t="s">
        <v>171</v>
      </c>
      <c r="C6" s="95">
        <v>0.4782088218693456</v>
      </c>
      <c r="D6" s="95">
        <v>0.16222088359467593</v>
      </c>
      <c r="E6" s="95">
        <v>0.14018331391887071</v>
      </c>
      <c r="M6" s="96"/>
    </row>
    <row r="7" spans="1:13" ht="51">
      <c r="B7" s="97" t="s">
        <v>172</v>
      </c>
      <c r="C7" s="95">
        <v>1.0080695312535481</v>
      </c>
      <c r="D7" s="95">
        <v>1.2259171341567812</v>
      </c>
      <c r="E7" s="95">
        <v>1.0806694783034898</v>
      </c>
    </row>
    <row r="8" spans="1:13" ht="25.5">
      <c r="B8" s="97" t="s">
        <v>441</v>
      </c>
      <c r="C8" s="95">
        <v>1.0064311545211133</v>
      </c>
      <c r="D8" s="95">
        <v>1.0075700100199281</v>
      </c>
      <c r="E8" s="95">
        <v>0.82163355849965392</v>
      </c>
    </row>
    <row r="9" spans="1:13" ht="25.5">
      <c r="B9" s="94" t="s">
        <v>173</v>
      </c>
      <c r="C9" s="95">
        <v>1.0174599534842039</v>
      </c>
      <c r="D9" s="95">
        <v>1.0402155150317351</v>
      </c>
      <c r="E9" s="95">
        <v>1.0132934370046698</v>
      </c>
    </row>
    <row r="10" spans="1:13">
      <c r="B10" s="94" t="s">
        <v>174</v>
      </c>
      <c r="C10" s="95">
        <v>1.7415980594419915</v>
      </c>
      <c r="D10" s="95">
        <v>0.87385144028712103</v>
      </c>
      <c r="E10" s="95">
        <v>1.044044027955618</v>
      </c>
    </row>
    <row r="11" spans="1:13">
      <c r="B11" s="98"/>
      <c r="C11" s="99"/>
      <c r="D11" s="99"/>
      <c r="E11" s="99"/>
    </row>
    <row r="12" spans="1:13">
      <c r="B12" s="88" t="s">
        <v>1670</v>
      </c>
      <c r="C12" s="99"/>
      <c r="D12" s="99"/>
      <c r="E12" s="99"/>
    </row>
    <row r="13" spans="1:13">
      <c r="B13" s="98"/>
      <c r="C13" s="99"/>
      <c r="D13" s="99"/>
      <c r="E13" s="99"/>
    </row>
    <row r="14" spans="1:13">
      <c r="B14" s="98"/>
      <c r="C14" s="99"/>
      <c r="D14" s="99"/>
      <c r="E14" s="99"/>
    </row>
    <row r="15" spans="1:13">
      <c r="B15" s="98"/>
      <c r="C15" s="99"/>
      <c r="D15" s="99"/>
      <c r="E15" s="99"/>
    </row>
    <row r="16" spans="1:13">
      <c r="B16" s="98"/>
      <c r="C16" s="99"/>
      <c r="D16" s="99"/>
      <c r="E16" s="99"/>
    </row>
    <row r="17" spans="2:5">
      <c r="B17" s="98"/>
      <c r="C17" s="99"/>
      <c r="D17" s="99"/>
      <c r="E17" s="99"/>
    </row>
    <row r="18" spans="2:5">
      <c r="B18" s="98"/>
      <c r="C18" s="99"/>
      <c r="D18" s="99"/>
      <c r="E18" s="99"/>
    </row>
    <row r="19" spans="2:5">
      <c r="B19" s="98"/>
      <c r="C19" s="99"/>
      <c r="D19" s="99"/>
      <c r="E19" s="99"/>
    </row>
    <row r="20" spans="2:5">
      <c r="B20" s="98"/>
      <c r="C20" s="99"/>
      <c r="D20" s="99"/>
      <c r="E20" s="99"/>
    </row>
    <row r="21" spans="2:5">
      <c r="B21" s="98"/>
      <c r="C21" s="99"/>
      <c r="D21" s="99"/>
      <c r="E21" s="99"/>
    </row>
    <row r="22" spans="2:5">
      <c r="B22" s="98"/>
      <c r="C22" s="99"/>
      <c r="D22" s="99"/>
      <c r="E22" s="99"/>
    </row>
    <row r="23" spans="2:5">
      <c r="B23" s="98"/>
      <c r="C23" s="99"/>
      <c r="D23" s="99"/>
      <c r="E23" s="99"/>
    </row>
    <row r="24" spans="2:5">
      <c r="B24" s="98"/>
      <c r="C24" s="99"/>
      <c r="D24" s="99"/>
      <c r="E24" s="99"/>
    </row>
    <row r="25" spans="2:5">
      <c r="B25" s="98"/>
      <c r="C25" s="99"/>
      <c r="D25" s="99"/>
      <c r="E25" s="99"/>
    </row>
    <row r="26" spans="2:5">
      <c r="B26" s="98"/>
      <c r="C26" s="99"/>
      <c r="D26" s="99"/>
      <c r="E26" s="99"/>
    </row>
    <row r="27" spans="2:5">
      <c r="B27" s="98"/>
      <c r="C27" s="99"/>
      <c r="D27" s="99"/>
      <c r="E27" s="99"/>
    </row>
    <row r="28" spans="2:5">
      <c r="B28" s="98"/>
      <c r="C28" s="99"/>
      <c r="D28" s="99"/>
      <c r="E28" s="99"/>
    </row>
    <row r="29" spans="2:5">
      <c r="B29" s="98"/>
      <c r="C29" s="99"/>
      <c r="D29" s="99"/>
      <c r="E29" s="99"/>
    </row>
    <row r="30" spans="2:5">
      <c r="B30" s="98"/>
      <c r="C30" s="99"/>
      <c r="D30" s="99"/>
      <c r="E30" s="99"/>
    </row>
    <row r="31" spans="2:5">
      <c r="B31" s="98"/>
      <c r="C31" s="99"/>
      <c r="D31" s="99"/>
      <c r="E31" s="99"/>
    </row>
    <row r="32" spans="2:5">
      <c r="B32" s="98"/>
      <c r="C32" s="99"/>
      <c r="D32" s="99"/>
      <c r="E32" s="99"/>
    </row>
    <row r="33" spans="1:6">
      <c r="A33" s="17" t="s">
        <v>175</v>
      </c>
      <c r="B33" s="88" t="s">
        <v>442</v>
      </c>
      <c r="C33" s="99"/>
      <c r="D33" s="99"/>
      <c r="E33" s="99"/>
    </row>
    <row r="35" spans="1:6">
      <c r="B35" s="100"/>
      <c r="C35" s="92">
        <v>2007</v>
      </c>
      <c r="D35" s="92">
        <v>2008</v>
      </c>
      <c r="E35" s="92">
        <v>2009</v>
      </c>
      <c r="F35" s="93" t="s">
        <v>1148</v>
      </c>
    </row>
    <row r="36" spans="1:6" ht="51">
      <c r="B36" s="97" t="s">
        <v>177</v>
      </c>
      <c r="C36" s="95">
        <v>2.8942908988495292E-2</v>
      </c>
      <c r="D36" s="95">
        <v>7.9446604012469293E-2</v>
      </c>
      <c r="E36" s="95">
        <v>0.11531342333719997</v>
      </c>
      <c r="F36" s="95">
        <v>0.14536924289883785</v>
      </c>
    </row>
    <row r="37" spans="1:6" ht="25.5">
      <c r="B37" s="97" t="s">
        <v>178</v>
      </c>
      <c r="C37" s="95">
        <v>1.6174579702872803E-2</v>
      </c>
      <c r="D37" s="95">
        <v>5.5994817632373538E-2</v>
      </c>
      <c r="E37" s="95">
        <v>0.75261865454184818</v>
      </c>
      <c r="F37" s="95">
        <v>0.68608487728561929</v>
      </c>
    </row>
    <row r="38" spans="1:6" ht="25.5">
      <c r="B38" s="94" t="s">
        <v>173</v>
      </c>
      <c r="C38" s="95">
        <v>3.3659254356451986E-2</v>
      </c>
      <c r="D38" s="95">
        <v>8.4822410960972178E-2</v>
      </c>
      <c r="E38" s="95">
        <v>0.22469480042996198</v>
      </c>
      <c r="F38" s="95">
        <v>0.25313137155501414</v>
      </c>
    </row>
    <row r="39" spans="1:6">
      <c r="B39" s="94" t="s">
        <v>174</v>
      </c>
      <c r="C39" s="95">
        <v>3.6596063730750215E-2</v>
      </c>
      <c r="D39" s="95">
        <v>4.2019243695894777E-2</v>
      </c>
      <c r="E39" s="95">
        <v>6.6061390345365761E-2</v>
      </c>
      <c r="F39" s="95">
        <v>9.6519639837776117E-2</v>
      </c>
    </row>
    <row r="41" spans="1:6">
      <c r="B41" s="88" t="s">
        <v>176</v>
      </c>
    </row>
    <row r="60" spans="2:2">
      <c r="B60" s="1322" t="s">
        <v>179</v>
      </c>
    </row>
    <row r="61" spans="2:2">
      <c r="B61" s="16"/>
    </row>
    <row r="62" spans="2:2">
      <c r="B62" s="15" t="s">
        <v>1636</v>
      </c>
    </row>
    <row r="123" spans="2:9">
      <c r="B123" s="89" t="s">
        <v>1544</v>
      </c>
      <c r="C123" s="89" t="s">
        <v>408</v>
      </c>
      <c r="D123" s="226"/>
    </row>
    <row r="124" spans="2:9">
      <c r="B124" s="89" t="s">
        <v>1545</v>
      </c>
      <c r="C124" s="89" t="s">
        <v>1421</v>
      </c>
      <c r="D124" s="226"/>
      <c r="E124" s="226"/>
    </row>
    <row r="125" spans="2:9">
      <c r="B125" s="89" t="s">
        <v>1546</v>
      </c>
      <c r="C125" s="89" t="s">
        <v>1422</v>
      </c>
    </row>
    <row r="126" spans="2:9">
      <c r="B126" s="89" t="s">
        <v>1547</v>
      </c>
      <c r="C126" s="89" t="s">
        <v>1436</v>
      </c>
    </row>
    <row r="127" spans="2:9">
      <c r="B127" s="89" t="s">
        <v>1548</v>
      </c>
      <c r="C127" s="89" t="s">
        <v>408</v>
      </c>
      <c r="D127" s="226"/>
      <c r="E127" s="226"/>
      <c r="F127" s="310"/>
    </row>
    <row r="128" spans="2:9">
      <c r="B128" s="89" t="s">
        <v>1549</v>
      </c>
      <c r="C128" s="89" t="s">
        <v>1542</v>
      </c>
      <c r="D128" s="310"/>
      <c r="E128" s="310"/>
      <c r="F128" s="310"/>
      <c r="G128" s="310"/>
      <c r="H128" s="310"/>
      <c r="I128" s="310"/>
    </row>
    <row r="129" spans="2:9">
      <c r="B129" s="89" t="s">
        <v>1550</v>
      </c>
      <c r="C129" s="89" t="s">
        <v>1543</v>
      </c>
      <c r="D129" s="226"/>
      <c r="E129" s="310"/>
      <c r="F129" s="310"/>
    </row>
    <row r="132" spans="2:9">
      <c r="B132" s="89" t="s">
        <v>280</v>
      </c>
      <c r="C132" s="89" t="s">
        <v>272</v>
      </c>
    </row>
    <row r="133" spans="2:9">
      <c r="B133" s="89" t="s">
        <v>281</v>
      </c>
      <c r="C133" s="89" t="s">
        <v>269</v>
      </c>
    </row>
    <row r="134" spans="2:9" ht="12.75" customHeight="1">
      <c r="B134" s="89" t="s">
        <v>282</v>
      </c>
      <c r="C134" s="89" t="s">
        <v>270</v>
      </c>
      <c r="D134" s="719"/>
      <c r="E134" s="775"/>
    </row>
    <row r="135" spans="2:9">
      <c r="B135" s="89" t="s">
        <v>283</v>
      </c>
      <c r="C135" s="89" t="s">
        <v>271</v>
      </c>
    </row>
    <row r="136" spans="2:9">
      <c r="B136" s="89" t="s">
        <v>284</v>
      </c>
      <c r="C136" s="89" t="s">
        <v>272</v>
      </c>
    </row>
    <row r="137" spans="2:9" ht="12.75" customHeight="1">
      <c r="B137" s="89" t="s">
        <v>285</v>
      </c>
      <c r="C137" s="89" t="s">
        <v>273</v>
      </c>
      <c r="D137" s="719"/>
      <c r="E137" s="719"/>
      <c r="F137" s="719"/>
      <c r="G137" s="719"/>
      <c r="H137" s="719"/>
      <c r="I137" s="719"/>
    </row>
    <row r="138" spans="2:9">
      <c r="B138" s="89" t="s">
        <v>286</v>
      </c>
      <c r="C138" s="89" t="s">
        <v>275</v>
      </c>
    </row>
    <row r="139" spans="2:9">
      <c r="B139" s="89" t="s">
        <v>287</v>
      </c>
      <c r="C139" s="89" t="s">
        <v>276</v>
      </c>
    </row>
    <row r="140" spans="2:9">
      <c r="B140" s="89" t="s">
        <v>288</v>
      </c>
      <c r="C140" s="89" t="s">
        <v>279</v>
      </c>
    </row>
  </sheetData>
  <phoneticPr fontId="45" type="noConversion"/>
  <hyperlinks>
    <hyperlink ref="B62" location="Мазмұны!B41" display="мазмұнға"/>
  </hyperlinks>
  <pageMargins left="0.75" right="0.75" top="1" bottom="1" header="0.5" footer="0.5"/>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2"/>
  <dimension ref="A2:I143"/>
  <sheetViews>
    <sheetView topLeftCell="A19" workbookViewId="0">
      <selection activeCell="B53" sqref="B53"/>
    </sheetView>
  </sheetViews>
  <sheetFormatPr defaultColWidth="8" defaultRowHeight="12.75"/>
  <cols>
    <col min="1" max="1" width="10.28515625" style="101" customWidth="1"/>
    <col min="2" max="2" width="30" style="101" customWidth="1"/>
    <col min="3" max="6" width="9.85546875" style="101" bestFit="1" customWidth="1"/>
    <col min="7" max="7" width="10.28515625" style="101" customWidth="1"/>
    <col min="8" max="16384" width="8" style="101"/>
  </cols>
  <sheetData>
    <row r="2" spans="1:9">
      <c r="A2" s="1267" t="s">
        <v>1630</v>
      </c>
      <c r="B2" s="102" t="s">
        <v>1671</v>
      </c>
    </row>
    <row r="4" spans="1:9">
      <c r="B4" s="103" t="s">
        <v>158</v>
      </c>
      <c r="C4" s="104">
        <v>2006</v>
      </c>
      <c r="D4" s="104">
        <v>2007</v>
      </c>
      <c r="E4" s="104">
        <v>2008</v>
      </c>
      <c r="F4" s="104">
        <v>2009</v>
      </c>
      <c r="G4" s="104" t="s">
        <v>1396</v>
      </c>
    </row>
    <row r="5" spans="1:9" ht="51">
      <c r="B5" s="110" t="s">
        <v>180</v>
      </c>
      <c r="C5" s="105">
        <v>8.0872843420427179E-2</v>
      </c>
      <c r="D5" s="105">
        <v>0.15753921655181619</v>
      </c>
      <c r="E5" s="105">
        <v>0.14887106691317573</v>
      </c>
      <c r="F5" s="105">
        <v>0.14276204148419663</v>
      </c>
      <c r="G5" s="105">
        <v>0.35792899498824138</v>
      </c>
      <c r="I5" s="106"/>
    </row>
    <row r="6" spans="1:9" ht="51">
      <c r="B6" s="110" t="s">
        <v>443</v>
      </c>
      <c r="C6" s="105">
        <v>0.14931285988776474</v>
      </c>
      <c r="D6" s="105">
        <v>0.11889718665862126</v>
      </c>
      <c r="E6" s="105">
        <v>0.308715015043101</v>
      </c>
      <c r="F6" s="105">
        <v>0.30658938029047567</v>
      </c>
      <c r="G6" s="105">
        <v>0.29048874984268447</v>
      </c>
    </row>
    <row r="7" spans="1:9">
      <c r="B7" s="1236"/>
      <c r="C7" s="1237"/>
      <c r="D7" s="1237"/>
      <c r="E7" s="1237"/>
      <c r="F7" s="1237"/>
      <c r="G7" s="1237"/>
    </row>
    <row r="8" spans="1:9">
      <c r="B8" s="102" t="s">
        <v>1671</v>
      </c>
    </row>
    <row r="25" spans="2:5">
      <c r="B25" s="102" t="s">
        <v>184</v>
      </c>
    </row>
    <row r="27" spans="2:5">
      <c r="B27" s="107"/>
      <c r="C27" s="108">
        <v>39722</v>
      </c>
      <c r="D27" s="108">
        <v>40087</v>
      </c>
      <c r="E27" s="108">
        <v>40452</v>
      </c>
    </row>
    <row r="28" spans="2:5" ht="25.5">
      <c r="B28" s="110" t="s">
        <v>181</v>
      </c>
      <c r="C28" s="109">
        <v>0.10177178693186306</v>
      </c>
      <c r="D28" s="109">
        <v>1.4906760835897699</v>
      </c>
      <c r="E28" s="109">
        <v>-0.12863445252773165</v>
      </c>
    </row>
    <row r="29" spans="2:5" ht="38.25">
      <c r="B29" s="110" t="s">
        <v>182</v>
      </c>
      <c r="C29" s="109">
        <v>0.4412587931637193</v>
      </c>
      <c r="D29" s="109">
        <v>0.94037353755933872</v>
      </c>
      <c r="E29" s="109">
        <v>3.3274717616307496</v>
      </c>
    </row>
    <row r="30" spans="2:5">
      <c r="B30" s="110" t="s">
        <v>183</v>
      </c>
      <c r="C30" s="109">
        <v>-1.2122246428840411E-2</v>
      </c>
      <c r="D30" s="109">
        <v>-0.4685599036928636</v>
      </c>
      <c r="E30" s="109">
        <v>0.19882292856883188</v>
      </c>
    </row>
    <row r="51" spans="2:2">
      <c r="B51" s="1322" t="s">
        <v>179</v>
      </c>
    </row>
    <row r="52" spans="2:2">
      <c r="B52" s="16"/>
    </row>
    <row r="53" spans="2:2">
      <c r="B53" s="15" t="s">
        <v>1636</v>
      </c>
    </row>
    <row r="126" spans="2:5">
      <c r="B126" s="101" t="s">
        <v>1544</v>
      </c>
      <c r="C126" s="101" t="s">
        <v>1542</v>
      </c>
      <c r="D126" s="310"/>
    </row>
    <row r="127" spans="2:5">
      <c r="B127" s="101" t="s">
        <v>1545</v>
      </c>
      <c r="C127" s="101" t="s">
        <v>1421</v>
      </c>
      <c r="D127" s="226"/>
      <c r="E127" s="226"/>
    </row>
    <row r="128" spans="2:5">
      <c r="B128" s="101" t="s">
        <v>1546</v>
      </c>
      <c r="C128" s="101" t="s">
        <v>1422</v>
      </c>
    </row>
    <row r="129" spans="2:9">
      <c r="B129" s="101" t="s">
        <v>1547</v>
      </c>
      <c r="C129" s="101" t="s">
        <v>1436</v>
      </c>
    </row>
    <row r="130" spans="2:9">
      <c r="B130" s="101" t="s">
        <v>1548</v>
      </c>
      <c r="C130" s="101" t="s">
        <v>408</v>
      </c>
      <c r="D130" s="226"/>
      <c r="E130" s="226"/>
      <c r="F130" s="310"/>
    </row>
    <row r="131" spans="2:9">
      <c r="B131" s="101" t="s">
        <v>1549</v>
      </c>
      <c r="C131" s="101" t="s">
        <v>1542</v>
      </c>
      <c r="D131" s="310"/>
      <c r="E131" s="310"/>
      <c r="F131" s="310"/>
      <c r="G131" s="310"/>
      <c r="H131" s="310"/>
      <c r="I131" s="310"/>
    </row>
    <row r="132" spans="2:9">
      <c r="B132" s="101" t="s">
        <v>1550</v>
      </c>
      <c r="C132" s="101" t="s">
        <v>1543</v>
      </c>
      <c r="D132" s="226"/>
      <c r="E132" s="310"/>
      <c r="F132" s="310"/>
    </row>
    <row r="135" spans="2:9">
      <c r="B135" s="101" t="s">
        <v>280</v>
      </c>
    </row>
    <row r="136" spans="2:9">
      <c r="B136" s="101" t="s">
        <v>281</v>
      </c>
      <c r="C136" s="101" t="s">
        <v>269</v>
      </c>
    </row>
    <row r="137" spans="2:9" ht="12.75" customHeight="1">
      <c r="B137" s="101" t="s">
        <v>282</v>
      </c>
      <c r="C137" s="101" t="s">
        <v>270</v>
      </c>
      <c r="D137" s="719"/>
      <c r="E137" s="775"/>
    </row>
    <row r="138" spans="2:9">
      <c r="B138" s="101" t="s">
        <v>283</v>
      </c>
      <c r="C138" s="101" t="s">
        <v>271</v>
      </c>
    </row>
    <row r="139" spans="2:9">
      <c r="B139" s="101" t="s">
        <v>284</v>
      </c>
      <c r="C139" s="101" t="s">
        <v>272</v>
      </c>
    </row>
    <row r="140" spans="2:9" ht="12.75" customHeight="1">
      <c r="B140" s="101" t="s">
        <v>285</v>
      </c>
      <c r="C140" s="101" t="s">
        <v>273</v>
      </c>
      <c r="D140" s="719"/>
      <c r="E140" s="719"/>
      <c r="F140" s="719"/>
      <c r="G140" s="719"/>
      <c r="H140" s="719"/>
      <c r="I140" s="719"/>
    </row>
    <row r="141" spans="2:9">
      <c r="B141" s="101" t="s">
        <v>286</v>
      </c>
      <c r="C141" s="101" t="s">
        <v>275</v>
      </c>
    </row>
    <row r="142" spans="2:9">
      <c r="B142" s="101" t="s">
        <v>287</v>
      </c>
      <c r="C142" s="101" t="s">
        <v>276</v>
      </c>
    </row>
    <row r="143" spans="2:9">
      <c r="B143" s="101" t="s">
        <v>288</v>
      </c>
      <c r="C143" s="101" t="s">
        <v>279</v>
      </c>
    </row>
  </sheetData>
  <phoneticPr fontId="45" type="noConversion"/>
  <hyperlinks>
    <hyperlink ref="B53" location="Мазмұны!B42" display="мазмұнға"/>
  </hyperlinks>
  <pageMargins left="0.75" right="0.75" top="1" bottom="1" header="0.5" footer="0.5"/>
  <pageSetup paperSize="9" orientation="portrait" verticalDpi="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dimension ref="A2:M140"/>
  <sheetViews>
    <sheetView workbookViewId="0">
      <selection activeCell="B31" sqref="B31"/>
    </sheetView>
  </sheetViews>
  <sheetFormatPr defaultColWidth="8" defaultRowHeight="12.75"/>
  <cols>
    <col min="1" max="1" width="10.5703125" style="112" customWidth="1"/>
    <col min="2" max="2" width="26.5703125" style="112" customWidth="1"/>
    <col min="3" max="12" width="8" style="112"/>
    <col min="13" max="13" width="10.5703125" style="112" customWidth="1"/>
    <col min="14" max="16384" width="8" style="112"/>
  </cols>
  <sheetData>
    <row r="2" spans="1:13">
      <c r="A2" s="1267" t="s">
        <v>1630</v>
      </c>
      <c r="B2" s="111" t="s">
        <v>1672</v>
      </c>
    </row>
    <row r="4" spans="1:13">
      <c r="B4" s="113"/>
      <c r="C4" s="1393" t="s">
        <v>1160</v>
      </c>
      <c r="D4" s="1393"/>
      <c r="E4" s="1393"/>
      <c r="F4" s="1393"/>
      <c r="G4" s="1393"/>
      <c r="H4" s="113"/>
      <c r="I4" s="1393" t="s">
        <v>1161</v>
      </c>
      <c r="J4" s="1393"/>
      <c r="K4" s="1393"/>
      <c r="L4" s="1393"/>
      <c r="M4" s="1393"/>
    </row>
    <row r="5" spans="1:13">
      <c r="B5" s="113"/>
      <c r="C5" s="114">
        <v>2006</v>
      </c>
      <c r="D5" s="114">
        <v>2007</v>
      </c>
      <c r="E5" s="114">
        <v>2008</v>
      </c>
      <c r="F5" s="114">
        <v>2009</v>
      </c>
      <c r="G5" s="114" t="s">
        <v>1148</v>
      </c>
      <c r="H5" s="113"/>
      <c r="I5" s="114">
        <v>2006</v>
      </c>
      <c r="J5" s="114">
        <v>2007</v>
      </c>
      <c r="K5" s="114">
        <v>2008</v>
      </c>
      <c r="L5" s="114">
        <v>2009</v>
      </c>
      <c r="M5" s="114" t="s">
        <v>1148</v>
      </c>
    </row>
    <row r="6" spans="1:13" ht="38.25" customHeight="1">
      <c r="B6" s="115" t="s">
        <v>185</v>
      </c>
      <c r="C6" s="116">
        <v>0.28394435549468516</v>
      </c>
      <c r="D6" s="116">
        <v>0.25278579171492221</v>
      </c>
      <c r="E6" s="116">
        <v>0.15043587944170136</v>
      </c>
      <c r="F6" s="116">
        <v>7.3276263256673205E-2</v>
      </c>
      <c r="G6" s="116">
        <v>7.9712481365089932E-2</v>
      </c>
      <c r="H6" s="113"/>
      <c r="I6" s="116">
        <v>0.51512812389593243</v>
      </c>
      <c r="J6" s="116">
        <v>0.25278579171492221</v>
      </c>
      <c r="K6" s="116">
        <v>0.25154626368935057</v>
      </c>
      <c r="L6" s="116">
        <v>0.12432070115147717</v>
      </c>
      <c r="M6" s="116">
        <v>0.1463918653769514</v>
      </c>
    </row>
    <row r="7" spans="1:13" ht="25.5">
      <c r="B7" s="115" t="s">
        <v>186</v>
      </c>
      <c r="C7" s="116">
        <v>0.21682912089515055</v>
      </c>
      <c r="D7" s="116">
        <v>0.25550428115910412</v>
      </c>
      <c r="E7" s="116">
        <v>0.19637271559506395</v>
      </c>
      <c r="F7" s="116">
        <v>0.13179664096998991</v>
      </c>
      <c r="G7" s="116">
        <v>9.7841792219518997E-2</v>
      </c>
      <c r="H7" s="113"/>
      <c r="I7" s="116">
        <v>0.33025427663323703</v>
      </c>
      <c r="J7" s="116">
        <v>0.44614080169704018</v>
      </c>
      <c r="K7" s="116">
        <v>0.30819280818227196</v>
      </c>
      <c r="L7" s="116">
        <v>0.21408766985507308</v>
      </c>
      <c r="M7" s="116">
        <v>0.15893260434307668</v>
      </c>
    </row>
    <row r="10" spans="1:13">
      <c r="B10" s="111" t="s">
        <v>1672</v>
      </c>
    </row>
    <row r="29" spans="2:2">
      <c r="B29" s="1322" t="s">
        <v>179</v>
      </c>
    </row>
    <row r="30" spans="2:2">
      <c r="B30" s="16"/>
    </row>
    <row r="31" spans="2:2">
      <c r="B31" s="15" t="s">
        <v>1636</v>
      </c>
    </row>
    <row r="123" spans="2:9">
      <c r="B123" s="112" t="s">
        <v>1544</v>
      </c>
      <c r="C123" s="112" t="s">
        <v>1543</v>
      </c>
      <c r="D123" s="226"/>
    </row>
    <row r="124" spans="2:9">
      <c r="B124" s="112" t="s">
        <v>1545</v>
      </c>
      <c r="C124" s="112" t="s">
        <v>1421</v>
      </c>
      <c r="D124" s="226"/>
      <c r="E124" s="226"/>
    </row>
    <row r="125" spans="2:9">
      <c r="B125" s="112" t="s">
        <v>1546</v>
      </c>
      <c r="C125" s="112" t="s">
        <v>1422</v>
      </c>
    </row>
    <row r="126" spans="2:9">
      <c r="B126" s="112" t="s">
        <v>1547</v>
      </c>
      <c r="C126" s="112" t="s">
        <v>1436</v>
      </c>
    </row>
    <row r="127" spans="2:9">
      <c r="B127" s="112" t="s">
        <v>1548</v>
      </c>
      <c r="C127" s="112" t="s">
        <v>408</v>
      </c>
      <c r="D127" s="226"/>
      <c r="E127" s="226"/>
      <c r="F127" s="310"/>
    </row>
    <row r="128" spans="2:9">
      <c r="B128" s="112" t="s">
        <v>1549</v>
      </c>
      <c r="C128" s="112" t="s">
        <v>1542</v>
      </c>
      <c r="D128" s="310"/>
      <c r="E128" s="310"/>
      <c r="F128" s="310"/>
      <c r="G128" s="310"/>
      <c r="H128" s="310"/>
      <c r="I128" s="310"/>
    </row>
    <row r="129" spans="2:9">
      <c r="B129" s="112" t="s">
        <v>1550</v>
      </c>
      <c r="C129" s="112" t="s">
        <v>1543</v>
      </c>
      <c r="D129" s="226"/>
      <c r="E129" s="310"/>
      <c r="F129" s="310"/>
    </row>
    <row r="132" spans="2:9">
      <c r="B132" s="112" t="s">
        <v>280</v>
      </c>
    </row>
    <row r="133" spans="2:9">
      <c r="B133" s="112" t="s">
        <v>281</v>
      </c>
      <c r="C133" s="112" t="s">
        <v>269</v>
      </c>
    </row>
    <row r="134" spans="2:9" ht="12.75" customHeight="1">
      <c r="B134" s="112" t="s">
        <v>282</v>
      </c>
      <c r="C134" s="112" t="s">
        <v>270</v>
      </c>
      <c r="D134" s="719"/>
      <c r="E134" s="775"/>
    </row>
    <row r="135" spans="2:9">
      <c r="B135" s="112" t="s">
        <v>283</v>
      </c>
      <c r="C135" s="112" t="s">
        <v>271</v>
      </c>
    </row>
    <row r="136" spans="2:9">
      <c r="B136" s="112" t="s">
        <v>284</v>
      </c>
      <c r="C136" s="112" t="s">
        <v>272</v>
      </c>
    </row>
    <row r="137" spans="2:9" ht="12.75" customHeight="1">
      <c r="B137" s="112" t="s">
        <v>285</v>
      </c>
      <c r="C137" s="112" t="s">
        <v>273</v>
      </c>
      <c r="D137" s="719"/>
      <c r="E137" s="719"/>
      <c r="F137" s="719"/>
      <c r="G137" s="719"/>
      <c r="H137" s="719"/>
      <c r="I137" s="719"/>
    </row>
    <row r="138" spans="2:9">
      <c r="B138" s="112" t="s">
        <v>286</v>
      </c>
      <c r="C138" s="112" t="s">
        <v>275</v>
      </c>
    </row>
    <row r="139" spans="2:9">
      <c r="B139" s="112" t="s">
        <v>287</v>
      </c>
      <c r="C139" s="112" t="s">
        <v>276</v>
      </c>
    </row>
    <row r="140" spans="2:9">
      <c r="B140" s="112" t="s">
        <v>288</v>
      </c>
      <c r="C140" s="112" t="s">
        <v>279</v>
      </c>
    </row>
  </sheetData>
  <mergeCells count="2">
    <mergeCell ref="C4:G4"/>
    <mergeCell ref="I4:M4"/>
  </mergeCells>
  <phoneticPr fontId="45" type="noConversion"/>
  <hyperlinks>
    <hyperlink ref="B31" location="Мазмұны!B43" display="мазмұнға"/>
  </hyperlink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2:G20"/>
  <sheetViews>
    <sheetView workbookViewId="0">
      <selection activeCell="B2" sqref="B2"/>
    </sheetView>
  </sheetViews>
  <sheetFormatPr defaultRowHeight="12.75"/>
  <cols>
    <col min="1" max="1" width="4.85546875" style="47" bestFit="1" customWidth="1"/>
    <col min="2" max="2" width="9.140625" style="47"/>
    <col min="3" max="3" width="10.7109375" style="47" customWidth="1"/>
    <col min="4" max="4" width="11.7109375" style="47" customWidth="1"/>
    <col min="5" max="5" width="15" style="47" customWidth="1"/>
    <col min="6" max="16384" width="9.140625" style="47"/>
  </cols>
  <sheetData>
    <row r="2" spans="1:7">
      <c r="A2" s="2" t="s">
        <v>1630</v>
      </c>
      <c r="B2" s="220" t="s">
        <v>1079</v>
      </c>
    </row>
    <row r="4" spans="1:7" ht="38.25">
      <c r="B4" s="918" t="s">
        <v>1631</v>
      </c>
      <c r="C4" s="257" t="s">
        <v>1185</v>
      </c>
      <c r="D4" s="257" t="s">
        <v>1203</v>
      </c>
      <c r="E4" s="257" t="s">
        <v>1186</v>
      </c>
      <c r="G4" s="220" t="s">
        <v>1079</v>
      </c>
    </row>
    <row r="5" spans="1:7">
      <c r="B5" s="221"/>
      <c r="C5" s="221" t="s">
        <v>1419</v>
      </c>
      <c r="D5" s="221" t="s">
        <v>1419</v>
      </c>
      <c r="E5" s="221" t="s">
        <v>1187</v>
      </c>
    </row>
    <row r="6" spans="1:7">
      <c r="B6" s="223" t="s">
        <v>1188</v>
      </c>
      <c r="C6" s="300">
        <v>347.13420000000002</v>
      </c>
      <c r="D6" s="300">
        <v>2.3451059999999999</v>
      </c>
      <c r="E6" s="300">
        <v>2414.8745699999999</v>
      </c>
    </row>
    <row r="7" spans="1:7">
      <c r="B7" s="223" t="s">
        <v>1189</v>
      </c>
      <c r="C7" s="300">
        <v>354.29840000000002</v>
      </c>
      <c r="D7" s="300">
        <v>1.9761550000000001</v>
      </c>
      <c r="E7" s="300">
        <v>2448.7629900000002</v>
      </c>
    </row>
    <row r="8" spans="1:7">
      <c r="B8" s="223" t="s">
        <v>1190</v>
      </c>
      <c r="C8" s="300">
        <v>354.78969999999998</v>
      </c>
      <c r="D8" s="300">
        <v>1.8141130000000001</v>
      </c>
      <c r="E8" s="300">
        <v>2490.8206800000003</v>
      </c>
    </row>
    <row r="9" spans="1:7">
      <c r="B9" s="223" t="s">
        <v>1191</v>
      </c>
      <c r="C9" s="300">
        <v>341.70170000000002</v>
      </c>
      <c r="D9" s="300">
        <v>2.103866</v>
      </c>
      <c r="E9" s="300">
        <v>2522.1870400000003</v>
      </c>
    </row>
    <row r="10" spans="1:7">
      <c r="B10" s="223" t="s">
        <v>1192</v>
      </c>
      <c r="C10" s="300">
        <v>320.495</v>
      </c>
      <c r="D10" s="300">
        <v>2.6884420000000002</v>
      </c>
      <c r="E10" s="300">
        <v>2553.35475</v>
      </c>
    </row>
    <row r="11" spans="1:7">
      <c r="B11" s="223" t="s">
        <v>1193</v>
      </c>
      <c r="C11" s="300">
        <v>302.8098</v>
      </c>
      <c r="D11" s="300">
        <v>4.8296809999999999</v>
      </c>
      <c r="E11" s="300">
        <v>2576.1534200000001</v>
      </c>
    </row>
    <row r="12" spans="1:7">
      <c r="B12" s="223" t="s">
        <v>1194</v>
      </c>
      <c r="C12" s="300">
        <v>285.33780000000002</v>
      </c>
      <c r="D12" s="300">
        <v>3.6030709999999999</v>
      </c>
      <c r="E12" s="300">
        <v>2576.1683499999999</v>
      </c>
    </row>
    <row r="13" spans="1:7">
      <c r="B13" s="223" t="s">
        <v>1195</v>
      </c>
      <c r="C13" s="300">
        <v>249.2372</v>
      </c>
      <c r="D13" s="300">
        <v>5.2046590000000004</v>
      </c>
      <c r="E13" s="300">
        <v>2561.1068</v>
      </c>
    </row>
    <row r="14" spans="1:7">
      <c r="B14" s="223" t="s">
        <v>1196</v>
      </c>
      <c r="C14" s="300">
        <v>236.21539999999999</v>
      </c>
      <c r="D14" s="300">
        <v>5.4081380000000001</v>
      </c>
      <c r="E14" s="300">
        <v>2537.7530000000002</v>
      </c>
    </row>
    <row r="15" spans="1:7">
      <c r="B15" s="223" t="s">
        <v>1197</v>
      </c>
      <c r="C15" s="300">
        <v>246.1455</v>
      </c>
      <c r="D15" s="300">
        <v>7.1562530000000004</v>
      </c>
      <c r="E15" s="300">
        <v>2507.5386899999999</v>
      </c>
    </row>
    <row r="16" spans="1:7">
      <c r="B16" s="223" t="s">
        <v>1198</v>
      </c>
      <c r="C16" s="300">
        <v>268.04750000000001</v>
      </c>
      <c r="D16" s="300">
        <v>5.6440659999999996</v>
      </c>
      <c r="E16" s="300">
        <v>2483.6922000000004</v>
      </c>
    </row>
    <row r="17" spans="2:7">
      <c r="B17" s="223" t="s">
        <v>1199</v>
      </c>
      <c r="C17" s="300">
        <v>271.4665</v>
      </c>
      <c r="D17" s="300">
        <v>5.5387219999999999</v>
      </c>
      <c r="E17" s="300">
        <v>2449.3751600000001</v>
      </c>
    </row>
    <row r="18" spans="2:7">
      <c r="B18" s="223" t="s">
        <v>1200</v>
      </c>
      <c r="C18" s="300">
        <v>280.81189999999998</v>
      </c>
      <c r="D18" s="300">
        <v>5.4549019999999997</v>
      </c>
      <c r="E18" s="300">
        <v>2425.2924400000002</v>
      </c>
      <c r="G18" s="224" t="s">
        <v>1204</v>
      </c>
    </row>
    <row r="19" spans="2:7">
      <c r="B19" s="223" t="s">
        <v>1201</v>
      </c>
      <c r="C19" s="300">
        <v>263.08690000000001</v>
      </c>
      <c r="D19" s="300">
        <v>5.934812</v>
      </c>
      <c r="E19" s="300">
        <v>2405.1193800000001</v>
      </c>
    </row>
    <row r="20" spans="2:7">
      <c r="B20" s="223" t="s">
        <v>1202</v>
      </c>
      <c r="C20" s="300"/>
      <c r="D20" s="300">
        <v>5.5448639999999996</v>
      </c>
      <c r="E20" s="300">
        <v>2395.8691699999999</v>
      </c>
      <c r="G20" s="15" t="s">
        <v>1636</v>
      </c>
    </row>
  </sheetData>
  <phoneticPr fontId="39" type="noConversion"/>
  <hyperlinks>
    <hyperlink ref="G20" location="Мазмұны!B6" display="мазмұнға"/>
  </hyperlinks>
  <pageMargins left="0.75" right="0.75" top="1" bottom="1" header="0.5" footer="0.5"/>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4"/>
  <dimension ref="A2:S141"/>
  <sheetViews>
    <sheetView topLeftCell="A4" workbookViewId="0">
      <selection activeCell="L41" sqref="L41"/>
    </sheetView>
  </sheetViews>
  <sheetFormatPr defaultColWidth="8" defaultRowHeight="12.75"/>
  <cols>
    <col min="1" max="1" width="9.140625" style="118" customWidth="1"/>
    <col min="2" max="2" width="22.7109375" style="118" customWidth="1"/>
    <col min="3" max="6" width="8" style="118" customWidth="1"/>
    <col min="7" max="7" width="10.7109375" style="118" customWidth="1"/>
    <col min="8" max="16384" width="8" style="118"/>
  </cols>
  <sheetData>
    <row r="2" spans="1:19">
      <c r="A2" s="1267" t="s">
        <v>1630</v>
      </c>
      <c r="B2" s="117" t="s">
        <v>444</v>
      </c>
    </row>
    <row r="4" spans="1:19" ht="25.5" customHeight="1">
      <c r="B4" s="119"/>
      <c r="C4" s="1394" t="s">
        <v>187</v>
      </c>
      <c r="D4" s="1394"/>
      <c r="E4" s="1394"/>
      <c r="F4" s="1394"/>
      <c r="G4" s="1394"/>
      <c r="H4" s="119"/>
      <c r="I4" s="1394" t="s">
        <v>188</v>
      </c>
      <c r="J4" s="1394"/>
      <c r="K4" s="1394"/>
      <c r="L4" s="1394"/>
      <c r="M4" s="1394"/>
      <c r="N4" s="119"/>
      <c r="O4" s="1394" t="s">
        <v>108</v>
      </c>
      <c r="P4" s="1394"/>
      <c r="Q4" s="1394"/>
      <c r="R4" s="1394"/>
      <c r="S4" s="1394"/>
    </row>
    <row r="5" spans="1:19">
      <c r="B5" s="119"/>
      <c r="C5" s="120">
        <v>2006</v>
      </c>
      <c r="D5" s="120">
        <v>2007</v>
      </c>
      <c r="E5" s="120">
        <v>2008</v>
      </c>
      <c r="F5" s="120">
        <v>2009</v>
      </c>
      <c r="G5" s="120" t="s">
        <v>1148</v>
      </c>
      <c r="H5" s="119"/>
      <c r="I5" s="120">
        <v>2006</v>
      </c>
      <c r="J5" s="120">
        <v>2007</v>
      </c>
      <c r="K5" s="120">
        <v>2008</v>
      </c>
      <c r="L5" s="120">
        <v>2009</v>
      </c>
      <c r="M5" s="120" t="s">
        <v>1148</v>
      </c>
      <c r="N5" s="119"/>
      <c r="O5" s="120">
        <v>2006</v>
      </c>
      <c r="P5" s="120">
        <v>2007</v>
      </c>
      <c r="Q5" s="120">
        <v>2008</v>
      </c>
      <c r="R5" s="120">
        <v>2009</v>
      </c>
      <c r="S5" s="120" t="s">
        <v>1148</v>
      </c>
    </row>
    <row r="6" spans="1:19" ht="38.25">
      <c r="B6" s="121" t="s">
        <v>189</v>
      </c>
      <c r="C6" s="122">
        <v>14.616800761313909</v>
      </c>
      <c r="D6" s="123">
        <v>9.813479225777634</v>
      </c>
      <c r="E6" s="123">
        <v>-1.5504554346120458</v>
      </c>
      <c r="F6" s="123">
        <v>14.401097821459874</v>
      </c>
      <c r="G6" s="123">
        <v>4.7768994707155246</v>
      </c>
      <c r="H6" s="119"/>
      <c r="I6" s="122">
        <v>27.826992737566528</v>
      </c>
      <c r="J6" s="123">
        <v>36.117657643893956</v>
      </c>
      <c r="K6" s="123">
        <v>25.721948871262224</v>
      </c>
      <c r="L6" s="123">
        <v>22.709508974074179</v>
      </c>
      <c r="M6" s="123">
        <v>17.452574688713888</v>
      </c>
      <c r="N6" s="119"/>
      <c r="O6" s="122">
        <v>54.946300589190201</v>
      </c>
      <c r="P6" s="123">
        <v>51.028778007415887</v>
      </c>
      <c r="Q6" s="123">
        <v>40.518000047750171</v>
      </c>
      <c r="R6" s="123">
        <v>53.33511038490623</v>
      </c>
      <c r="S6" s="123">
        <v>46.229415607724754</v>
      </c>
    </row>
    <row r="7" spans="1:19">
      <c r="B7" s="121" t="s">
        <v>190</v>
      </c>
      <c r="C7" s="122">
        <v>10.653590945954756</v>
      </c>
      <c r="D7" s="123">
        <v>8.4947227620841321</v>
      </c>
      <c r="E7" s="123">
        <v>6.2524704174781611</v>
      </c>
      <c r="F7" s="123">
        <v>5.0820822502849037</v>
      </c>
      <c r="G7" s="123">
        <v>5.3863768233112639</v>
      </c>
      <c r="H7" s="119"/>
      <c r="I7" s="122">
        <v>26.777653307228459</v>
      </c>
      <c r="J7" s="123">
        <v>30.663582720530346</v>
      </c>
      <c r="K7" s="123">
        <v>27.98558593733933</v>
      </c>
      <c r="L7" s="123">
        <v>20.967913401382678</v>
      </c>
      <c r="M7" s="123">
        <v>21.179307396031973</v>
      </c>
      <c r="N7" s="119"/>
      <c r="O7" s="122">
        <v>51.820165540650137</v>
      </c>
      <c r="P7" s="123">
        <v>45.548442127479312</v>
      </c>
      <c r="Q7" s="123">
        <v>46.288875489281679</v>
      </c>
      <c r="R7" s="123">
        <v>45.890237390182904</v>
      </c>
      <c r="S7" s="123">
        <v>43.699734660659772</v>
      </c>
    </row>
    <row r="10" spans="1:19">
      <c r="B10" s="117" t="s">
        <v>444</v>
      </c>
    </row>
    <row r="33" spans="2:2">
      <c r="B33" s="1322" t="s">
        <v>179</v>
      </c>
    </row>
    <row r="34" spans="2:2">
      <c r="B34" s="16"/>
    </row>
    <row r="35" spans="2:2">
      <c r="B35" s="15" t="s">
        <v>1636</v>
      </c>
    </row>
    <row r="133" spans="2:9">
      <c r="B133" s="118" t="s">
        <v>280</v>
      </c>
      <c r="C133" s="118" t="s">
        <v>276</v>
      </c>
    </row>
    <row r="134" spans="2:9">
      <c r="B134" s="118" t="s">
        <v>281</v>
      </c>
      <c r="C134" s="118" t="s">
        <v>269</v>
      </c>
    </row>
    <row r="135" spans="2:9" ht="12.75" customHeight="1">
      <c r="B135" s="118" t="s">
        <v>282</v>
      </c>
      <c r="C135" s="118" t="s">
        <v>270</v>
      </c>
      <c r="D135" s="719"/>
      <c r="E135" s="775"/>
    </row>
    <row r="136" spans="2:9">
      <c r="B136" s="118" t="s">
        <v>283</v>
      </c>
      <c r="C136" s="118" t="s">
        <v>271</v>
      </c>
    </row>
    <row r="137" spans="2:9">
      <c r="B137" s="118" t="s">
        <v>284</v>
      </c>
      <c r="C137" s="118" t="s">
        <v>272</v>
      </c>
    </row>
    <row r="138" spans="2:9" ht="12.75" customHeight="1">
      <c r="B138" s="118" t="s">
        <v>285</v>
      </c>
      <c r="C138" s="118" t="s">
        <v>273</v>
      </c>
      <c r="D138" s="719"/>
      <c r="E138" s="719"/>
      <c r="F138" s="719"/>
      <c r="G138" s="719"/>
      <c r="H138" s="719"/>
      <c r="I138" s="719"/>
    </row>
    <row r="139" spans="2:9">
      <c r="B139" s="118" t="s">
        <v>286</v>
      </c>
      <c r="C139" s="118" t="s">
        <v>275</v>
      </c>
    </row>
    <row r="140" spans="2:9">
      <c r="B140" s="118" t="s">
        <v>287</v>
      </c>
      <c r="C140" s="118" t="s">
        <v>276</v>
      </c>
    </row>
    <row r="141" spans="2:9">
      <c r="B141" s="118" t="s">
        <v>288</v>
      </c>
      <c r="C141" s="118" t="s">
        <v>279</v>
      </c>
    </row>
  </sheetData>
  <mergeCells count="3">
    <mergeCell ref="C4:G4"/>
    <mergeCell ref="I4:M4"/>
    <mergeCell ref="O4:S4"/>
  </mergeCells>
  <phoneticPr fontId="45" type="noConversion"/>
  <hyperlinks>
    <hyperlink ref="B35" location="Мазмұны!B44" display="мазмұнға"/>
  </hyperlinks>
  <pageMargins left="0.75" right="0.75" top="1" bottom="1" header="0.5" footer="0.5"/>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2:W35"/>
  <sheetViews>
    <sheetView workbookViewId="0">
      <selection activeCell="J19" sqref="J19"/>
    </sheetView>
  </sheetViews>
  <sheetFormatPr defaultRowHeight="12.75"/>
  <cols>
    <col min="1" max="1" width="6.28515625" style="827" customWidth="1"/>
    <col min="2" max="2" width="30.85546875" style="827" customWidth="1"/>
    <col min="3" max="16384" width="9.140625" style="827"/>
  </cols>
  <sheetData>
    <row r="2" spans="1:23">
      <c r="A2" s="827" t="s">
        <v>1630</v>
      </c>
      <c r="B2" s="828" t="s">
        <v>1673</v>
      </c>
    </row>
    <row r="3" spans="1:23" s="850" customFormat="1">
      <c r="B3" s="998"/>
      <c r="C3" s="999" t="s">
        <v>737</v>
      </c>
      <c r="D3" s="999" t="s">
        <v>738</v>
      </c>
      <c r="E3" s="999" t="s">
        <v>739</v>
      </c>
      <c r="F3" s="999" t="s">
        <v>740</v>
      </c>
      <c r="G3" s="999" t="s">
        <v>741</v>
      </c>
      <c r="H3" s="999" t="s">
        <v>742</v>
      </c>
      <c r="I3" s="999" t="s">
        <v>743</v>
      </c>
      <c r="J3" s="999" t="s">
        <v>744</v>
      </c>
      <c r="K3" s="999" t="s">
        <v>745</v>
      </c>
      <c r="L3" s="999" t="s">
        <v>746</v>
      </c>
      <c r="M3" s="999" t="s">
        <v>747</v>
      </c>
      <c r="N3" s="999" t="s">
        <v>748</v>
      </c>
      <c r="O3" s="999" t="s">
        <v>749</v>
      </c>
      <c r="P3" s="999" t="s">
        <v>750</v>
      </c>
      <c r="Q3" s="999" t="s">
        <v>751</v>
      </c>
      <c r="R3" s="999" t="s">
        <v>752</v>
      </c>
      <c r="S3" s="999" t="s">
        <v>753</v>
      </c>
      <c r="T3" s="999" t="s">
        <v>754</v>
      </c>
      <c r="U3" s="999" t="s">
        <v>755</v>
      </c>
      <c r="V3" s="999" t="s">
        <v>756</v>
      </c>
      <c r="W3" s="999" t="s">
        <v>757</v>
      </c>
    </row>
    <row r="4" spans="1:23">
      <c r="B4" s="1000" t="s">
        <v>191</v>
      </c>
      <c r="C4" s="995">
        <v>34.048123179699999</v>
      </c>
      <c r="D4" s="995">
        <v>27.1281313902</v>
      </c>
      <c r="E4" s="995">
        <v>17.935831590999999</v>
      </c>
      <c r="F4" s="995">
        <v>11.7380214801</v>
      </c>
      <c r="G4" s="995">
        <v>10.537296700299999</v>
      </c>
      <c r="H4" s="995">
        <v>15.2152620721</v>
      </c>
      <c r="I4" s="995">
        <v>17.749653196099999</v>
      </c>
      <c r="J4" s="995">
        <v>18.079369867299999</v>
      </c>
      <c r="K4" s="995">
        <v>14.961017009500001</v>
      </c>
      <c r="L4" s="995">
        <v>16.521292105000001</v>
      </c>
      <c r="M4" s="995">
        <v>20.234424445599998</v>
      </c>
      <c r="N4" s="995">
        <v>20.762117275799998</v>
      </c>
      <c r="O4" s="995">
        <v>14.582839889000001</v>
      </c>
      <c r="P4" s="995">
        <v>15.179371000000002</v>
      </c>
      <c r="Q4" s="995">
        <v>16.349378999999995</v>
      </c>
      <c r="R4" s="995">
        <v>18.195125000000001</v>
      </c>
      <c r="S4" s="995">
        <v>23.491078142999999</v>
      </c>
      <c r="T4" s="995">
        <v>23.292387999999999</v>
      </c>
      <c r="U4" s="995">
        <v>24.948566649999997</v>
      </c>
      <c r="V4" s="995">
        <v>23.0824570708</v>
      </c>
      <c r="W4" s="995">
        <v>19.548333543099996</v>
      </c>
    </row>
    <row r="5" spans="1:23">
      <c r="B5" s="1000" t="s">
        <v>192</v>
      </c>
      <c r="C5" s="995">
        <v>4.2557103999999999</v>
      </c>
      <c r="D5" s="995">
        <v>2.6203352600000001</v>
      </c>
      <c r="E5" s="995">
        <v>1.8862846899999999</v>
      </c>
      <c r="F5" s="995">
        <v>1.6759628500000001</v>
      </c>
      <c r="G5" s="995">
        <v>1.8301624999999999</v>
      </c>
      <c r="H5" s="995">
        <v>2.1877543100000003</v>
      </c>
      <c r="I5" s="995">
        <v>1.8107318100000001</v>
      </c>
      <c r="J5" s="995">
        <v>1.2195951699999998</v>
      </c>
      <c r="K5" s="995">
        <v>1.8574600800000001</v>
      </c>
      <c r="L5" s="995">
        <v>2.1820692200000003</v>
      </c>
      <c r="M5" s="995">
        <v>1.9274674700000001</v>
      </c>
      <c r="N5" s="995">
        <v>1.9281661000000001</v>
      </c>
      <c r="O5" s="995">
        <v>1.3369741500000001</v>
      </c>
      <c r="P5" s="995">
        <v>1.6541331299999997</v>
      </c>
      <c r="Q5" s="995">
        <v>1.29353125</v>
      </c>
      <c r="R5" s="995">
        <v>1.48498248</v>
      </c>
      <c r="S5" s="995">
        <v>3.2224112999999996</v>
      </c>
      <c r="T5" s="995">
        <v>2.8746146299999999</v>
      </c>
      <c r="U5" s="995">
        <v>3.1515540499999997</v>
      </c>
      <c r="V5" s="995">
        <v>3.0326924200000001</v>
      </c>
      <c r="W5" s="995">
        <v>3.1713375200000002</v>
      </c>
    </row>
    <row r="6" spans="1:23">
      <c r="B6" s="1000" t="s">
        <v>195</v>
      </c>
      <c r="C6" s="995">
        <v>0.90854104000000002</v>
      </c>
      <c r="D6" s="995">
        <v>0.77022064000000001</v>
      </c>
      <c r="E6" s="995">
        <v>0.75344915000000001</v>
      </c>
      <c r="F6" s="995">
        <v>0.75382912999999996</v>
      </c>
      <c r="G6" s="995">
        <v>0.67679962000000005</v>
      </c>
      <c r="H6" s="995">
        <v>0.86640339000000011</v>
      </c>
      <c r="I6" s="995">
        <v>0.93352593000000006</v>
      </c>
      <c r="J6" s="995">
        <v>0.89572724999999997</v>
      </c>
      <c r="K6" s="995">
        <v>0.96612659999999995</v>
      </c>
      <c r="L6" s="995">
        <v>0.93856799000000002</v>
      </c>
      <c r="M6" s="995">
        <v>0.74914210999999997</v>
      </c>
      <c r="N6" s="995">
        <v>1.00968401</v>
      </c>
      <c r="O6" s="995">
        <v>0.68261519999999998</v>
      </c>
      <c r="P6" s="995">
        <v>0.83990408999999999</v>
      </c>
      <c r="Q6" s="995">
        <v>1.0822734899999999</v>
      </c>
      <c r="R6" s="995">
        <v>1.2020410099999999</v>
      </c>
      <c r="S6" s="995">
        <v>1.01332157</v>
      </c>
      <c r="T6" s="995">
        <v>1.1330804699999999</v>
      </c>
      <c r="U6" s="995">
        <v>1.1671606399999999</v>
      </c>
      <c r="V6" s="995">
        <v>1.1411263200000001</v>
      </c>
      <c r="W6" s="995">
        <v>1.0417983779999997</v>
      </c>
    </row>
    <row r="7" spans="1:23">
      <c r="B7" s="1000" t="s">
        <v>193</v>
      </c>
      <c r="C7" s="995">
        <v>0.74063500000000004</v>
      </c>
      <c r="D7" s="995">
        <v>0.63549999999999995</v>
      </c>
      <c r="E7" s="995">
        <v>0.32991000000000004</v>
      </c>
      <c r="F7" s="995">
        <v>0.57250000000000001</v>
      </c>
      <c r="G7" s="995">
        <v>0.28370999999999996</v>
      </c>
      <c r="H7" s="995">
        <v>0.14645</v>
      </c>
      <c r="I7" s="995">
        <v>4.8000000000000001E-2</v>
      </c>
      <c r="J7" s="995">
        <v>1.52E-2</v>
      </c>
      <c r="K7" s="995">
        <v>2.0999999999999999E-3</v>
      </c>
      <c r="L7" s="995">
        <v>3.9300000000000002E-2</v>
      </c>
      <c r="M7" s="995">
        <v>3.0256150000000002</v>
      </c>
      <c r="N7" s="995">
        <v>0.84640000000000004</v>
      </c>
      <c r="O7" s="995">
        <v>2.2525149999999998</v>
      </c>
      <c r="P7" s="995">
        <v>2.0825550000000002</v>
      </c>
      <c r="Q7" s="995">
        <v>0.62480000000000002</v>
      </c>
      <c r="R7" s="995">
        <v>1.0854999999999999</v>
      </c>
      <c r="S7" s="995">
        <v>0.44590000000000002</v>
      </c>
      <c r="T7" s="995">
        <v>0</v>
      </c>
      <c r="U7" s="995">
        <v>6.9000000000000006E-2</v>
      </c>
      <c r="V7" s="995">
        <v>0.74829999999999997</v>
      </c>
      <c r="W7" s="995">
        <v>5.0500000000000003E-2</v>
      </c>
    </row>
    <row r="8" spans="1:23" ht="25.5">
      <c r="B8" s="1000" t="s">
        <v>194</v>
      </c>
      <c r="C8" s="996">
        <v>0.12850236566057141</v>
      </c>
      <c r="D8" s="996">
        <v>0.22635519788291422</v>
      </c>
      <c r="E8" s="996">
        <v>0.31079619529995117</v>
      </c>
      <c r="F8" s="996">
        <v>0.16362330129688463</v>
      </c>
      <c r="G8" s="996">
        <v>0.10653852775730485</v>
      </c>
      <c r="H8" s="996">
        <v>0.10808337017990718</v>
      </c>
      <c r="I8" s="996">
        <v>0.17330869454221917</v>
      </c>
      <c r="J8" s="996">
        <v>0.36617985879638704</v>
      </c>
      <c r="K8" s="996">
        <v>0.29987233920476164</v>
      </c>
      <c r="L8" s="996">
        <v>0.29017633852023661</v>
      </c>
      <c r="M8" s="996">
        <v>0.18583867603891341</v>
      </c>
      <c r="N8" s="996">
        <v>0.25657312016991796</v>
      </c>
      <c r="O8" s="996">
        <v>0.24248268323548552</v>
      </c>
      <c r="P8" s="996">
        <v>0.22669828819242879</v>
      </c>
      <c r="Q8" s="996">
        <v>0.23126954427417551</v>
      </c>
      <c r="R8" s="996">
        <v>0.22940162609675996</v>
      </c>
      <c r="S8" s="996">
        <v>0.19277336466115585</v>
      </c>
      <c r="T8" s="996">
        <v>0.25029758132860774</v>
      </c>
      <c r="U8" s="996">
        <v>0.25985932180197513</v>
      </c>
      <c r="V8" s="996">
        <v>0.2236402017323543</v>
      </c>
      <c r="W8" s="996">
        <v>0.24014183824549887</v>
      </c>
    </row>
    <row r="9" spans="1:23" ht="51">
      <c r="B9" s="1000" t="s">
        <v>196</v>
      </c>
      <c r="C9" s="997">
        <f t="shared" ref="C9:W9" si="0">C7/C4</f>
        <v>2.1752594000293612E-2</v>
      </c>
      <c r="D9" s="997">
        <f t="shared" si="0"/>
        <v>2.3425867077213194E-2</v>
      </c>
      <c r="E9" s="997">
        <f t="shared" si="0"/>
        <v>1.8393905982343479E-2</v>
      </c>
      <c r="F9" s="997">
        <f t="shared" si="0"/>
        <v>4.877312594550838E-2</v>
      </c>
      <c r="G9" s="997">
        <f t="shared" si="0"/>
        <v>2.6924362867368316E-2</v>
      </c>
      <c r="H9" s="997">
        <f t="shared" si="0"/>
        <v>9.6252039107852898E-3</v>
      </c>
      <c r="I9" s="997">
        <f t="shared" si="0"/>
        <v>2.7042781889702887E-3</v>
      </c>
      <c r="J9" s="997">
        <f t="shared" si="0"/>
        <v>8.4073726637409578E-4</v>
      </c>
      <c r="K9" s="997">
        <f t="shared" si="0"/>
        <v>1.4036478928314394E-4</v>
      </c>
      <c r="L9" s="997">
        <f t="shared" si="0"/>
        <v>2.3787485718569346E-3</v>
      </c>
      <c r="M9" s="997">
        <f t="shared" si="0"/>
        <v>0.14952809792709099</v>
      </c>
      <c r="N9" s="997">
        <f t="shared" si="0"/>
        <v>4.0766555200348026E-2</v>
      </c>
      <c r="O9" s="997">
        <f t="shared" si="0"/>
        <v>0.15446339788034683</v>
      </c>
      <c r="P9" s="997">
        <f t="shared" si="0"/>
        <v>0.13719639634606731</v>
      </c>
      <c r="Q9" s="997">
        <f t="shared" si="0"/>
        <v>3.8215518766798434E-2</v>
      </c>
      <c r="R9" s="997">
        <f t="shared" si="0"/>
        <v>5.9658837188532633E-2</v>
      </c>
      <c r="S9" s="997">
        <f t="shared" si="0"/>
        <v>1.8981674544080972E-2</v>
      </c>
      <c r="T9" s="997">
        <f t="shared" si="0"/>
        <v>0</v>
      </c>
      <c r="U9" s="997">
        <f t="shared" si="0"/>
        <v>2.7656899479634039E-3</v>
      </c>
      <c r="V9" s="997">
        <f t="shared" si="0"/>
        <v>3.2418559155325884E-2</v>
      </c>
      <c r="W9" s="997">
        <f t="shared" si="0"/>
        <v>2.5833404105090616E-3</v>
      </c>
    </row>
    <row r="12" spans="1:23">
      <c r="B12" s="828" t="s">
        <v>1673</v>
      </c>
    </row>
    <row r="33" spans="2:3">
      <c r="B33" s="829" t="s">
        <v>14</v>
      </c>
    </row>
    <row r="35" spans="2:3">
      <c r="B35" s="15" t="s">
        <v>1636</v>
      </c>
      <c r="C35" s="830"/>
    </row>
  </sheetData>
  <phoneticPr fontId="82" type="noConversion"/>
  <hyperlinks>
    <hyperlink ref="B35" location="Мазмұны!B47" display="мазмұнға"/>
  </hyperlinks>
  <pageMargins left="0.75" right="0.75" top="1" bottom="1" header="0.5" footer="0.5"/>
  <pageSetup paperSize="9" orientation="portrait" verticalDpi="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2:X33"/>
  <sheetViews>
    <sheetView workbookViewId="0">
      <selection activeCell="K16" sqref="K16"/>
    </sheetView>
  </sheetViews>
  <sheetFormatPr defaultRowHeight="12.75"/>
  <cols>
    <col min="1" max="1" width="9.140625" style="832"/>
    <col min="2" max="2" width="33.42578125" style="832" customWidth="1"/>
    <col min="3" max="16384" width="9.140625" style="832"/>
  </cols>
  <sheetData>
    <row r="2" spans="1:24">
      <c r="A2" s="831" t="s">
        <v>1630</v>
      </c>
      <c r="B2" s="828" t="s">
        <v>1674</v>
      </c>
    </row>
    <row r="3" spans="1:24" s="833" customFormat="1">
      <c r="B3" s="1000"/>
      <c r="C3" s="999" t="s">
        <v>737</v>
      </c>
      <c r="D3" s="999" t="s">
        <v>738</v>
      </c>
      <c r="E3" s="999" t="s">
        <v>739</v>
      </c>
      <c r="F3" s="999" t="s">
        <v>740</v>
      </c>
      <c r="G3" s="999" t="s">
        <v>741</v>
      </c>
      <c r="H3" s="999" t="s">
        <v>742</v>
      </c>
      <c r="I3" s="999" t="s">
        <v>743</v>
      </c>
      <c r="J3" s="999" t="s">
        <v>744</v>
      </c>
      <c r="K3" s="999" t="s">
        <v>745</v>
      </c>
      <c r="L3" s="999" t="s">
        <v>746</v>
      </c>
      <c r="M3" s="999" t="s">
        <v>747</v>
      </c>
      <c r="N3" s="999" t="s">
        <v>748</v>
      </c>
      <c r="O3" s="999" t="s">
        <v>749</v>
      </c>
      <c r="P3" s="999" t="s">
        <v>750</v>
      </c>
      <c r="Q3" s="999" t="s">
        <v>751</v>
      </c>
      <c r="R3" s="999" t="s">
        <v>752</v>
      </c>
      <c r="S3" s="999" t="s">
        <v>753</v>
      </c>
      <c r="T3" s="999" t="s">
        <v>754</v>
      </c>
      <c r="U3" s="999" t="s">
        <v>755</v>
      </c>
      <c r="V3" s="999" t="s">
        <v>756</v>
      </c>
      <c r="W3" s="999" t="s">
        <v>757</v>
      </c>
    </row>
    <row r="4" spans="1:24">
      <c r="B4" s="1000" t="s">
        <v>445</v>
      </c>
      <c r="C4" s="1002">
        <v>32.315473434200001</v>
      </c>
      <c r="D4" s="1002">
        <v>22.800698884400003</v>
      </c>
      <c r="E4" s="1002">
        <v>16.2077201317</v>
      </c>
      <c r="F4" s="1002">
        <v>10.830142843400001</v>
      </c>
      <c r="G4" s="1002">
        <v>14.782963308299999</v>
      </c>
      <c r="H4" s="1002">
        <v>15.702685835900001</v>
      </c>
      <c r="I4" s="1002">
        <v>16.966032772500004</v>
      </c>
      <c r="J4" s="1002">
        <v>16.833145527299997</v>
      </c>
      <c r="K4" s="1002">
        <v>13.6988865854</v>
      </c>
      <c r="L4" s="1002">
        <v>14.968651240700002</v>
      </c>
      <c r="M4" s="1002">
        <v>21.107586850399997</v>
      </c>
      <c r="N4" s="1002">
        <v>18.907556060700003</v>
      </c>
      <c r="O4" s="1002">
        <v>15.9870516141</v>
      </c>
      <c r="P4" s="1002">
        <v>17.572858</v>
      </c>
      <c r="Q4" s="1002">
        <v>15.135616000000001</v>
      </c>
      <c r="R4" s="1002">
        <v>19.220230999999998</v>
      </c>
      <c r="S4" s="1002">
        <v>22.316855446600002</v>
      </c>
      <c r="T4" s="1002">
        <v>21.119173</v>
      </c>
      <c r="U4" s="1002">
        <v>23.580599800000002</v>
      </c>
      <c r="V4" s="1002">
        <v>21.542863530000002</v>
      </c>
      <c r="W4" s="1002">
        <v>20.183277868599998</v>
      </c>
      <c r="X4" s="834"/>
    </row>
    <row r="5" spans="1:24">
      <c r="B5" s="1000" t="s">
        <v>446</v>
      </c>
      <c r="C5" s="1002">
        <v>4.2056449299999992</v>
      </c>
      <c r="D5" s="1002">
        <v>2.4764576599999999</v>
      </c>
      <c r="E5" s="1002">
        <v>1.7320539699999999</v>
      </c>
      <c r="F5" s="1002">
        <v>1.6794488200000002</v>
      </c>
      <c r="G5" s="1002">
        <v>1.8166590200000001</v>
      </c>
      <c r="H5" s="1002">
        <v>2.20588183</v>
      </c>
      <c r="I5" s="1002">
        <v>2.0112324199999998</v>
      </c>
      <c r="J5" s="1002">
        <v>1.19234</v>
      </c>
      <c r="K5" s="1002">
        <v>1.4217972700000001</v>
      </c>
      <c r="L5" s="1002">
        <v>2.0158913699999998</v>
      </c>
      <c r="M5" s="1002">
        <v>1.74149836</v>
      </c>
      <c r="N5" s="1002">
        <v>1.94379598</v>
      </c>
      <c r="O5" s="1002">
        <v>1.2349111100000001</v>
      </c>
      <c r="P5" s="1002">
        <v>1.42269651</v>
      </c>
      <c r="Q5" s="1002">
        <v>1.2830961900000002</v>
      </c>
      <c r="R5" s="1002">
        <v>1.4763987000000003</v>
      </c>
      <c r="S5" s="1002">
        <v>3.34410125</v>
      </c>
      <c r="T5" s="1002">
        <v>2.6720463400000001</v>
      </c>
      <c r="U5" s="1002">
        <v>3.0755012900000001</v>
      </c>
      <c r="V5" s="1002">
        <v>3.0049607599999999</v>
      </c>
      <c r="W5" s="1002">
        <v>3.4340658199999998</v>
      </c>
      <c r="X5" s="834"/>
    </row>
    <row r="6" spans="1:24">
      <c r="B6" s="1000" t="s">
        <v>447</v>
      </c>
      <c r="C6" s="1002">
        <v>0.95291893999999988</v>
      </c>
      <c r="D6" s="1002">
        <v>0.68754061</v>
      </c>
      <c r="E6" s="1002">
        <v>0.74833451000000006</v>
      </c>
      <c r="F6" s="1002">
        <v>0.73924731999999993</v>
      </c>
      <c r="G6" s="1002">
        <v>0.63247534999999988</v>
      </c>
      <c r="H6" s="1002">
        <v>0.80801606000000004</v>
      </c>
      <c r="I6" s="1002">
        <v>0.88370996999999996</v>
      </c>
      <c r="J6" s="1002">
        <v>0.83808209</v>
      </c>
      <c r="K6" s="1002">
        <v>0.90976892000000009</v>
      </c>
      <c r="L6" s="1002">
        <v>0.85060924999999998</v>
      </c>
      <c r="M6" s="1002">
        <v>0.70567786999999993</v>
      </c>
      <c r="N6" s="1002">
        <v>0.95357281999999999</v>
      </c>
      <c r="O6" s="1002">
        <v>0.6412739300000001</v>
      </c>
      <c r="P6" s="1002">
        <v>0.76787496</v>
      </c>
      <c r="Q6" s="1002">
        <v>0.97932619999999992</v>
      </c>
      <c r="R6" s="1002">
        <v>1.1660737900000002</v>
      </c>
      <c r="S6" s="1002">
        <v>0.96569338999999998</v>
      </c>
      <c r="T6" s="1002">
        <v>1.0624251999999998</v>
      </c>
      <c r="U6" s="1002">
        <v>1.1091557299999999</v>
      </c>
      <c r="V6" s="1002">
        <v>1.0350053700000001</v>
      </c>
      <c r="W6" s="1002">
        <v>1.0882631609999998</v>
      </c>
      <c r="X6" s="834"/>
    </row>
    <row r="7" spans="1:24">
      <c r="B7" s="1000" t="s">
        <v>448</v>
      </c>
      <c r="C7" s="1003">
        <v>5.6562777941261112E-2</v>
      </c>
      <c r="D7" s="1003">
        <v>0.15198309448917541</v>
      </c>
      <c r="E7" s="1003">
        <v>0.30378985203701447</v>
      </c>
      <c r="F7" s="1003">
        <v>0.1780408511987713</v>
      </c>
      <c r="G7" s="1003">
        <v>7.4314575271507782E-2</v>
      </c>
      <c r="H7" s="1003">
        <v>0.11075368296146264</v>
      </c>
      <c r="I7" s="1003">
        <v>0.15435792477543708</v>
      </c>
      <c r="J7" s="1003">
        <v>0.36165154590605803</v>
      </c>
      <c r="K7" s="1003">
        <v>0.28965441432356165</v>
      </c>
      <c r="L7" s="1003">
        <v>0.3119046652054504</v>
      </c>
      <c r="M7" s="1003">
        <v>0.30144235353860432</v>
      </c>
      <c r="N7" s="1003">
        <v>0.30158628117321973</v>
      </c>
      <c r="O7" s="1003">
        <v>0.36688590410046251</v>
      </c>
      <c r="P7" s="1003">
        <v>0.34183252457550317</v>
      </c>
      <c r="Q7" s="1003">
        <v>0.32882371344163935</v>
      </c>
      <c r="R7" s="1003">
        <v>0.29569027787240049</v>
      </c>
      <c r="S7" s="1003">
        <v>0.19036353966850941</v>
      </c>
      <c r="T7" s="1003">
        <v>0.2223620210350043</v>
      </c>
      <c r="U7" s="1003">
        <v>0.2517421807157626</v>
      </c>
      <c r="V7" s="1003">
        <v>0.26837725971865767</v>
      </c>
      <c r="W7" s="1003">
        <v>0.23032238874521432</v>
      </c>
      <c r="X7" s="834"/>
    </row>
    <row r="8" spans="1:24">
      <c r="B8" s="1000" t="s">
        <v>193</v>
      </c>
      <c r="C8" s="1002">
        <v>3.4268350000000001</v>
      </c>
      <c r="D8" s="1002">
        <v>3.9233850000000001</v>
      </c>
      <c r="E8" s="1002">
        <v>0.94545000000000001</v>
      </c>
      <c r="F8" s="1002">
        <v>0.42120999999999997</v>
      </c>
      <c r="G8" s="1002">
        <v>0.360205</v>
      </c>
      <c r="H8" s="1002">
        <v>0.14274999999999999</v>
      </c>
      <c r="I8" s="1002">
        <v>1.2034149999999999</v>
      </c>
      <c r="J8" s="1002">
        <v>0.76915</v>
      </c>
      <c r="K8" s="1002">
        <v>0.61282499999999995</v>
      </c>
      <c r="L8" s="1002">
        <v>0.39681499999999997</v>
      </c>
      <c r="M8" s="1002">
        <v>0.36775999999999998</v>
      </c>
      <c r="N8" s="1002">
        <v>0.42754999999999999</v>
      </c>
      <c r="O8" s="1002">
        <v>0.24466499999999999</v>
      </c>
      <c r="P8" s="1002">
        <v>0.35099999999999998</v>
      </c>
      <c r="Q8" s="1002">
        <v>9.1700000000000004E-2</v>
      </c>
      <c r="R8" s="1002">
        <v>0.23419999999999999</v>
      </c>
      <c r="S8" s="1002">
        <v>1.0748</v>
      </c>
      <c r="T8" s="1002">
        <v>1.3974500000000001</v>
      </c>
      <c r="U8" s="1002">
        <v>0.77249999999999996</v>
      </c>
      <c r="V8" s="1002">
        <v>7.9000000000000001E-2</v>
      </c>
      <c r="W8" s="1002">
        <v>6.0000000000000001E-3</v>
      </c>
      <c r="X8" s="835"/>
    </row>
    <row r="9" spans="1:24" ht="38.25">
      <c r="B9" s="1000" t="s">
        <v>196</v>
      </c>
      <c r="C9" s="1003">
        <f t="shared" ref="C9:W9" si="0">C8/C4</f>
        <v>0.10604316247996923</v>
      </c>
      <c r="D9" s="1003">
        <f t="shared" si="0"/>
        <v>0.1720730149497452</v>
      </c>
      <c r="E9" s="1003">
        <f t="shared" si="0"/>
        <v>5.8333312293000046E-2</v>
      </c>
      <c r="F9" s="1003">
        <f t="shared" si="0"/>
        <v>3.8892377145024422E-2</v>
      </c>
      <c r="G9" s="1003">
        <f t="shared" si="0"/>
        <v>2.4366224314292952E-2</v>
      </c>
      <c r="H9" s="1003">
        <f t="shared" si="0"/>
        <v>9.0908015031186708E-3</v>
      </c>
      <c r="I9" s="1003">
        <f t="shared" si="0"/>
        <v>7.0930842592182061E-2</v>
      </c>
      <c r="J9" s="1003">
        <f t="shared" si="0"/>
        <v>4.5692588990726209E-2</v>
      </c>
      <c r="K9" s="1003">
        <f t="shared" si="0"/>
        <v>4.4735387520700887E-2</v>
      </c>
      <c r="L9" s="1003">
        <f t="shared" si="0"/>
        <v>2.6509736489888525E-2</v>
      </c>
      <c r="M9" s="1003">
        <f t="shared" si="0"/>
        <v>1.7423119118566165E-2</v>
      </c>
      <c r="N9" s="1003">
        <f t="shared" si="0"/>
        <v>2.2612652773706547E-2</v>
      </c>
      <c r="O9" s="1003">
        <f t="shared" si="0"/>
        <v>1.5303947588698239E-2</v>
      </c>
      <c r="P9" s="1003">
        <f t="shared" si="0"/>
        <v>1.9973984880547035E-2</v>
      </c>
      <c r="Q9" s="1003">
        <f t="shared" si="0"/>
        <v>6.0585575109727945E-3</v>
      </c>
      <c r="R9" s="1003">
        <f t="shared" si="0"/>
        <v>1.218507727612639E-2</v>
      </c>
      <c r="S9" s="1003">
        <f t="shared" si="0"/>
        <v>4.8160907013615438E-2</v>
      </c>
      <c r="T9" s="1003">
        <f t="shared" si="0"/>
        <v>6.6169731172712118E-2</v>
      </c>
      <c r="U9" s="1003">
        <f t="shared" si="0"/>
        <v>3.2759980939925028E-2</v>
      </c>
      <c r="V9" s="1003">
        <f t="shared" si="0"/>
        <v>3.6671076660717257E-3</v>
      </c>
      <c r="W9" s="1003">
        <f t="shared" si="0"/>
        <v>2.9727579628353927E-4</v>
      </c>
      <c r="X9" s="835"/>
    </row>
    <row r="12" spans="1:24">
      <c r="B12" s="828" t="s">
        <v>1674</v>
      </c>
    </row>
    <row r="31" spans="2:2">
      <c r="B31" s="829" t="s">
        <v>14</v>
      </c>
    </row>
    <row r="33" spans="2:3">
      <c r="B33" s="15" t="s">
        <v>1636</v>
      </c>
      <c r="C33" s="830"/>
    </row>
  </sheetData>
  <phoneticPr fontId="82" type="noConversion"/>
  <hyperlinks>
    <hyperlink ref="B33" location="Мазмұны!B48" display="мазмұнға"/>
  </hyperlinks>
  <pageMargins left="0.75" right="0.75" top="1" bottom="1" header="0.5" footer="0.5"/>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2:AI32"/>
  <sheetViews>
    <sheetView workbookViewId="0">
      <selection activeCell="H18" sqref="H18"/>
    </sheetView>
  </sheetViews>
  <sheetFormatPr defaultRowHeight="12.75"/>
  <cols>
    <col min="1" max="1" width="6.5703125" style="831" customWidth="1"/>
    <col min="2" max="2" width="37.7109375" style="831" customWidth="1"/>
    <col min="3" max="22" width="9.140625" style="831"/>
    <col min="23" max="23" width="7.5703125" style="831" customWidth="1"/>
    <col min="24" max="16384" width="9.140625" style="831"/>
  </cols>
  <sheetData>
    <row r="2" spans="1:35">
      <c r="A2" s="831" t="s">
        <v>1630</v>
      </c>
      <c r="B2" s="828" t="s">
        <v>1675</v>
      </c>
    </row>
    <row r="3" spans="1:35">
      <c r="B3" s="1001"/>
      <c r="C3" s="999" t="s">
        <v>737</v>
      </c>
      <c r="D3" s="999" t="s">
        <v>738</v>
      </c>
      <c r="E3" s="999" t="s">
        <v>739</v>
      </c>
      <c r="F3" s="999" t="s">
        <v>740</v>
      </c>
      <c r="G3" s="999" t="s">
        <v>741</v>
      </c>
      <c r="H3" s="999" t="s">
        <v>742</v>
      </c>
      <c r="I3" s="999" t="s">
        <v>743</v>
      </c>
      <c r="J3" s="999" t="s">
        <v>744</v>
      </c>
      <c r="K3" s="999" t="s">
        <v>745</v>
      </c>
      <c r="L3" s="999" t="s">
        <v>746</v>
      </c>
      <c r="M3" s="999" t="s">
        <v>747</v>
      </c>
      <c r="N3" s="999" t="s">
        <v>748</v>
      </c>
      <c r="O3" s="999" t="s">
        <v>749</v>
      </c>
      <c r="P3" s="999" t="s">
        <v>750</v>
      </c>
      <c r="Q3" s="999" t="s">
        <v>751</v>
      </c>
      <c r="R3" s="999" t="s">
        <v>752</v>
      </c>
      <c r="S3" s="999" t="s">
        <v>753</v>
      </c>
      <c r="T3" s="999" t="s">
        <v>754</v>
      </c>
      <c r="U3" s="999" t="s">
        <v>755</v>
      </c>
      <c r="V3" s="999" t="s">
        <v>756</v>
      </c>
      <c r="W3" s="999" t="s">
        <v>757</v>
      </c>
    </row>
    <row r="4" spans="1:35" ht="13.5">
      <c r="B4" s="1030" t="s">
        <v>197</v>
      </c>
      <c r="C4" s="1031">
        <v>1.732649745499999</v>
      </c>
      <c r="D4" s="1031">
        <v>4.3274325057999956</v>
      </c>
      <c r="E4" s="1031">
        <v>1.7281114592999984</v>
      </c>
      <c r="F4" s="1031">
        <v>0.90787863669999935</v>
      </c>
      <c r="G4" s="1031">
        <v>-4.2456666079999996</v>
      </c>
      <c r="H4" s="1031">
        <v>-0.48742376379999952</v>
      </c>
      <c r="I4" s="1031">
        <v>0.78362042359999762</v>
      </c>
      <c r="J4" s="1031">
        <v>1.2462243400000006</v>
      </c>
      <c r="K4" s="1031">
        <v>1.2623324241000009</v>
      </c>
      <c r="L4" s="1031">
        <v>1.5526408642999996</v>
      </c>
      <c r="M4" s="1031">
        <v>-0.87316240479999763</v>
      </c>
      <c r="N4" s="1031">
        <v>1.8545612150999951</v>
      </c>
      <c r="O4" s="1031">
        <v>-1.4042117250999999</v>
      </c>
      <c r="P4" s="1031">
        <v>-2.393486999999999</v>
      </c>
      <c r="Q4" s="1031">
        <v>1.2137629999999973</v>
      </c>
      <c r="R4" s="1031">
        <v>-1.0251059999999999</v>
      </c>
      <c r="S4" s="1031">
        <v>1.1742226963999964</v>
      </c>
      <c r="T4" s="1031">
        <v>2.1732150000000003</v>
      </c>
      <c r="U4" s="1031">
        <v>1.3679668499999971</v>
      </c>
      <c r="V4" s="1031">
        <v>1.5395935407999968</v>
      </c>
      <c r="W4" s="1031">
        <v>-0.63494432550000102</v>
      </c>
    </row>
    <row r="5" spans="1:35">
      <c r="B5" s="1030" t="s">
        <v>198</v>
      </c>
      <c r="C5" s="1032">
        <v>2.9203330011999995</v>
      </c>
      <c r="D5" s="1032">
        <v>2.9618869997000004</v>
      </c>
      <c r="E5" s="1032">
        <v>0.71721100209999988</v>
      </c>
      <c r="F5" s="1032">
        <v>-4.0454999499999755E-2</v>
      </c>
      <c r="G5" s="1032">
        <v>0.11079000040000006</v>
      </c>
      <c r="H5" s="1032">
        <v>-9.8193999900000106E-2</v>
      </c>
      <c r="I5" s="1032">
        <v>0.51291900030000037</v>
      </c>
      <c r="J5" s="1032">
        <v>0.57961100009999977</v>
      </c>
      <c r="K5" s="1032">
        <v>0.58697100020000015</v>
      </c>
      <c r="L5" s="1032">
        <v>0.14897900010000012</v>
      </c>
      <c r="M5" s="1032">
        <v>-2.8466199999999997</v>
      </c>
      <c r="N5" s="1032">
        <v>-0.53637324990000068</v>
      </c>
      <c r="O5" s="1032">
        <v>-2.5461041399000002</v>
      </c>
      <c r="P5" s="1032">
        <v>-2.780411</v>
      </c>
      <c r="Q5" s="1032">
        <v>-1.412795</v>
      </c>
      <c r="R5" s="1032">
        <v>-1.6503639999999995</v>
      </c>
      <c r="S5" s="1032">
        <v>0.26448990030000097</v>
      </c>
      <c r="T5" s="1032">
        <v>1.3042169999999997</v>
      </c>
      <c r="U5" s="1032">
        <v>0.61085599999999973</v>
      </c>
      <c r="V5" s="1032">
        <v>-0.7777746391999999</v>
      </c>
      <c r="W5" s="1032">
        <v>7.7781260000001568E-3</v>
      </c>
    </row>
    <row r="6" spans="1:35">
      <c r="B6" s="1030" t="s">
        <v>199</v>
      </c>
      <c r="C6" s="1032">
        <v>1.7383373154999995</v>
      </c>
      <c r="D6" s="1032">
        <v>4.553990135799995</v>
      </c>
      <c r="E6" s="1032">
        <v>1.8874568192999983</v>
      </c>
      <c r="F6" s="1032">
        <v>0.91897447669999943</v>
      </c>
      <c r="G6" s="1032">
        <v>-4.1878388580000001</v>
      </c>
      <c r="H6" s="1032">
        <v>-0.44716395379999951</v>
      </c>
      <c r="I6" s="1032">
        <v>0.63293577359999775</v>
      </c>
      <c r="J6" s="1032">
        <v>1.3311246700000006</v>
      </c>
      <c r="K6" s="1032">
        <v>1.7544036341000007</v>
      </c>
      <c r="L6" s="1032">
        <v>1.8067774542999999</v>
      </c>
      <c r="M6" s="1032">
        <v>-0.64372905479999754</v>
      </c>
      <c r="N6" s="1032">
        <v>1.8950425250999954</v>
      </c>
      <c r="O6" s="1032">
        <v>-1.2608074151000002</v>
      </c>
      <c r="P6" s="1032">
        <v>-2.0900212499999999</v>
      </c>
      <c r="Q6" s="1032">
        <v>1.327145349999997</v>
      </c>
      <c r="R6" s="1032">
        <v>-0.98055500000000029</v>
      </c>
      <c r="S6" s="1032">
        <v>1.1001609263999961</v>
      </c>
      <c r="T6" s="1032">
        <v>2.4464385600000007</v>
      </c>
      <c r="U6" s="1032">
        <v>1.5020245199999964</v>
      </c>
      <c r="V6" s="1032">
        <v>1.6734461507999967</v>
      </c>
      <c r="W6" s="1032">
        <v>-0.9441374085000005</v>
      </c>
    </row>
    <row r="7" spans="1:35">
      <c r="B7" s="1030" t="s">
        <v>200</v>
      </c>
      <c r="C7" s="1032">
        <v>2.9192472511999998</v>
      </c>
      <c r="D7" s="1032">
        <v>2.9618684797000001</v>
      </c>
      <c r="E7" s="1032">
        <v>0.71754970209999991</v>
      </c>
      <c r="F7" s="1032">
        <v>-4.0650159499999762E-2</v>
      </c>
      <c r="G7" s="1032">
        <v>0.10912011040000005</v>
      </c>
      <c r="H7" s="1032">
        <v>-9.8310119900000104E-2</v>
      </c>
      <c r="I7" s="1032">
        <v>0.4860740403000004</v>
      </c>
      <c r="J7" s="1032">
        <v>0.57285118009999969</v>
      </c>
      <c r="K7" s="1032">
        <v>0.68981930020000015</v>
      </c>
      <c r="L7" s="1032">
        <v>0.13675606010000016</v>
      </c>
      <c r="M7" s="1032">
        <v>-2.84264699</v>
      </c>
      <c r="N7" s="1032">
        <v>-0.4952916199000007</v>
      </c>
      <c r="O7" s="1032">
        <v>-2.5279681399</v>
      </c>
      <c r="P7" s="1032">
        <v>-2.7492516</v>
      </c>
      <c r="Q7" s="1032">
        <v>-1.39032288</v>
      </c>
      <c r="R7" s="1032">
        <v>-1.6741900499999998</v>
      </c>
      <c r="S7" s="1032">
        <v>0.27624729030000095</v>
      </c>
      <c r="T7" s="1032">
        <v>1.3066381399999996</v>
      </c>
      <c r="U7" s="1032">
        <v>0.61568957999999974</v>
      </c>
      <c r="V7" s="1032">
        <v>-0.7702506992</v>
      </c>
      <c r="W7" s="1032">
        <v>1.5868566000000157E-2</v>
      </c>
    </row>
    <row r="8" spans="1:35">
      <c r="B8" s="1030" t="s">
        <v>201</v>
      </c>
      <c r="C8" s="1033">
        <v>121.255</v>
      </c>
      <c r="D8" s="1033">
        <v>144.89750000000001</v>
      </c>
      <c r="E8" s="1033">
        <v>150.684</v>
      </c>
      <c r="F8" s="1033">
        <v>150.762</v>
      </c>
      <c r="G8" s="1033">
        <v>150.4144</v>
      </c>
      <c r="H8" s="1033">
        <v>150.35087999999999</v>
      </c>
      <c r="I8" s="1033">
        <v>150.61200000000002</v>
      </c>
      <c r="J8" s="1033">
        <v>150.78</v>
      </c>
      <c r="K8" s="1033">
        <v>150.87931818181821</v>
      </c>
      <c r="L8" s="1033">
        <v>150.78204545454548</v>
      </c>
      <c r="M8" s="1033">
        <v>149.79450000000003</v>
      </c>
      <c r="N8" s="1033">
        <v>148.68023809523805</v>
      </c>
      <c r="O8" s="1033">
        <v>148.0658333333333</v>
      </c>
      <c r="P8" s="1033">
        <v>147.82</v>
      </c>
      <c r="Q8" s="1033">
        <v>147.11894736842103</v>
      </c>
      <c r="R8" s="1033">
        <v>146.68318181818182</v>
      </c>
      <c r="S8" s="1033">
        <v>146.7273684210526</v>
      </c>
      <c r="T8" s="1033">
        <v>147.09795454545454</v>
      </c>
      <c r="U8" s="1033">
        <v>147.52928571428569</v>
      </c>
      <c r="V8" s="1033">
        <v>147.32833333333332</v>
      </c>
      <c r="W8" s="1033">
        <v>147.38204545454545</v>
      </c>
    </row>
    <row r="9" spans="1:35">
      <c r="B9" s="1030" t="s">
        <v>202</v>
      </c>
      <c r="C9" s="1034">
        <v>3.4268350000000001</v>
      </c>
      <c r="D9" s="1034">
        <v>3.9233850000000001</v>
      </c>
      <c r="E9" s="1034">
        <v>0.94545000000000001</v>
      </c>
      <c r="F9" s="1034">
        <v>0.42120999999999997</v>
      </c>
      <c r="G9" s="1034">
        <v>0.360205</v>
      </c>
      <c r="H9" s="1034">
        <v>0.14274999999999999</v>
      </c>
      <c r="I9" s="1034">
        <v>1.2034149999999999</v>
      </c>
      <c r="J9" s="1034">
        <v>0.76915</v>
      </c>
      <c r="K9" s="1034">
        <v>0.61282499999999995</v>
      </c>
      <c r="L9" s="1034">
        <v>0.39681499999999997</v>
      </c>
      <c r="M9" s="1034">
        <v>0.36775999999999998</v>
      </c>
      <c r="N9" s="1034">
        <v>0.42754999999999999</v>
      </c>
      <c r="O9" s="1034">
        <v>0.24466499999999999</v>
      </c>
      <c r="P9" s="1034">
        <v>0.35099999999999998</v>
      </c>
      <c r="Q9" s="1034">
        <v>9.1700000000000004E-2</v>
      </c>
      <c r="R9" s="1034">
        <v>0.23419999999999999</v>
      </c>
      <c r="S9" s="1034">
        <v>1.0748</v>
      </c>
      <c r="T9" s="1034">
        <v>1.3974500000000001</v>
      </c>
      <c r="U9" s="1034">
        <v>0.77249999999999996</v>
      </c>
      <c r="V9" s="1034">
        <v>7.9000000000000001E-2</v>
      </c>
      <c r="W9" s="1034">
        <v>6.0000000000000001E-3</v>
      </c>
    </row>
    <row r="10" spans="1:35">
      <c r="B10" s="1030" t="s">
        <v>193</v>
      </c>
      <c r="C10" s="1034">
        <v>0.74063500000000004</v>
      </c>
      <c r="D10" s="1034">
        <v>0.63549999999999995</v>
      </c>
      <c r="E10" s="1034">
        <v>0.32991000000000004</v>
      </c>
      <c r="F10" s="1034">
        <v>0.57250000000000001</v>
      </c>
      <c r="G10" s="1034">
        <v>0.28370999999999996</v>
      </c>
      <c r="H10" s="1034">
        <v>0.14645</v>
      </c>
      <c r="I10" s="1034">
        <v>4.8000000000000001E-2</v>
      </c>
      <c r="J10" s="1034">
        <v>1.52E-2</v>
      </c>
      <c r="K10" s="1034">
        <v>2.0999999999999999E-3</v>
      </c>
      <c r="L10" s="1034">
        <v>3.9300000000000002E-2</v>
      </c>
      <c r="M10" s="1034">
        <v>3.0256150000000002</v>
      </c>
      <c r="N10" s="1034">
        <v>0.84640000000000004</v>
      </c>
      <c r="O10" s="1034">
        <v>2.2525149999999998</v>
      </c>
      <c r="P10" s="1034">
        <v>2.0825550000000002</v>
      </c>
      <c r="Q10" s="1034">
        <v>0.62480000000000002</v>
      </c>
      <c r="R10" s="1034">
        <v>1.0854999999999999</v>
      </c>
      <c r="S10" s="1034">
        <v>0.44590000000000002</v>
      </c>
      <c r="T10" s="1034">
        <v>0</v>
      </c>
      <c r="U10" s="1034">
        <v>6.9000000000000006E-2</v>
      </c>
      <c r="V10" s="1034">
        <v>0.74829999999999997</v>
      </c>
      <c r="W10" s="1034">
        <v>5.0500000000000003E-2</v>
      </c>
    </row>
    <row r="11" spans="1:35">
      <c r="B11" s="1030" t="s">
        <v>203</v>
      </c>
      <c r="C11" s="1034">
        <f t="shared" ref="C11:W11" si="0">C10-C9</f>
        <v>-2.6861999999999999</v>
      </c>
      <c r="D11" s="1034">
        <f t="shared" si="0"/>
        <v>-3.2878850000000002</v>
      </c>
      <c r="E11" s="1034">
        <f t="shared" si="0"/>
        <v>-0.61553999999999998</v>
      </c>
      <c r="F11" s="1034">
        <f t="shared" si="0"/>
        <v>0.15129000000000004</v>
      </c>
      <c r="G11" s="1034">
        <f t="shared" si="0"/>
        <v>-7.6495000000000035E-2</v>
      </c>
      <c r="H11" s="1034">
        <f t="shared" si="0"/>
        <v>3.7000000000000088E-3</v>
      </c>
      <c r="I11" s="1034">
        <f t="shared" si="0"/>
        <v>-1.1554149999999999</v>
      </c>
      <c r="J11" s="1034">
        <f t="shared" si="0"/>
        <v>-0.75395000000000001</v>
      </c>
      <c r="K11" s="1034">
        <f t="shared" si="0"/>
        <v>-0.61072499999999996</v>
      </c>
      <c r="L11" s="1034">
        <f t="shared" si="0"/>
        <v>-0.35751499999999997</v>
      </c>
      <c r="M11" s="1034">
        <f t="shared" si="0"/>
        <v>2.6578550000000001</v>
      </c>
      <c r="N11" s="1034">
        <f t="shared" si="0"/>
        <v>0.41885000000000006</v>
      </c>
      <c r="O11" s="1034">
        <f t="shared" si="0"/>
        <v>2.0078499999999999</v>
      </c>
      <c r="P11" s="1034">
        <f t="shared" si="0"/>
        <v>1.7315550000000002</v>
      </c>
      <c r="Q11" s="1034">
        <f t="shared" si="0"/>
        <v>0.53310000000000002</v>
      </c>
      <c r="R11" s="1034">
        <f t="shared" si="0"/>
        <v>0.85129999999999995</v>
      </c>
      <c r="S11" s="1034">
        <f t="shared" si="0"/>
        <v>-0.62890000000000001</v>
      </c>
      <c r="T11" s="1034">
        <f t="shared" si="0"/>
        <v>-1.3974500000000001</v>
      </c>
      <c r="U11" s="1034">
        <f t="shared" si="0"/>
        <v>-0.70350000000000001</v>
      </c>
      <c r="V11" s="1034">
        <f t="shared" si="0"/>
        <v>0.66930000000000001</v>
      </c>
      <c r="W11" s="1034">
        <f t="shared" si="0"/>
        <v>4.4500000000000005E-2</v>
      </c>
    </row>
    <row r="12" spans="1:35">
      <c r="W12" s="839"/>
      <c r="X12" s="839"/>
      <c r="Y12" s="839"/>
      <c r="Z12" s="839"/>
      <c r="AA12" s="839"/>
      <c r="AB12" s="839"/>
      <c r="AC12" s="839"/>
      <c r="AD12" s="839"/>
      <c r="AE12" s="839"/>
      <c r="AF12" s="839"/>
      <c r="AG12" s="839"/>
      <c r="AH12" s="839"/>
      <c r="AI12" s="839"/>
    </row>
    <row r="14" spans="1:35">
      <c r="B14" s="828" t="s">
        <v>1675</v>
      </c>
    </row>
    <row r="30" spans="2:3">
      <c r="B30" s="829" t="s">
        <v>14</v>
      </c>
    </row>
    <row r="32" spans="2:3">
      <c r="B32" s="15" t="s">
        <v>1636</v>
      </c>
      <c r="C32" s="830"/>
    </row>
  </sheetData>
  <phoneticPr fontId="82" type="noConversion"/>
  <hyperlinks>
    <hyperlink ref="B32" location="Мазмұны!B49" display="мазмұнға"/>
  </hyperlinks>
  <pageMargins left="0.75" right="0.75" top="1" bottom="1" header="0.5" footer="0.5"/>
  <pageSetup paperSize="9" orientation="portrait" verticalDpi="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dimension ref="A2:AL661"/>
  <sheetViews>
    <sheetView workbookViewId="0">
      <selection activeCell="K30" sqref="K30"/>
    </sheetView>
  </sheetViews>
  <sheetFormatPr defaultRowHeight="12.75"/>
  <cols>
    <col min="1" max="1" width="9.140625" style="873"/>
    <col min="2" max="2" width="10.7109375" style="1079" customWidth="1"/>
    <col min="3" max="3" width="15.5703125" style="873" bestFit="1" customWidth="1"/>
    <col min="4" max="4" width="12.42578125" style="873" bestFit="1" customWidth="1"/>
    <col min="5" max="5" width="6.28515625" style="873" customWidth="1"/>
    <col min="6" max="6" width="10.5703125" style="873" customWidth="1"/>
    <col min="7" max="7" width="17.7109375" style="873" hidden="1" customWidth="1"/>
    <col min="8" max="16384" width="9.140625" style="873"/>
  </cols>
  <sheetData>
    <row r="2" spans="1:38">
      <c r="A2" s="873" t="s">
        <v>1630</v>
      </c>
      <c r="B2" s="860" t="s">
        <v>1676</v>
      </c>
      <c r="H2" s="860" t="s">
        <v>1676</v>
      </c>
    </row>
    <row r="3" spans="1:38">
      <c r="B3" s="1076"/>
      <c r="C3" s="1077"/>
      <c r="D3" s="1076"/>
      <c r="E3" s="877"/>
      <c r="F3" s="877"/>
      <c r="G3" s="877"/>
      <c r="H3" s="877"/>
      <c r="I3" s="877"/>
      <c r="J3" s="877"/>
      <c r="K3" s="877"/>
      <c r="L3" s="877"/>
      <c r="M3" s="877"/>
      <c r="N3" s="877"/>
      <c r="O3" s="877"/>
      <c r="P3" s="877"/>
      <c r="Q3" s="877"/>
      <c r="R3" s="877"/>
      <c r="S3" s="877"/>
      <c r="T3" s="877"/>
      <c r="U3" s="877"/>
      <c r="V3" s="877"/>
      <c r="W3" s="877"/>
      <c r="X3" s="877"/>
      <c r="Y3" s="877"/>
      <c r="Z3" s="877"/>
      <c r="AA3" s="877"/>
      <c r="AB3" s="877"/>
      <c r="AC3" s="877"/>
      <c r="AD3" s="877"/>
      <c r="AE3" s="877"/>
      <c r="AF3" s="877"/>
      <c r="AG3" s="877"/>
      <c r="AH3" s="877"/>
      <c r="AI3" s="877"/>
      <c r="AJ3" s="877"/>
      <c r="AK3" s="877"/>
      <c r="AL3" s="877"/>
    </row>
    <row r="4" spans="1:38" ht="38.25">
      <c r="B4" s="1080" t="s">
        <v>1631</v>
      </c>
      <c r="C4" s="1080" t="s">
        <v>205</v>
      </c>
      <c r="D4" s="1080" t="s">
        <v>206</v>
      </c>
      <c r="E4" s="877"/>
      <c r="F4" s="877"/>
      <c r="G4" s="877"/>
      <c r="H4" s="877"/>
      <c r="I4" s="877"/>
      <c r="J4" s="877"/>
      <c r="K4" s="877"/>
      <c r="L4" s="877"/>
      <c r="M4" s="877"/>
      <c r="N4" s="877"/>
      <c r="O4" s="877"/>
      <c r="P4" s="877"/>
      <c r="Q4" s="877"/>
      <c r="R4" s="877"/>
      <c r="S4" s="877"/>
      <c r="T4" s="877"/>
      <c r="U4" s="877"/>
      <c r="V4" s="877"/>
      <c r="W4" s="877"/>
      <c r="X4" s="877"/>
      <c r="Y4" s="877"/>
      <c r="Z4" s="877"/>
      <c r="AA4" s="877"/>
      <c r="AB4" s="877"/>
      <c r="AC4" s="877"/>
      <c r="AD4" s="877"/>
      <c r="AE4" s="877"/>
      <c r="AF4" s="877"/>
      <c r="AG4" s="877"/>
      <c r="AH4" s="877"/>
      <c r="AI4" s="877"/>
      <c r="AJ4" s="877"/>
      <c r="AK4" s="877"/>
      <c r="AL4" s="877"/>
    </row>
    <row r="5" spans="1:38">
      <c r="B5" s="1078">
        <v>39450</v>
      </c>
      <c r="C5" s="875">
        <v>-0.21810981328614293</v>
      </c>
      <c r="D5" s="876">
        <v>120.44499999999999</v>
      </c>
      <c r="E5" s="877"/>
      <c r="F5" s="877"/>
      <c r="G5" s="877"/>
      <c r="H5" s="877"/>
      <c r="I5" s="877"/>
      <c r="J5" s="877"/>
      <c r="K5" s="877"/>
      <c r="L5" s="877"/>
      <c r="M5" s="877"/>
      <c r="N5" s="877"/>
      <c r="O5" s="877"/>
      <c r="P5" s="877"/>
      <c r="Q5" s="877"/>
      <c r="R5" s="877"/>
      <c r="S5" s="877"/>
      <c r="T5" s="877"/>
      <c r="U5" s="877"/>
      <c r="V5" s="877"/>
      <c r="W5" s="877"/>
      <c r="X5" s="877"/>
      <c r="Y5" s="877"/>
      <c r="Z5" s="877"/>
      <c r="AA5" s="877"/>
      <c r="AB5" s="877"/>
      <c r="AC5" s="877"/>
      <c r="AD5" s="877"/>
      <c r="AE5" s="877"/>
      <c r="AF5" s="877"/>
      <c r="AG5" s="877"/>
      <c r="AH5" s="877"/>
      <c r="AI5" s="877"/>
      <c r="AJ5" s="877"/>
      <c r="AK5" s="877"/>
      <c r="AL5" s="877"/>
    </row>
    <row r="6" spans="1:38">
      <c r="B6" s="1078">
        <v>39451</v>
      </c>
      <c r="C6" s="875">
        <v>0.38452503906126362</v>
      </c>
      <c r="D6" s="876">
        <v>120.55</v>
      </c>
      <c r="E6" s="877"/>
      <c r="F6" s="877"/>
      <c r="G6" s="877"/>
      <c r="H6" s="877"/>
      <c r="I6" s="877"/>
      <c r="J6" s="877"/>
      <c r="K6" s="877"/>
      <c r="L6" s="877"/>
      <c r="M6" s="877"/>
      <c r="N6" s="877"/>
      <c r="O6" s="877"/>
      <c r="P6" s="877"/>
      <c r="Q6" s="877"/>
      <c r="R6" s="877"/>
      <c r="S6" s="877"/>
      <c r="T6" s="877"/>
      <c r="U6" s="877"/>
      <c r="V6" s="877"/>
      <c r="W6" s="877"/>
      <c r="X6" s="877"/>
      <c r="Y6" s="877"/>
      <c r="Z6" s="877"/>
      <c r="AA6" s="877"/>
      <c r="AB6" s="877"/>
      <c r="AC6" s="877"/>
      <c r="AD6" s="877"/>
      <c r="AE6" s="877"/>
      <c r="AF6" s="877"/>
      <c r="AG6" s="877"/>
      <c r="AH6" s="877"/>
      <c r="AI6" s="877"/>
      <c r="AJ6" s="877"/>
      <c r="AK6" s="877"/>
      <c r="AL6" s="877"/>
    </row>
    <row r="7" spans="1:38">
      <c r="B7" s="1078">
        <v>39455</v>
      </c>
      <c r="C7" s="875">
        <v>-0.40956530834801697</v>
      </c>
      <c r="D7" s="876">
        <v>120.65</v>
      </c>
      <c r="E7" s="877"/>
      <c r="F7" s="877"/>
      <c r="G7" s="877"/>
      <c r="H7" s="877"/>
      <c r="I7" s="877"/>
      <c r="J7" s="877"/>
      <c r="K7" s="877"/>
      <c r="L7" s="877"/>
      <c r="M7" s="877"/>
      <c r="N7" s="877"/>
      <c r="O7" s="877"/>
      <c r="P7" s="877"/>
      <c r="Q7" s="877"/>
      <c r="R7" s="877"/>
      <c r="S7" s="877"/>
      <c r="T7" s="877"/>
      <c r="U7" s="877"/>
      <c r="V7" s="877"/>
      <c r="W7" s="877"/>
      <c r="X7" s="877"/>
      <c r="Y7" s="877"/>
      <c r="Z7" s="877"/>
      <c r="AA7" s="877"/>
      <c r="AB7" s="877"/>
      <c r="AC7" s="877"/>
      <c r="AD7" s="877"/>
      <c r="AE7" s="877"/>
      <c r="AF7" s="877"/>
      <c r="AG7" s="877"/>
      <c r="AH7" s="877"/>
      <c r="AI7" s="877"/>
      <c r="AJ7" s="877"/>
      <c r="AK7" s="877"/>
      <c r="AL7" s="877"/>
    </row>
    <row r="8" spans="1:38">
      <c r="B8" s="1078">
        <v>39456</v>
      </c>
      <c r="C8" s="875">
        <v>-0.6175067345364228</v>
      </c>
      <c r="D8" s="876">
        <v>120.65</v>
      </c>
      <c r="E8" s="877"/>
      <c r="F8" s="877"/>
      <c r="G8" s="877"/>
      <c r="H8" s="877"/>
      <c r="I8" s="877"/>
      <c r="J8" s="877"/>
      <c r="K8" s="877"/>
      <c r="L8" s="877"/>
      <c r="M8" s="877"/>
      <c r="N8" s="877"/>
      <c r="O8" s="877"/>
      <c r="P8" s="877"/>
      <c r="Q8" s="877"/>
      <c r="R8" s="877"/>
      <c r="S8" s="877"/>
      <c r="T8" s="877"/>
      <c r="U8" s="877"/>
      <c r="V8" s="877"/>
      <c r="W8" s="877"/>
      <c r="X8" s="877"/>
      <c r="Y8" s="877"/>
      <c r="Z8" s="877"/>
      <c r="AA8" s="877"/>
      <c r="AB8" s="877"/>
      <c r="AC8" s="877"/>
      <c r="AD8" s="877"/>
      <c r="AE8" s="877"/>
      <c r="AF8" s="877"/>
      <c r="AG8" s="877"/>
      <c r="AH8" s="877"/>
      <c r="AI8" s="877"/>
      <c r="AJ8" s="877"/>
      <c r="AK8" s="877"/>
      <c r="AL8" s="877"/>
    </row>
    <row r="9" spans="1:38">
      <c r="B9" s="1078">
        <v>39457</v>
      </c>
      <c r="C9" s="875">
        <v>0.66204275837246118</v>
      </c>
      <c r="D9" s="876">
        <v>120.565</v>
      </c>
      <c r="E9" s="877"/>
      <c r="F9" s="877"/>
      <c r="G9" s="877"/>
      <c r="H9" s="877"/>
      <c r="I9" s="877"/>
      <c r="J9" s="877"/>
      <c r="K9" s="877"/>
      <c r="L9" s="877"/>
      <c r="M9" s="877"/>
      <c r="N9" s="877"/>
      <c r="O9" s="877"/>
      <c r="P9" s="877"/>
      <c r="Q9" s="877"/>
      <c r="R9" s="877"/>
      <c r="S9" s="877"/>
      <c r="T9" s="877"/>
      <c r="U9" s="877"/>
      <c r="V9" s="877"/>
      <c r="W9" s="877"/>
      <c r="X9" s="877"/>
      <c r="Y9" s="877"/>
      <c r="Z9" s="877"/>
      <c r="AA9" s="877"/>
      <c r="AB9" s="877"/>
      <c r="AC9" s="877"/>
      <c r="AD9" s="877"/>
      <c r="AE9" s="877"/>
      <c r="AF9" s="877"/>
      <c r="AG9" s="877"/>
      <c r="AH9" s="877"/>
      <c r="AI9" s="877"/>
      <c r="AJ9" s="877"/>
      <c r="AK9" s="877"/>
      <c r="AL9" s="877"/>
    </row>
    <row r="10" spans="1:38">
      <c r="B10" s="1078">
        <v>39458</v>
      </c>
      <c r="C10" s="875">
        <v>-0.51337304928280447</v>
      </c>
      <c r="D10" s="876">
        <v>120.5</v>
      </c>
      <c r="E10" s="877"/>
      <c r="F10" s="877"/>
      <c r="G10" s="877"/>
      <c r="H10" s="877"/>
      <c r="I10" s="877"/>
      <c r="J10" s="877"/>
      <c r="K10" s="877"/>
      <c r="L10" s="877"/>
      <c r="M10" s="877"/>
      <c r="N10" s="877"/>
      <c r="O10" s="877"/>
      <c r="P10" s="877"/>
      <c r="Q10" s="877"/>
      <c r="R10" s="877"/>
      <c r="S10" s="877"/>
      <c r="T10" s="877"/>
      <c r="U10" s="877"/>
      <c r="V10" s="877"/>
      <c r="W10" s="877"/>
      <c r="X10" s="877"/>
      <c r="Y10" s="877"/>
      <c r="Z10" s="877"/>
      <c r="AA10" s="877"/>
      <c r="AB10" s="877"/>
      <c r="AC10" s="877"/>
      <c r="AD10" s="877"/>
      <c r="AE10" s="877"/>
      <c r="AF10" s="877"/>
      <c r="AG10" s="877"/>
      <c r="AH10" s="877"/>
      <c r="AI10" s="877"/>
      <c r="AJ10" s="877"/>
      <c r="AK10" s="877"/>
      <c r="AL10" s="877"/>
    </row>
    <row r="11" spans="1:38">
      <c r="B11" s="1078">
        <v>39461</v>
      </c>
      <c r="C11" s="875">
        <v>-0.57006786624288308</v>
      </c>
      <c r="D11" s="876">
        <v>120.425</v>
      </c>
      <c r="E11" s="877"/>
      <c r="F11" s="877"/>
      <c r="G11" s="877"/>
      <c r="H11" s="877"/>
      <c r="I11" s="877"/>
      <c r="J11" s="877"/>
      <c r="K11" s="877"/>
      <c r="L11" s="877"/>
      <c r="M11" s="877"/>
      <c r="N11" s="877"/>
      <c r="O11" s="877"/>
      <c r="P11" s="877"/>
      <c r="Q11" s="877"/>
      <c r="R11" s="877"/>
      <c r="S11" s="877"/>
      <c r="T11" s="877"/>
      <c r="U11" s="877"/>
      <c r="V11" s="877"/>
      <c r="W11" s="877"/>
      <c r="X11" s="877"/>
      <c r="Y11" s="877"/>
      <c r="Z11" s="877"/>
      <c r="AA11" s="877"/>
      <c r="AB11" s="877"/>
      <c r="AC11" s="877"/>
      <c r="AD11" s="877"/>
      <c r="AE11" s="877"/>
      <c r="AF11" s="877"/>
      <c r="AG11" s="877"/>
      <c r="AH11" s="877"/>
      <c r="AI11" s="877"/>
      <c r="AJ11" s="877"/>
      <c r="AK11" s="877"/>
      <c r="AL11" s="877"/>
    </row>
    <row r="12" spans="1:38">
      <c r="B12" s="1078">
        <v>39462</v>
      </c>
      <c r="C12" s="875">
        <v>-0.89623405792654176</v>
      </c>
      <c r="D12" s="876">
        <v>120.38</v>
      </c>
    </row>
    <row r="13" spans="1:38">
      <c r="B13" s="1078">
        <v>39463</v>
      </c>
      <c r="C13" s="875">
        <v>2.098253837879889E-2</v>
      </c>
      <c r="D13" s="876">
        <v>120.22499999999999</v>
      </c>
    </row>
    <row r="14" spans="1:38">
      <c r="B14" s="1078">
        <v>39464</v>
      </c>
      <c r="C14" s="875">
        <v>-0.10698938135445049</v>
      </c>
      <c r="D14" s="876">
        <v>120.065</v>
      </c>
    </row>
    <row r="15" spans="1:38">
      <c r="B15" s="1078">
        <v>39465</v>
      </c>
      <c r="C15" s="875">
        <v>0.42328410317633974</v>
      </c>
      <c r="D15" s="876">
        <v>120.255</v>
      </c>
    </row>
    <row r="16" spans="1:38">
      <c r="B16" s="1078">
        <v>39469</v>
      </c>
      <c r="C16" s="875">
        <v>-0.9039471292128074</v>
      </c>
      <c r="D16" s="876">
        <v>120.375</v>
      </c>
    </row>
    <row r="17" spans="2:9">
      <c r="B17" s="1078">
        <v>39470</v>
      </c>
      <c r="C17" s="875">
        <v>-6.6922020261113407E-2</v>
      </c>
      <c r="D17" s="876">
        <v>120.245</v>
      </c>
    </row>
    <row r="18" spans="2:9">
      <c r="B18" s="1078">
        <v>39471</v>
      </c>
      <c r="C18" s="875">
        <v>6.2269029491234723E-2</v>
      </c>
      <c r="D18" s="876">
        <v>120.21</v>
      </c>
      <c r="H18" s="879" t="s">
        <v>204</v>
      </c>
    </row>
    <row r="19" spans="2:9">
      <c r="B19" s="1078">
        <v>39472</v>
      </c>
      <c r="C19" s="875">
        <v>-0.28719984576284885</v>
      </c>
      <c r="D19" s="876">
        <v>120.12</v>
      </c>
    </row>
    <row r="20" spans="2:9">
      <c r="B20" s="1078">
        <v>39475</v>
      </c>
      <c r="C20" s="875">
        <v>0.13632186478214631</v>
      </c>
      <c r="D20" s="876">
        <v>120.21</v>
      </c>
      <c r="H20" s="15" t="s">
        <v>1636</v>
      </c>
    </row>
    <row r="21" spans="2:9">
      <c r="B21" s="1078">
        <v>39476</v>
      </c>
      <c r="C21" s="875">
        <v>-0.74424108974517111</v>
      </c>
      <c r="D21" s="876">
        <v>120.22499999999999</v>
      </c>
    </row>
    <row r="22" spans="2:9">
      <c r="B22" s="1078">
        <v>39477</v>
      </c>
      <c r="C22" s="875">
        <v>0.60264425677878586</v>
      </c>
      <c r="D22" s="876">
        <v>120.22</v>
      </c>
    </row>
    <row r="23" spans="2:9">
      <c r="B23" s="1078">
        <v>39478</v>
      </c>
      <c r="C23" s="875">
        <v>-0.55825468050459903</v>
      </c>
      <c r="D23" s="876">
        <v>120.2</v>
      </c>
    </row>
    <row r="24" spans="2:9">
      <c r="B24" s="1078">
        <v>39479</v>
      </c>
      <c r="C24" s="875">
        <v>0.7582351068302069</v>
      </c>
      <c r="D24" s="876">
        <v>120.09</v>
      </c>
    </row>
    <row r="25" spans="2:9">
      <c r="B25" s="1078">
        <v>39482</v>
      </c>
      <c r="C25" s="875">
        <v>0.3427334405773918</v>
      </c>
      <c r="D25" s="876">
        <v>120.23</v>
      </c>
    </row>
    <row r="26" spans="2:9">
      <c r="B26" s="1078">
        <v>39483</v>
      </c>
      <c r="C26" s="875">
        <v>1.2451424908259394</v>
      </c>
      <c r="D26" s="876">
        <v>120.36</v>
      </c>
    </row>
    <row r="27" spans="2:9">
      <c r="B27" s="1078">
        <v>39484</v>
      </c>
      <c r="C27" s="875">
        <v>0.57946553811940837</v>
      </c>
      <c r="D27" s="876">
        <v>120.36</v>
      </c>
    </row>
    <row r="28" spans="2:9">
      <c r="B28" s="1078">
        <v>39485</v>
      </c>
      <c r="C28" s="875">
        <v>0.94687607170445554</v>
      </c>
      <c r="D28" s="876">
        <v>120.255</v>
      </c>
      <c r="I28" s="1074"/>
    </row>
    <row r="29" spans="2:9">
      <c r="B29" s="1078">
        <v>39486</v>
      </c>
      <c r="C29" s="875">
        <v>3.1932771950380759E-2</v>
      </c>
      <c r="D29" s="876">
        <v>120.325</v>
      </c>
    </row>
    <row r="30" spans="2:9">
      <c r="B30" s="1078">
        <v>39489</v>
      </c>
      <c r="C30" s="875">
        <v>0.21799709012064683</v>
      </c>
      <c r="D30" s="876">
        <v>120.355</v>
      </c>
    </row>
    <row r="31" spans="2:9">
      <c r="B31" s="1078">
        <v>39490</v>
      </c>
      <c r="C31" s="875">
        <v>0.57243358726913507</v>
      </c>
      <c r="D31" s="876">
        <v>120.38</v>
      </c>
    </row>
    <row r="32" spans="2:9">
      <c r="B32" s="1078">
        <v>39491</v>
      </c>
      <c r="C32" s="875">
        <v>0.36238050547884804</v>
      </c>
      <c r="D32" s="876">
        <v>120.3</v>
      </c>
    </row>
    <row r="33" spans="2:4">
      <c r="B33" s="1078">
        <v>39492</v>
      </c>
      <c r="C33" s="875">
        <v>-0.53195745987870824</v>
      </c>
      <c r="D33" s="876">
        <v>120.155</v>
      </c>
    </row>
    <row r="34" spans="2:4">
      <c r="B34" s="1078">
        <v>39493</v>
      </c>
      <c r="C34" s="875">
        <v>-0.81404288437529071</v>
      </c>
      <c r="D34" s="876">
        <v>120.185</v>
      </c>
    </row>
    <row r="35" spans="2:4">
      <c r="B35" s="1078">
        <v>39497</v>
      </c>
      <c r="C35" s="875">
        <v>0.29826707843517353</v>
      </c>
      <c r="D35" s="876">
        <v>120.19</v>
      </c>
    </row>
    <row r="36" spans="2:4">
      <c r="B36" s="1078">
        <v>39498</v>
      </c>
      <c r="C36" s="875">
        <v>-0.24361476110412938</v>
      </c>
      <c r="D36" s="876">
        <v>120.1</v>
      </c>
    </row>
    <row r="37" spans="2:4">
      <c r="B37" s="1078">
        <v>39499</v>
      </c>
      <c r="C37" s="875">
        <v>9.6440670159587835E-2</v>
      </c>
      <c r="D37" s="876">
        <v>120.25</v>
      </c>
    </row>
    <row r="38" spans="2:4">
      <c r="B38" s="1078">
        <v>39500</v>
      </c>
      <c r="C38" s="875">
        <v>0.25898585349838021</v>
      </c>
      <c r="D38" s="876">
        <v>120.4</v>
      </c>
    </row>
    <row r="39" spans="2:4">
      <c r="B39" s="1078">
        <v>39503</v>
      </c>
      <c r="C39" s="875">
        <v>7.8212478660568102E-2</v>
      </c>
      <c r="D39" s="876">
        <v>120.52</v>
      </c>
    </row>
    <row r="40" spans="2:4">
      <c r="B40" s="1078">
        <v>39504</v>
      </c>
      <c r="C40" s="875">
        <v>0.6746576975379649</v>
      </c>
      <c r="D40" s="876">
        <v>120.77</v>
      </c>
    </row>
    <row r="41" spans="2:4">
      <c r="B41" s="1078">
        <v>39505</v>
      </c>
      <c r="C41" s="875">
        <v>1.0238042007737402</v>
      </c>
      <c r="D41" s="876">
        <v>120.78</v>
      </c>
    </row>
    <row r="42" spans="2:4">
      <c r="B42" s="1078">
        <v>39506</v>
      </c>
      <c r="C42" s="875">
        <v>0.10561276771363853</v>
      </c>
      <c r="D42" s="876">
        <v>120.82</v>
      </c>
    </row>
    <row r="43" spans="2:4">
      <c r="B43" s="1078">
        <v>39507</v>
      </c>
      <c r="C43" s="875">
        <v>-0.62527155580458271</v>
      </c>
      <c r="D43" s="876">
        <v>120.845</v>
      </c>
    </row>
    <row r="44" spans="2:4">
      <c r="B44" s="1078">
        <v>39510</v>
      </c>
      <c r="C44" s="875">
        <v>0.7370179396388532</v>
      </c>
      <c r="D44" s="876">
        <v>120.66500000000001</v>
      </c>
    </row>
    <row r="45" spans="2:4">
      <c r="B45" s="1078">
        <v>39511</v>
      </c>
      <c r="C45" s="875">
        <v>-0.25372011530418126</v>
      </c>
      <c r="D45" s="876">
        <v>120.76</v>
      </c>
    </row>
    <row r="46" spans="2:4">
      <c r="B46" s="1078">
        <v>39512</v>
      </c>
      <c r="C46" s="875">
        <v>0.61928531202562875</v>
      </c>
      <c r="D46" s="876">
        <v>120.795</v>
      </c>
    </row>
    <row r="47" spans="2:4">
      <c r="B47" s="1078">
        <v>39513</v>
      </c>
      <c r="C47" s="875">
        <v>0.11670803072427643</v>
      </c>
      <c r="D47" s="876">
        <v>120.7</v>
      </c>
    </row>
    <row r="48" spans="2:4">
      <c r="B48" s="1078">
        <v>39514</v>
      </c>
      <c r="C48" s="875">
        <v>0.61479912534664294</v>
      </c>
      <c r="D48" s="876">
        <v>120.655</v>
      </c>
    </row>
    <row r="49" spans="2:4">
      <c r="B49" s="1078">
        <v>39518</v>
      </c>
      <c r="C49" s="875">
        <v>0.13875948252803488</v>
      </c>
      <c r="D49" s="876">
        <v>120.655</v>
      </c>
    </row>
    <row r="50" spans="2:4">
      <c r="B50" s="1078">
        <v>39519</v>
      </c>
      <c r="C50" s="875">
        <v>0.46757443576823515</v>
      </c>
      <c r="D50" s="876">
        <v>120.73</v>
      </c>
    </row>
    <row r="51" spans="2:4">
      <c r="B51" s="1078">
        <v>39520</v>
      </c>
      <c r="C51" s="875">
        <v>-1.060301801409447</v>
      </c>
      <c r="D51" s="876">
        <v>120.56</v>
      </c>
    </row>
    <row r="52" spans="2:4">
      <c r="B52" s="1078">
        <v>39521</v>
      </c>
      <c r="C52" s="875">
        <v>0.24684161174367539</v>
      </c>
      <c r="D52" s="876">
        <v>120.53</v>
      </c>
    </row>
    <row r="53" spans="2:4">
      <c r="B53" s="1078">
        <v>39524</v>
      </c>
      <c r="C53" s="875">
        <v>-0.20481807710576505</v>
      </c>
      <c r="D53" s="876">
        <v>120.685</v>
      </c>
    </row>
    <row r="54" spans="2:4">
      <c r="B54" s="1078">
        <v>39525</v>
      </c>
      <c r="C54" s="875">
        <v>-0.28971563471679906</v>
      </c>
      <c r="D54" s="876">
        <v>120.75</v>
      </c>
    </row>
    <row r="55" spans="2:4">
      <c r="B55" s="1078">
        <v>39526</v>
      </c>
      <c r="C55" s="875">
        <v>-0.58748669184456803</v>
      </c>
      <c r="D55" s="876">
        <v>120.67</v>
      </c>
    </row>
    <row r="56" spans="2:4">
      <c r="B56" s="1078">
        <v>39527</v>
      </c>
      <c r="C56" s="875">
        <v>-0.56570050498302415</v>
      </c>
      <c r="D56" s="876">
        <v>120.455</v>
      </c>
    </row>
    <row r="57" spans="2:4">
      <c r="B57" s="1078">
        <v>39528</v>
      </c>
      <c r="C57" s="875">
        <v>-6.0453941658721075E-2</v>
      </c>
      <c r="D57" s="876">
        <v>120.44499999999999</v>
      </c>
    </row>
    <row r="58" spans="2:4">
      <c r="B58" s="1078">
        <v>39532</v>
      </c>
      <c r="C58" s="875">
        <v>-7.5196629223948083E-2</v>
      </c>
      <c r="D58" s="876">
        <v>120.66</v>
      </c>
    </row>
    <row r="59" spans="2:4">
      <c r="B59" s="1078">
        <v>39533</v>
      </c>
      <c r="C59" s="875">
        <v>0.19700280782003543</v>
      </c>
      <c r="D59" s="876">
        <v>120.77500000000001</v>
      </c>
    </row>
    <row r="60" spans="2:4">
      <c r="B60" s="1078">
        <v>39534</v>
      </c>
      <c r="C60" s="875">
        <v>0.4016122780178179</v>
      </c>
      <c r="D60" s="876">
        <v>120.675</v>
      </c>
    </row>
    <row r="61" spans="2:4">
      <c r="B61" s="1078">
        <v>39535</v>
      </c>
      <c r="C61" s="875">
        <v>-7.3663691071237936E-2</v>
      </c>
      <c r="D61" s="876">
        <v>120.69499999999999</v>
      </c>
    </row>
    <row r="62" spans="2:4">
      <c r="B62" s="1078">
        <v>39538</v>
      </c>
      <c r="C62" s="875">
        <v>-4.181960934397283E-2</v>
      </c>
      <c r="D62" s="876">
        <v>120.685</v>
      </c>
    </row>
    <row r="63" spans="2:4">
      <c r="B63" s="1078">
        <v>39539</v>
      </c>
      <c r="C63" s="875">
        <v>-0.36359611492353122</v>
      </c>
      <c r="D63" s="876">
        <v>120.605</v>
      </c>
    </row>
    <row r="64" spans="2:4">
      <c r="B64" s="1078">
        <v>39540</v>
      </c>
      <c r="C64" s="875">
        <v>-0.24927749682099959</v>
      </c>
      <c r="D64" s="876">
        <v>120.605</v>
      </c>
    </row>
    <row r="65" spans="2:4">
      <c r="B65" s="1078">
        <v>39541</v>
      </c>
      <c r="C65" s="875">
        <v>-0.33774700585718115</v>
      </c>
      <c r="D65" s="876">
        <v>120.465</v>
      </c>
    </row>
    <row r="66" spans="2:4">
      <c r="B66" s="1078">
        <v>39542</v>
      </c>
      <c r="C66" s="875">
        <v>-0.11294606243102873</v>
      </c>
      <c r="D66" s="876">
        <v>120.61</v>
      </c>
    </row>
    <row r="67" spans="2:4">
      <c r="B67" s="1078">
        <v>39545</v>
      </c>
      <c r="C67" s="875">
        <v>-3.1213301104487882E-2</v>
      </c>
      <c r="D67" s="876">
        <v>120.565</v>
      </c>
    </row>
    <row r="68" spans="2:4">
      <c r="B68" s="1078">
        <v>39546</v>
      </c>
      <c r="C68" s="875">
        <v>6.9951646969620002E-2</v>
      </c>
      <c r="D68" s="876">
        <v>120.55500000000001</v>
      </c>
    </row>
    <row r="69" spans="2:4">
      <c r="B69" s="1078">
        <v>39547</v>
      </c>
      <c r="C69" s="875">
        <v>-7.2664637693850287E-2</v>
      </c>
      <c r="D69" s="876">
        <v>120.55</v>
      </c>
    </row>
    <row r="70" spans="2:4">
      <c r="B70" s="1078">
        <v>39548</v>
      </c>
      <c r="C70" s="875">
        <v>0.23736343447080382</v>
      </c>
      <c r="D70" s="876">
        <v>120.535</v>
      </c>
    </row>
    <row r="71" spans="2:4">
      <c r="B71" s="1078">
        <v>39549</v>
      </c>
      <c r="C71" s="875">
        <v>-0.73000274761192463</v>
      </c>
      <c r="D71" s="876">
        <v>120.51</v>
      </c>
    </row>
    <row r="72" spans="2:4">
      <c r="B72" s="1078">
        <v>39552</v>
      </c>
      <c r="C72" s="875">
        <v>-0.2959959574092158</v>
      </c>
      <c r="D72" s="876">
        <v>120.44499999999999</v>
      </c>
    </row>
    <row r="73" spans="2:4">
      <c r="B73" s="1078">
        <v>39553</v>
      </c>
      <c r="C73" s="875">
        <v>-0.17910975988040984</v>
      </c>
      <c r="D73" s="876">
        <v>120.315</v>
      </c>
    </row>
    <row r="74" spans="2:4">
      <c r="B74" s="1078">
        <v>39554</v>
      </c>
      <c r="C74" s="875">
        <v>-0.88149045454230945</v>
      </c>
      <c r="D74" s="876">
        <v>120.28</v>
      </c>
    </row>
    <row r="75" spans="2:4">
      <c r="B75" s="1078">
        <v>39555</v>
      </c>
      <c r="C75" s="875">
        <v>-0.41679800793696598</v>
      </c>
      <c r="D75" s="876">
        <v>120.455</v>
      </c>
    </row>
    <row r="76" spans="2:4">
      <c r="B76" s="1078">
        <v>39556</v>
      </c>
      <c r="C76" s="875">
        <v>-0.34558720710627505</v>
      </c>
      <c r="D76" s="876">
        <v>120.57</v>
      </c>
    </row>
    <row r="77" spans="2:4">
      <c r="B77" s="1078">
        <v>39559</v>
      </c>
      <c r="C77" s="875">
        <v>0.75384550018733787</v>
      </c>
      <c r="D77" s="876">
        <v>120.535</v>
      </c>
    </row>
    <row r="78" spans="2:4">
      <c r="B78" s="1078">
        <v>39560</v>
      </c>
      <c r="C78" s="875">
        <v>-0.36836800663771851</v>
      </c>
      <c r="D78" s="876">
        <v>120.45</v>
      </c>
    </row>
    <row r="79" spans="2:4">
      <c r="B79" s="1078">
        <v>39561</v>
      </c>
      <c r="C79" s="875">
        <v>-0.11551131158377476</v>
      </c>
      <c r="D79" s="876">
        <v>120.36499999999999</v>
      </c>
    </row>
    <row r="80" spans="2:4">
      <c r="B80" s="1078">
        <v>39562</v>
      </c>
      <c r="C80" s="875">
        <v>0.38465764328168939</v>
      </c>
      <c r="D80" s="876">
        <v>120.44499999999999</v>
      </c>
    </row>
    <row r="81" spans="2:4">
      <c r="B81" s="1078">
        <v>39563</v>
      </c>
      <c r="C81" s="875">
        <v>0.32718417624185014</v>
      </c>
      <c r="D81" s="876">
        <v>120.49</v>
      </c>
    </row>
    <row r="82" spans="2:4">
      <c r="B82" s="1078">
        <v>39566</v>
      </c>
      <c r="C82" s="875">
        <v>0.21269629077036961</v>
      </c>
      <c r="D82" s="876">
        <v>120.515</v>
      </c>
    </row>
    <row r="83" spans="2:4">
      <c r="B83" s="1078">
        <v>39567</v>
      </c>
      <c r="C83" s="875">
        <v>-2.6348557641222223E-2</v>
      </c>
      <c r="D83" s="876">
        <v>120.4</v>
      </c>
    </row>
    <row r="84" spans="2:4">
      <c r="B84" s="1078">
        <v>39568</v>
      </c>
      <c r="C84" s="875">
        <v>-0.56386035363588349</v>
      </c>
      <c r="D84" s="876">
        <v>120.375</v>
      </c>
    </row>
    <row r="85" spans="2:4">
      <c r="B85" s="1078">
        <v>39573</v>
      </c>
      <c r="C85" s="875">
        <v>-0.62303075011860787</v>
      </c>
      <c r="D85" s="876">
        <v>120.46</v>
      </c>
    </row>
    <row r="86" spans="2:4">
      <c r="B86" s="1078">
        <v>39574</v>
      </c>
      <c r="C86" s="875">
        <v>0.42671313011564121</v>
      </c>
      <c r="D86" s="876">
        <v>120.47499999999999</v>
      </c>
    </row>
    <row r="87" spans="2:4">
      <c r="B87" s="1078">
        <v>39575</v>
      </c>
      <c r="C87" s="875">
        <v>-3.1847404813978027E-2</v>
      </c>
      <c r="D87" s="876">
        <v>120.505</v>
      </c>
    </row>
    <row r="88" spans="2:4">
      <c r="B88" s="1078">
        <v>39576</v>
      </c>
      <c r="C88" s="875">
        <v>0.287525170848349</v>
      </c>
      <c r="D88" s="876">
        <v>120.565</v>
      </c>
    </row>
    <row r="89" spans="2:4">
      <c r="B89" s="1078">
        <v>39580</v>
      </c>
      <c r="C89" s="875">
        <v>-0.11477187029569634</v>
      </c>
      <c r="D89" s="876">
        <v>120.57</v>
      </c>
    </row>
    <row r="90" spans="2:4">
      <c r="B90" s="1078">
        <v>39581</v>
      </c>
      <c r="C90" s="875">
        <v>-0.16092528205696696</v>
      </c>
      <c r="D90" s="876">
        <v>120.595</v>
      </c>
    </row>
    <row r="91" spans="2:4">
      <c r="B91" s="1078">
        <v>39582</v>
      </c>
      <c r="C91" s="875">
        <v>8.1318920470822162E-2</v>
      </c>
      <c r="D91" s="876">
        <v>120.58</v>
      </c>
    </row>
    <row r="92" spans="2:4">
      <c r="B92" s="1078">
        <v>39583</v>
      </c>
      <c r="C92" s="875">
        <v>-0.7274672023626183</v>
      </c>
      <c r="D92" s="876">
        <v>120.73</v>
      </c>
    </row>
    <row r="93" spans="2:4">
      <c r="B93" s="1078">
        <v>39584</v>
      </c>
      <c r="C93" s="875">
        <v>-0.26636178368823987</v>
      </c>
      <c r="D93" s="876">
        <v>120.69499999999999</v>
      </c>
    </row>
    <row r="94" spans="2:4">
      <c r="B94" s="1078">
        <v>39587</v>
      </c>
      <c r="C94" s="875">
        <v>-1.1741569637679292</v>
      </c>
      <c r="D94" s="876">
        <v>120.685</v>
      </c>
    </row>
    <row r="95" spans="2:4">
      <c r="B95" s="1078">
        <v>39588</v>
      </c>
      <c r="C95" s="875">
        <v>-0.20593302787633266</v>
      </c>
      <c r="D95" s="876">
        <v>120.605</v>
      </c>
    </row>
    <row r="96" spans="2:4">
      <c r="B96" s="1078">
        <v>39589</v>
      </c>
      <c r="C96" s="875">
        <v>-0.27184234678123093</v>
      </c>
      <c r="D96" s="876">
        <v>120.58499999999999</v>
      </c>
    </row>
    <row r="97" spans="2:4">
      <c r="B97" s="1078">
        <v>39590</v>
      </c>
      <c r="C97" s="875">
        <v>-0.91854015136134959</v>
      </c>
      <c r="D97" s="876">
        <v>120.58</v>
      </c>
    </row>
    <row r="98" spans="2:4">
      <c r="B98" s="1078">
        <v>39591</v>
      </c>
      <c r="C98" s="875">
        <v>-8.7732130032430772E-2</v>
      </c>
      <c r="D98" s="876">
        <v>120.59</v>
      </c>
    </row>
    <row r="99" spans="2:4">
      <c r="B99" s="1078">
        <v>39595</v>
      </c>
      <c r="C99" s="875">
        <v>-6.6106374469947687E-2</v>
      </c>
      <c r="D99" s="876">
        <v>120.575</v>
      </c>
    </row>
    <row r="100" spans="2:4">
      <c r="B100" s="1078">
        <v>39596</v>
      </c>
      <c r="C100" s="875">
        <v>0.26879468504297432</v>
      </c>
      <c r="D100" s="876">
        <v>120.54</v>
      </c>
    </row>
    <row r="101" spans="2:4">
      <c r="B101" s="1078">
        <v>39597</v>
      </c>
      <c r="C101" s="875">
        <v>-0.15976452678590797</v>
      </c>
      <c r="D101" s="876">
        <v>120.485</v>
      </c>
    </row>
    <row r="102" spans="2:4">
      <c r="B102" s="1078">
        <v>39598</v>
      </c>
      <c r="C102" s="875">
        <v>0.12882058042689329</v>
      </c>
      <c r="D102" s="876">
        <v>120.58</v>
      </c>
    </row>
    <row r="103" spans="2:4">
      <c r="B103" s="1078">
        <v>39601</v>
      </c>
      <c r="C103" s="875">
        <v>0.27428760170952027</v>
      </c>
      <c r="D103" s="876">
        <v>120.65</v>
      </c>
    </row>
    <row r="104" spans="2:4">
      <c r="B104" s="1078">
        <v>39602</v>
      </c>
      <c r="C104" s="875">
        <v>0.2629308673906241</v>
      </c>
      <c r="D104" s="876">
        <v>120.745</v>
      </c>
    </row>
    <row r="105" spans="2:4">
      <c r="B105" s="1078">
        <v>39603</v>
      </c>
      <c r="C105" s="875">
        <v>-2.357601927755216</v>
      </c>
      <c r="D105" s="876">
        <v>120.73</v>
      </c>
    </row>
    <row r="106" spans="2:4">
      <c r="B106" s="1078">
        <v>39604</v>
      </c>
      <c r="C106" s="875">
        <v>0.42867240045419347</v>
      </c>
      <c r="D106" s="876">
        <v>120.66500000000001</v>
      </c>
    </row>
    <row r="107" spans="2:4">
      <c r="B107" s="1078">
        <v>39605</v>
      </c>
      <c r="C107" s="875">
        <v>-0.27993238777491319</v>
      </c>
      <c r="D107" s="876">
        <v>120.61499999999999</v>
      </c>
    </row>
    <row r="108" spans="2:4">
      <c r="B108" s="1078">
        <v>39608</v>
      </c>
      <c r="C108" s="875">
        <v>-0.64243521214888011</v>
      </c>
      <c r="D108" s="876">
        <v>120.69499999999999</v>
      </c>
    </row>
    <row r="109" spans="2:4">
      <c r="B109" s="1078">
        <v>39609</v>
      </c>
      <c r="C109" s="875">
        <v>-0.83061428478631827</v>
      </c>
      <c r="D109" s="876">
        <v>120.7</v>
      </c>
    </row>
    <row r="110" spans="2:4">
      <c r="B110" s="1078">
        <v>39610</v>
      </c>
      <c r="C110" s="875">
        <v>0.23315703305539995</v>
      </c>
      <c r="D110" s="876">
        <v>120.72499999999999</v>
      </c>
    </row>
    <row r="111" spans="2:4">
      <c r="B111" s="1078">
        <v>39611</v>
      </c>
      <c r="C111" s="875">
        <v>0.60054542094625996</v>
      </c>
      <c r="D111" s="876">
        <v>120.755</v>
      </c>
    </row>
    <row r="112" spans="2:4">
      <c r="B112" s="1078">
        <v>39612</v>
      </c>
      <c r="C112" s="875">
        <v>-0.47877825138972724</v>
      </c>
      <c r="D112" s="876">
        <v>120.67</v>
      </c>
    </row>
    <row r="113" spans="2:4">
      <c r="B113" s="1078">
        <v>39615</v>
      </c>
      <c r="C113" s="875">
        <v>1.1213167249594767</v>
      </c>
      <c r="D113" s="876">
        <v>120.705</v>
      </c>
    </row>
    <row r="114" spans="2:4">
      <c r="B114" s="1078">
        <v>39616</v>
      </c>
      <c r="C114" s="875">
        <v>0.24704267743552805</v>
      </c>
      <c r="D114" s="876">
        <v>120.69499999999999</v>
      </c>
    </row>
    <row r="115" spans="2:4">
      <c r="B115" s="1078">
        <v>39617</v>
      </c>
      <c r="C115" s="875">
        <v>0.18079559097032286</v>
      </c>
      <c r="D115" s="876">
        <v>120.66</v>
      </c>
    </row>
    <row r="116" spans="2:4">
      <c r="B116" s="1078">
        <v>39618</v>
      </c>
      <c r="C116" s="875">
        <v>0.5155096164564259</v>
      </c>
      <c r="D116" s="876">
        <v>120.735</v>
      </c>
    </row>
    <row r="117" spans="2:4">
      <c r="B117" s="1078">
        <v>39619</v>
      </c>
      <c r="C117" s="875">
        <v>0.50375586363917912</v>
      </c>
      <c r="D117" s="876">
        <v>120.74</v>
      </c>
    </row>
    <row r="118" spans="2:4">
      <c r="B118" s="1078">
        <v>39622</v>
      </c>
      <c r="C118" s="875">
        <v>0.47479911018875648</v>
      </c>
      <c r="D118" s="876">
        <v>120.715</v>
      </c>
    </row>
    <row r="119" spans="2:4">
      <c r="B119" s="1078">
        <v>39623</v>
      </c>
      <c r="C119" s="875">
        <v>-0.11461265755826118</v>
      </c>
      <c r="D119" s="876">
        <v>120.77500000000001</v>
      </c>
    </row>
    <row r="120" spans="2:4">
      <c r="B120" s="1078">
        <v>39624</v>
      </c>
      <c r="C120" s="875">
        <v>-0.64992910115146185</v>
      </c>
      <c r="D120" s="876">
        <v>120.83499999999999</v>
      </c>
    </row>
    <row r="121" spans="2:4">
      <c r="B121" s="1078">
        <v>39625</v>
      </c>
      <c r="C121" s="875">
        <v>0.11592508567125182</v>
      </c>
      <c r="D121" s="876">
        <v>120.735</v>
      </c>
    </row>
    <row r="122" spans="2:4">
      <c r="B122" s="1078">
        <v>39626</v>
      </c>
      <c r="C122" s="875">
        <v>0.20585314769662713</v>
      </c>
      <c r="D122" s="876">
        <v>120.75</v>
      </c>
    </row>
    <row r="123" spans="2:4">
      <c r="B123" s="1078">
        <v>39629</v>
      </c>
      <c r="C123" s="875">
        <v>-0.26421131376186829</v>
      </c>
      <c r="D123" s="876">
        <v>120.745</v>
      </c>
    </row>
    <row r="124" spans="2:4">
      <c r="B124" s="1078">
        <v>39630</v>
      </c>
      <c r="C124" s="875">
        <v>-0.45783497839510701</v>
      </c>
      <c r="D124" s="876">
        <v>120.65</v>
      </c>
    </row>
    <row r="125" spans="2:4">
      <c r="B125" s="1078">
        <v>39631</v>
      </c>
      <c r="C125" s="875">
        <v>0.55972296328196047</v>
      </c>
      <c r="D125" s="876">
        <v>120.58</v>
      </c>
    </row>
    <row r="126" spans="2:4">
      <c r="B126" s="1078">
        <v>39632</v>
      </c>
      <c r="C126" s="875">
        <v>-1.2848358620346023</v>
      </c>
      <c r="D126" s="876">
        <v>120.56</v>
      </c>
    </row>
    <row r="127" spans="2:4">
      <c r="B127" s="1078">
        <v>39637</v>
      </c>
      <c r="C127" s="875">
        <v>-0.27647831390308425</v>
      </c>
      <c r="D127" s="876">
        <v>120.47499999999999</v>
      </c>
    </row>
    <row r="128" spans="2:4">
      <c r="B128" s="1078">
        <v>39638</v>
      </c>
      <c r="C128" s="875">
        <v>0.56740587353589178</v>
      </c>
      <c r="D128" s="876">
        <v>120.38500000000001</v>
      </c>
    </row>
    <row r="129" spans="2:4">
      <c r="B129" s="1078">
        <v>39639</v>
      </c>
      <c r="C129" s="875">
        <v>-0.10343582231508108</v>
      </c>
      <c r="D129" s="876">
        <v>120.215</v>
      </c>
    </row>
    <row r="130" spans="2:4">
      <c r="B130" s="1078">
        <v>39640</v>
      </c>
      <c r="C130" s="875">
        <v>-0.45233020118270484</v>
      </c>
      <c r="D130" s="876">
        <v>120.22499999999999</v>
      </c>
    </row>
    <row r="131" spans="2:4">
      <c r="B131" s="1078">
        <v>39643</v>
      </c>
      <c r="C131" s="875">
        <v>-0.83987491676542969</v>
      </c>
      <c r="D131" s="876">
        <v>120.2</v>
      </c>
    </row>
    <row r="132" spans="2:4">
      <c r="B132" s="1078">
        <v>39644</v>
      </c>
      <c r="C132" s="875">
        <v>0.24925370543506198</v>
      </c>
      <c r="D132" s="876">
        <v>120.06</v>
      </c>
    </row>
    <row r="133" spans="2:4">
      <c r="B133" s="1078">
        <v>39645</v>
      </c>
      <c r="C133" s="875">
        <v>0.54896831264056434</v>
      </c>
      <c r="D133" s="876">
        <v>120.05</v>
      </c>
    </row>
    <row r="134" spans="2:4">
      <c r="B134" s="1078">
        <v>39646</v>
      </c>
      <c r="C134" s="875">
        <v>0.46533736986174246</v>
      </c>
      <c r="D134" s="876">
        <v>120.145</v>
      </c>
    </row>
    <row r="135" spans="2:4">
      <c r="B135" s="1078">
        <v>39647</v>
      </c>
      <c r="C135" s="875">
        <v>0.45970903551500608</v>
      </c>
      <c r="D135" s="876">
        <v>120.185</v>
      </c>
    </row>
    <row r="136" spans="2:4">
      <c r="B136" s="1078">
        <v>39650</v>
      </c>
      <c r="C136" s="875">
        <v>5.7048872106801943E-2</v>
      </c>
      <c r="D136" s="876">
        <v>120.19499999999999</v>
      </c>
    </row>
    <row r="137" spans="2:4">
      <c r="B137" s="1078">
        <v>39651</v>
      </c>
      <c r="C137" s="875">
        <v>0.18568208601005082</v>
      </c>
      <c r="D137" s="876">
        <v>120.18</v>
      </c>
    </row>
    <row r="138" spans="2:4">
      <c r="B138" s="1078">
        <v>39652</v>
      </c>
      <c r="C138" s="875">
        <v>0.607856130338713</v>
      </c>
      <c r="D138" s="876">
        <v>120.16500000000001</v>
      </c>
    </row>
    <row r="139" spans="2:4">
      <c r="B139" s="1078">
        <v>39653</v>
      </c>
      <c r="C139" s="875">
        <v>5.9699995697906863E-2</v>
      </c>
      <c r="D139" s="876">
        <v>120.185</v>
      </c>
    </row>
    <row r="140" spans="2:4">
      <c r="B140" s="1078">
        <v>39654</v>
      </c>
      <c r="C140" s="875">
        <v>0.55669753280173373</v>
      </c>
      <c r="D140" s="876">
        <v>120.18</v>
      </c>
    </row>
    <row r="141" spans="2:4">
      <c r="B141" s="1078">
        <v>39657</v>
      </c>
      <c r="C141" s="875">
        <v>0.40952460567439719</v>
      </c>
      <c r="D141" s="876">
        <v>120.175</v>
      </c>
    </row>
    <row r="142" spans="2:4">
      <c r="B142" s="1078">
        <v>39658</v>
      </c>
      <c r="C142" s="875">
        <v>5.2271548824140743E-2</v>
      </c>
      <c r="D142" s="876">
        <v>120.18</v>
      </c>
    </row>
    <row r="143" spans="2:4">
      <c r="B143" s="1078">
        <v>39659</v>
      </c>
      <c r="C143" s="875">
        <v>0.20288855020498178</v>
      </c>
      <c r="D143" s="876">
        <v>120.185</v>
      </c>
    </row>
    <row r="144" spans="2:4">
      <c r="B144" s="1078">
        <v>39660</v>
      </c>
      <c r="C144" s="875">
        <v>0.16089479381703953</v>
      </c>
      <c r="D144" s="876">
        <v>120.18</v>
      </c>
    </row>
    <row r="145" spans="2:4">
      <c r="B145" s="1078">
        <v>39661</v>
      </c>
      <c r="C145" s="875">
        <v>0.2322695311655896</v>
      </c>
      <c r="D145" s="876">
        <v>120.17</v>
      </c>
    </row>
    <row r="146" spans="2:4">
      <c r="B146" s="1078">
        <v>39664</v>
      </c>
      <c r="C146" s="875">
        <v>0.51837849371040856</v>
      </c>
      <c r="D146" s="876">
        <v>120.145</v>
      </c>
    </row>
    <row r="147" spans="2:4">
      <c r="B147" s="1078">
        <v>39665</v>
      </c>
      <c r="C147" s="875">
        <v>2.9798943999391647E-2</v>
      </c>
      <c r="D147" s="876">
        <v>120.11</v>
      </c>
    </row>
    <row r="148" spans="2:4">
      <c r="B148" s="1078">
        <v>39666</v>
      </c>
      <c r="C148" s="875">
        <v>0.17466893126912253</v>
      </c>
      <c r="D148" s="876">
        <v>120.04</v>
      </c>
    </row>
    <row r="149" spans="2:4">
      <c r="B149" s="1078">
        <v>39667</v>
      </c>
      <c r="C149" s="875">
        <v>0.82026784039672451</v>
      </c>
      <c r="D149" s="876">
        <v>120.08499999999999</v>
      </c>
    </row>
    <row r="150" spans="2:4">
      <c r="B150" s="1078">
        <v>39668</v>
      </c>
      <c r="C150" s="875">
        <v>0.55624690652492759</v>
      </c>
      <c r="D150" s="876">
        <v>120.065</v>
      </c>
    </row>
    <row r="151" spans="2:4">
      <c r="B151" s="1078">
        <v>39671</v>
      </c>
      <c r="C151" s="875">
        <v>0.38569627687623248</v>
      </c>
      <c r="D151" s="876">
        <v>120.14</v>
      </c>
    </row>
    <row r="152" spans="2:4">
      <c r="B152" s="1078">
        <v>39672</v>
      </c>
      <c r="C152" s="875">
        <v>0.45133003284457623</v>
      </c>
      <c r="D152" s="876">
        <v>120.17</v>
      </c>
    </row>
    <row r="153" spans="2:4">
      <c r="B153" s="1078">
        <v>39673</v>
      </c>
      <c r="C153" s="875">
        <v>1.0216798874412909</v>
      </c>
      <c r="D153" s="876">
        <v>120.06</v>
      </c>
    </row>
    <row r="154" spans="2:4">
      <c r="B154" s="1078">
        <v>39674</v>
      </c>
      <c r="C154" s="875">
        <v>-0.42563129061527122</v>
      </c>
      <c r="D154" s="876">
        <v>120.145</v>
      </c>
    </row>
    <row r="155" spans="2:4">
      <c r="B155" s="1078">
        <v>39675</v>
      </c>
      <c r="C155" s="875">
        <v>-1.0102085474637104</v>
      </c>
      <c r="D155" s="876">
        <v>120.15</v>
      </c>
    </row>
    <row r="156" spans="2:4">
      <c r="B156" s="1078">
        <v>39678</v>
      </c>
      <c r="C156" s="875">
        <v>0.22498748301595989</v>
      </c>
      <c r="D156" s="876">
        <v>120.125</v>
      </c>
    </row>
    <row r="157" spans="2:4">
      <c r="B157" s="1078">
        <v>39679</v>
      </c>
      <c r="C157" s="875">
        <v>-0.23110894584549568</v>
      </c>
      <c r="D157" s="876">
        <v>120.075</v>
      </c>
    </row>
    <row r="158" spans="2:4">
      <c r="B158" s="1078">
        <v>39680</v>
      </c>
      <c r="C158" s="875">
        <v>-0.74959591802931136</v>
      </c>
      <c r="D158" s="876">
        <v>120.005</v>
      </c>
    </row>
    <row r="159" spans="2:4">
      <c r="B159" s="1078">
        <v>39681</v>
      </c>
      <c r="C159" s="875">
        <v>-0.15695760219583454</v>
      </c>
      <c r="D159" s="876">
        <v>119.94</v>
      </c>
    </row>
    <row r="160" spans="2:4">
      <c r="B160" s="1078">
        <v>39682</v>
      </c>
      <c r="C160" s="875">
        <v>-0.64165969099625153</v>
      </c>
      <c r="D160" s="876">
        <v>119.715</v>
      </c>
    </row>
    <row r="161" spans="2:4">
      <c r="B161" s="1078">
        <v>39685</v>
      </c>
      <c r="C161" s="875">
        <v>-1.3226822330293839</v>
      </c>
      <c r="D161" s="876">
        <v>119.80500000000001</v>
      </c>
    </row>
    <row r="162" spans="2:4">
      <c r="B162" s="1078">
        <v>39686</v>
      </c>
      <c r="C162" s="875">
        <v>-1.0300696222848653</v>
      </c>
      <c r="D162" s="876">
        <v>119.83499999999999</v>
      </c>
    </row>
    <row r="163" spans="2:4">
      <c r="B163" s="1078">
        <v>39687</v>
      </c>
      <c r="C163" s="875">
        <v>-0.81557638806220667</v>
      </c>
      <c r="D163" s="876">
        <v>119.79</v>
      </c>
    </row>
    <row r="164" spans="2:4">
      <c r="B164" s="1078">
        <v>39688</v>
      </c>
      <c r="C164" s="875">
        <v>-1.0457409370624775</v>
      </c>
      <c r="D164" s="876">
        <v>119.625</v>
      </c>
    </row>
    <row r="165" spans="2:4">
      <c r="B165" s="1078">
        <v>39689</v>
      </c>
      <c r="C165" s="875">
        <v>-1.1812178608727133</v>
      </c>
      <c r="D165" s="876">
        <v>119.595</v>
      </c>
    </row>
    <row r="166" spans="2:4">
      <c r="B166" s="1078">
        <v>39693</v>
      </c>
      <c r="C166" s="875">
        <v>-1.2279086670881076</v>
      </c>
      <c r="D166" s="876">
        <v>119.66</v>
      </c>
    </row>
    <row r="167" spans="2:4">
      <c r="B167" s="1078">
        <v>39694</v>
      </c>
      <c r="C167" s="875">
        <v>-0.12524661488379343</v>
      </c>
      <c r="D167" s="876">
        <v>119.77</v>
      </c>
    </row>
    <row r="168" spans="2:4">
      <c r="B168" s="1078">
        <v>39695</v>
      </c>
      <c r="C168" s="875">
        <v>-0.80944791500351421</v>
      </c>
      <c r="D168" s="876">
        <v>119.67</v>
      </c>
    </row>
    <row r="169" spans="2:4">
      <c r="B169" s="1078">
        <v>39696</v>
      </c>
      <c r="C169" s="875">
        <v>-0.32882880309683526</v>
      </c>
      <c r="D169" s="876">
        <v>119.61499999999999</v>
      </c>
    </row>
    <row r="170" spans="2:4">
      <c r="B170" s="1078">
        <v>39699</v>
      </c>
      <c r="C170" s="875">
        <v>0.1926718227812006</v>
      </c>
      <c r="D170" s="876">
        <v>119.63</v>
      </c>
    </row>
    <row r="171" spans="2:4">
      <c r="B171" s="1078">
        <v>39700</v>
      </c>
      <c r="C171" s="875">
        <v>3.9590214731481346E-2</v>
      </c>
      <c r="D171" s="876">
        <v>119.705</v>
      </c>
    </row>
    <row r="172" spans="2:4">
      <c r="B172" s="1078">
        <v>39701</v>
      </c>
      <c r="C172" s="875">
        <v>0.11209980003627938</v>
      </c>
      <c r="D172" s="876">
        <v>119.605</v>
      </c>
    </row>
    <row r="173" spans="2:4">
      <c r="B173" s="1078">
        <v>39702</v>
      </c>
      <c r="C173" s="875">
        <v>-0.26852310679321495</v>
      </c>
      <c r="D173" s="876">
        <v>119.59</v>
      </c>
    </row>
    <row r="174" spans="2:4">
      <c r="B174" s="1078">
        <v>39703</v>
      </c>
      <c r="C174" s="875">
        <v>-2.890110807856458E-2</v>
      </c>
      <c r="D174" s="876">
        <v>119.485</v>
      </c>
    </row>
    <row r="175" spans="2:4">
      <c r="B175" s="1078">
        <v>39706</v>
      </c>
      <c r="C175" s="875">
        <v>2.9766460676459095E-2</v>
      </c>
      <c r="D175" s="876">
        <v>119.465</v>
      </c>
    </row>
    <row r="176" spans="2:4">
      <c r="B176" s="1078">
        <v>39707</v>
      </c>
      <c r="C176" s="875">
        <v>1.6562937618241472E-2</v>
      </c>
      <c r="D176" s="876">
        <v>119.545</v>
      </c>
    </row>
    <row r="177" spans="2:4">
      <c r="B177" s="1078">
        <v>39708</v>
      </c>
      <c r="C177" s="875">
        <v>-1.835120297197151</v>
      </c>
      <c r="D177" s="876">
        <v>119.735</v>
      </c>
    </row>
    <row r="178" spans="2:4">
      <c r="B178" s="1078">
        <v>39709</v>
      </c>
      <c r="C178" s="875">
        <v>0.11198622615927196</v>
      </c>
      <c r="D178" s="876">
        <v>119.85</v>
      </c>
    </row>
    <row r="179" spans="2:4">
      <c r="B179" s="1078">
        <v>39710</v>
      </c>
      <c r="C179" s="875">
        <v>-0.29525511299734886</v>
      </c>
      <c r="D179" s="876">
        <v>119.79</v>
      </c>
    </row>
    <row r="180" spans="2:4">
      <c r="B180" s="1078">
        <v>39713</v>
      </c>
      <c r="C180" s="875">
        <v>-0.14298561280178401</v>
      </c>
      <c r="D180" s="876">
        <v>119.73</v>
      </c>
    </row>
    <row r="181" spans="2:4">
      <c r="B181" s="1078">
        <v>39714</v>
      </c>
      <c r="C181" s="875">
        <v>-6.3053947590765547E-2</v>
      </c>
      <c r="D181" s="876">
        <v>119.71</v>
      </c>
    </row>
    <row r="182" spans="2:4">
      <c r="B182" s="1078">
        <v>39715</v>
      </c>
      <c r="C182" s="875">
        <v>0.12233247969503602</v>
      </c>
      <c r="D182" s="876">
        <v>119.755</v>
      </c>
    </row>
    <row r="183" spans="2:4">
      <c r="B183" s="1078">
        <v>39716</v>
      </c>
      <c r="C183" s="875">
        <v>-0.14608421183657647</v>
      </c>
      <c r="D183" s="876">
        <v>119.78</v>
      </c>
    </row>
    <row r="184" spans="2:4">
      <c r="B184" s="1078">
        <v>39717</v>
      </c>
      <c r="C184" s="875">
        <v>-0.87412294006917979</v>
      </c>
      <c r="D184" s="876">
        <v>119.785</v>
      </c>
    </row>
    <row r="185" spans="2:4">
      <c r="B185" s="1078">
        <v>39720</v>
      </c>
      <c r="C185" s="875">
        <v>0.378060186496464</v>
      </c>
      <c r="D185" s="876">
        <v>119.82</v>
      </c>
    </row>
    <row r="186" spans="2:4">
      <c r="B186" s="1078">
        <v>39721</v>
      </c>
      <c r="C186" s="875">
        <v>-0.27893630254348828</v>
      </c>
      <c r="D186" s="876">
        <v>119.86499999999999</v>
      </c>
    </row>
    <row r="187" spans="2:4">
      <c r="B187" s="1078">
        <v>39722</v>
      </c>
      <c r="C187" s="875">
        <v>0.58394012803531969</v>
      </c>
      <c r="D187" s="876">
        <v>120.02500000000001</v>
      </c>
    </row>
    <row r="188" spans="2:4">
      <c r="B188" s="1078">
        <v>39723</v>
      </c>
      <c r="C188" s="875">
        <v>-0.55367803232734181</v>
      </c>
      <c r="D188" s="876">
        <v>119.99</v>
      </c>
    </row>
    <row r="189" spans="2:4">
      <c r="B189" s="1078">
        <v>39724</v>
      </c>
      <c r="C189" s="875">
        <v>-9.4891788835710991E-2</v>
      </c>
      <c r="D189" s="876">
        <v>119.97499999999999</v>
      </c>
    </row>
    <row r="190" spans="2:4">
      <c r="B190" s="1078">
        <v>39727</v>
      </c>
      <c r="C190" s="875">
        <v>0.1006703982332737</v>
      </c>
      <c r="D190" s="876">
        <v>120.005</v>
      </c>
    </row>
    <row r="191" spans="2:4">
      <c r="B191" s="1078">
        <v>39728</v>
      </c>
      <c r="C191" s="875">
        <v>0.60703931301768277</v>
      </c>
      <c r="D191" s="876">
        <v>120.05</v>
      </c>
    </row>
    <row r="192" spans="2:4">
      <c r="B192" s="1078">
        <v>39729</v>
      </c>
      <c r="C192" s="875">
        <v>-0.38049787859808171</v>
      </c>
      <c r="D192" s="876">
        <v>119.97</v>
      </c>
    </row>
    <row r="193" spans="2:4">
      <c r="B193" s="1078">
        <v>39730</v>
      </c>
      <c r="C193" s="875">
        <v>0.59707914167469633</v>
      </c>
      <c r="D193" s="876">
        <v>119.88500000000001</v>
      </c>
    </row>
    <row r="194" spans="2:4">
      <c r="B194" s="1078">
        <v>39731</v>
      </c>
      <c r="C194" s="875">
        <v>0.10001123933450254</v>
      </c>
      <c r="D194" s="876">
        <v>119.86499999999999</v>
      </c>
    </row>
    <row r="195" spans="2:4">
      <c r="B195" s="1078">
        <v>39735</v>
      </c>
      <c r="C195" s="875">
        <v>1.5214271290744372</v>
      </c>
      <c r="D195" s="876">
        <v>119.875</v>
      </c>
    </row>
    <row r="196" spans="2:4">
      <c r="B196" s="1078">
        <v>39736</v>
      </c>
      <c r="C196" s="875">
        <v>0.63190090247735597</v>
      </c>
      <c r="D196" s="876">
        <v>119.795</v>
      </c>
    </row>
    <row r="197" spans="2:4">
      <c r="B197" s="1078">
        <v>39737</v>
      </c>
      <c r="C197" s="875">
        <v>1.0500148291856508</v>
      </c>
      <c r="D197" s="876">
        <v>119.76</v>
      </c>
    </row>
    <row r="198" spans="2:4">
      <c r="B198" s="1078">
        <v>39738</v>
      </c>
      <c r="C198" s="875">
        <v>2.8823689122866328E-2</v>
      </c>
      <c r="D198" s="876">
        <v>119.76</v>
      </c>
    </row>
    <row r="199" spans="2:4">
      <c r="B199" s="1078">
        <v>39741</v>
      </c>
      <c r="C199" s="875">
        <v>0.468178907371675</v>
      </c>
      <c r="D199" s="876">
        <v>119.755</v>
      </c>
    </row>
    <row r="200" spans="2:4">
      <c r="B200" s="1078">
        <v>39742</v>
      </c>
      <c r="C200" s="875">
        <v>3.1695704288043918</v>
      </c>
      <c r="D200" s="876">
        <v>119.795</v>
      </c>
    </row>
    <row r="201" spans="2:4">
      <c r="B201" s="1078">
        <v>39743</v>
      </c>
      <c r="C201" s="875">
        <v>0.42395874477322804</v>
      </c>
      <c r="D201" s="876">
        <v>119.85</v>
      </c>
    </row>
    <row r="202" spans="2:4">
      <c r="B202" s="1078">
        <v>39744</v>
      </c>
      <c r="C202" s="875">
        <v>-0.55287863262854642</v>
      </c>
      <c r="D202" s="876">
        <v>119.79</v>
      </c>
    </row>
    <row r="203" spans="2:4">
      <c r="B203" s="1078">
        <v>39745</v>
      </c>
      <c r="C203" s="875">
        <v>1.4433037709379677</v>
      </c>
      <c r="D203" s="876">
        <v>119.8</v>
      </c>
    </row>
    <row r="204" spans="2:4">
      <c r="B204" s="1078">
        <v>39749</v>
      </c>
      <c r="C204" s="875">
        <v>-8.7605892188008516E-5</v>
      </c>
      <c r="D204" s="876">
        <v>119.82</v>
      </c>
    </row>
    <row r="205" spans="2:4">
      <c r="B205" s="1078">
        <v>39750</v>
      </c>
      <c r="C205" s="875">
        <v>1.8337615101997138</v>
      </c>
      <c r="D205" s="876">
        <v>119.815</v>
      </c>
    </row>
    <row r="206" spans="2:4">
      <c r="B206" s="1078">
        <v>39751</v>
      </c>
      <c r="C206" s="875">
        <v>0.49134114054535216</v>
      </c>
      <c r="D206" s="876">
        <v>119.815</v>
      </c>
    </row>
    <row r="207" spans="2:4">
      <c r="B207" s="1078">
        <v>39752</v>
      </c>
      <c r="C207" s="875">
        <v>1.0138434444193196</v>
      </c>
      <c r="D207" s="876">
        <v>119.89</v>
      </c>
    </row>
    <row r="208" spans="2:4">
      <c r="B208" s="1078">
        <v>39755</v>
      </c>
      <c r="C208" s="875">
        <v>0.38581421427944684</v>
      </c>
      <c r="D208" s="876">
        <v>120.015</v>
      </c>
    </row>
    <row r="209" spans="2:4">
      <c r="B209" s="1078">
        <v>39756</v>
      </c>
      <c r="C209" s="875">
        <v>0.60870458017497298</v>
      </c>
      <c r="D209" s="876">
        <v>119.94</v>
      </c>
    </row>
    <row r="210" spans="2:4">
      <c r="B210" s="1078">
        <v>39757</v>
      </c>
      <c r="C210" s="875">
        <v>0.5851167184675351</v>
      </c>
      <c r="D210" s="876">
        <v>119.91500000000001</v>
      </c>
    </row>
    <row r="211" spans="2:4">
      <c r="B211" s="1078">
        <v>39758</v>
      </c>
      <c r="C211" s="875">
        <v>0.87121510882835529</v>
      </c>
      <c r="D211" s="876">
        <v>119.87</v>
      </c>
    </row>
    <row r="212" spans="2:4">
      <c r="B212" s="1078">
        <v>39759</v>
      </c>
      <c r="C212" s="875">
        <v>0.63197515705042051</v>
      </c>
      <c r="D212" s="876">
        <v>119.89</v>
      </c>
    </row>
    <row r="213" spans="2:4">
      <c r="B213" s="1078">
        <v>39762</v>
      </c>
      <c r="C213" s="875">
        <v>2.6744991248324741</v>
      </c>
      <c r="D213" s="876">
        <v>119.93</v>
      </c>
    </row>
    <row r="214" spans="2:4">
      <c r="B214" s="1078">
        <v>39764</v>
      </c>
      <c r="C214" s="875">
        <v>3.9736580560520185</v>
      </c>
      <c r="D214" s="876">
        <v>120.08</v>
      </c>
    </row>
    <row r="215" spans="2:4">
      <c r="B215" s="1078">
        <v>39765</v>
      </c>
      <c r="C215" s="875">
        <v>4.0108948076386</v>
      </c>
      <c r="D215" s="876">
        <v>120.12</v>
      </c>
    </row>
    <row r="216" spans="2:4">
      <c r="B216" s="1078">
        <v>39766</v>
      </c>
      <c r="C216" s="875">
        <v>0.9844468317807249</v>
      </c>
      <c r="D216" s="876">
        <v>120.12</v>
      </c>
    </row>
    <row r="217" spans="2:4">
      <c r="B217" s="1078">
        <v>39769</v>
      </c>
      <c r="C217" s="875">
        <v>2.5498591475242685</v>
      </c>
      <c r="D217" s="876">
        <v>120.12</v>
      </c>
    </row>
    <row r="218" spans="2:4">
      <c r="B218" s="1078">
        <v>39770</v>
      </c>
      <c r="C218" s="875">
        <v>2.0213461448970191</v>
      </c>
      <c r="D218" s="876">
        <v>120.105</v>
      </c>
    </row>
    <row r="219" spans="2:4">
      <c r="B219" s="1078">
        <v>39771</v>
      </c>
      <c r="C219" s="875">
        <v>2.136442700276644</v>
      </c>
      <c r="D219" s="876">
        <v>120.155</v>
      </c>
    </row>
    <row r="220" spans="2:4">
      <c r="B220" s="1078">
        <v>39772</v>
      </c>
      <c r="C220" s="875">
        <v>2.1211898218475076</v>
      </c>
      <c r="D220" s="876">
        <v>120.21</v>
      </c>
    </row>
    <row r="221" spans="2:4">
      <c r="B221" s="1078">
        <v>39773</v>
      </c>
      <c r="C221" s="875">
        <v>0.67585564566648149</v>
      </c>
      <c r="D221" s="876">
        <v>120.22</v>
      </c>
    </row>
    <row r="222" spans="2:4">
      <c r="B222" s="1078">
        <v>39776</v>
      </c>
      <c r="C222" s="875">
        <v>4.1649585878574129</v>
      </c>
      <c r="D222" s="876">
        <v>120.17</v>
      </c>
    </row>
    <row r="223" spans="2:4">
      <c r="B223" s="1078">
        <v>39777</v>
      </c>
      <c r="C223" s="875">
        <v>-0.32930744757367192</v>
      </c>
      <c r="D223" s="876">
        <v>120.22499999999999</v>
      </c>
    </row>
    <row r="224" spans="2:4">
      <c r="B224" s="1078">
        <v>39778</v>
      </c>
      <c r="C224" s="875">
        <v>0.64775720624351807</v>
      </c>
      <c r="D224" s="876">
        <v>120.255</v>
      </c>
    </row>
    <row r="225" spans="2:4">
      <c r="B225" s="1078">
        <v>39780</v>
      </c>
      <c r="C225" s="875">
        <v>3.2618387872622452</v>
      </c>
      <c r="D225" s="876">
        <v>120.35</v>
      </c>
    </row>
    <row r="226" spans="2:4">
      <c r="B226" s="1078">
        <v>39783</v>
      </c>
      <c r="C226" s="875">
        <v>3.0813640660981347</v>
      </c>
      <c r="D226" s="876">
        <v>120.405</v>
      </c>
    </row>
    <row r="227" spans="2:4">
      <c r="B227" s="1078">
        <v>39784</v>
      </c>
      <c r="C227" s="875">
        <v>0.26902241603928706</v>
      </c>
      <c r="D227" s="876">
        <v>120.485</v>
      </c>
    </row>
    <row r="228" spans="2:4">
      <c r="B228" s="1078">
        <v>39785</v>
      </c>
      <c r="C228" s="875">
        <v>1.1223480379924058</v>
      </c>
      <c r="D228" s="876">
        <v>120.48</v>
      </c>
    </row>
    <row r="229" spans="2:4">
      <c r="B229" s="1078">
        <v>39786</v>
      </c>
      <c r="C229" s="875">
        <v>-0.99879370596090966</v>
      </c>
      <c r="D229" s="876">
        <v>120.425</v>
      </c>
    </row>
    <row r="230" spans="2:4">
      <c r="B230" s="1078">
        <v>39787</v>
      </c>
      <c r="C230" s="875">
        <v>0.52071927963332565</v>
      </c>
      <c r="D230" s="876">
        <v>120.36499999999999</v>
      </c>
    </row>
    <row r="231" spans="2:4">
      <c r="B231" s="1078">
        <v>39791</v>
      </c>
      <c r="C231" s="875">
        <v>3.7619632857289274</v>
      </c>
      <c r="D231" s="876">
        <v>120.45</v>
      </c>
    </row>
    <row r="232" spans="2:4">
      <c r="B232" s="1078">
        <v>39792</v>
      </c>
      <c r="C232" s="875">
        <v>2.7451902707740699</v>
      </c>
      <c r="D232" s="876">
        <v>120.46</v>
      </c>
    </row>
    <row r="233" spans="2:4">
      <c r="B233" s="1078">
        <v>39793</v>
      </c>
      <c r="C233" s="875">
        <v>5.6567578370773628</v>
      </c>
      <c r="D233" s="876">
        <v>120.46</v>
      </c>
    </row>
    <row r="234" spans="2:4">
      <c r="B234" s="1078">
        <v>39794</v>
      </c>
      <c r="C234" s="875">
        <v>6.7054202958908293</v>
      </c>
      <c r="D234" s="876">
        <v>120.51</v>
      </c>
    </row>
    <row r="235" spans="2:4">
      <c r="B235" s="1078">
        <v>39797</v>
      </c>
      <c r="C235" s="875">
        <v>2.2346896580998687</v>
      </c>
      <c r="D235" s="876">
        <v>120.625</v>
      </c>
    </row>
    <row r="236" spans="2:4">
      <c r="B236" s="1078">
        <v>39800</v>
      </c>
      <c r="C236" s="875">
        <v>1.7265954224138929</v>
      </c>
      <c r="D236" s="876">
        <v>120.675</v>
      </c>
    </row>
    <row r="237" spans="2:4">
      <c r="B237" s="1078">
        <v>39801</v>
      </c>
      <c r="C237" s="875">
        <v>2.9532482190430152</v>
      </c>
      <c r="D237" s="876">
        <v>120.77</v>
      </c>
    </row>
    <row r="238" spans="2:4">
      <c r="B238" s="1078">
        <v>39804</v>
      </c>
      <c r="C238" s="875">
        <v>3.5894371286975817</v>
      </c>
      <c r="D238" s="876">
        <v>120.825</v>
      </c>
    </row>
    <row r="239" spans="2:4">
      <c r="B239" s="1078">
        <v>39805</v>
      </c>
      <c r="C239" s="875">
        <v>1.751542094970477</v>
      </c>
      <c r="D239" s="876">
        <v>120.80500000000001</v>
      </c>
    </row>
    <row r="240" spans="2:4">
      <c r="B240" s="1078">
        <v>39806</v>
      </c>
      <c r="C240" s="875">
        <v>5.7442504429960666</v>
      </c>
      <c r="D240" s="876">
        <v>120.73</v>
      </c>
    </row>
    <row r="241" spans="2:4">
      <c r="B241" s="1078">
        <v>39808</v>
      </c>
      <c r="C241" s="875">
        <v>8.1363695127134488</v>
      </c>
      <c r="D241" s="876">
        <v>120.685</v>
      </c>
    </row>
    <row r="242" spans="2:4">
      <c r="B242" s="1078">
        <v>39811</v>
      </c>
      <c r="C242" s="875">
        <v>1.5981940927137435</v>
      </c>
      <c r="D242" s="876">
        <v>120.77500000000001</v>
      </c>
    </row>
    <row r="243" spans="2:4">
      <c r="B243" s="1078">
        <v>39812</v>
      </c>
      <c r="C243" s="875">
        <v>0.368445608656922</v>
      </c>
      <c r="D243" s="876">
        <v>120.8</v>
      </c>
    </row>
    <row r="244" spans="2:4">
      <c r="B244" s="1078">
        <v>39813</v>
      </c>
      <c r="C244" s="875">
        <v>0.10974476158881971</v>
      </c>
      <c r="D244" s="876">
        <v>120.8</v>
      </c>
    </row>
    <row r="245" spans="2:4">
      <c r="B245" s="1078">
        <v>39818</v>
      </c>
      <c r="C245" s="875">
        <v>-0.41400510153930081</v>
      </c>
      <c r="D245" s="876">
        <v>120.925</v>
      </c>
    </row>
    <row r="246" spans="2:4">
      <c r="B246" s="1078">
        <v>39819</v>
      </c>
      <c r="C246" s="875">
        <v>0.1164551149880217</v>
      </c>
      <c r="D246" s="876">
        <v>120.95</v>
      </c>
    </row>
    <row r="247" spans="2:4">
      <c r="B247" s="1078">
        <v>39821</v>
      </c>
      <c r="C247" s="875">
        <v>-0.45632034432312812</v>
      </c>
      <c r="D247" s="876">
        <v>121</v>
      </c>
    </row>
    <row r="248" spans="2:4">
      <c r="B248" s="1078">
        <v>39822</v>
      </c>
      <c r="C248" s="875">
        <v>4.265192636135659E-3</v>
      </c>
      <c r="D248" s="876">
        <v>120.995</v>
      </c>
    </row>
    <row r="249" spans="2:4">
      <c r="B249" s="1078">
        <v>39825</v>
      </c>
      <c r="C249" s="875">
        <v>-0.21390890925801151</v>
      </c>
      <c r="D249" s="876">
        <v>121.08</v>
      </c>
    </row>
    <row r="250" spans="2:4">
      <c r="B250" s="1078">
        <v>39826</v>
      </c>
      <c r="C250" s="875">
        <v>-0.24901551177022441</v>
      </c>
      <c r="D250" s="876">
        <v>121.14</v>
      </c>
    </row>
    <row r="251" spans="2:4">
      <c r="B251" s="1078">
        <v>39827</v>
      </c>
      <c r="C251" s="875">
        <v>-0.52309673241545296</v>
      </c>
      <c r="D251" s="876">
        <v>121.265</v>
      </c>
    </row>
    <row r="252" spans="2:4">
      <c r="B252" s="1078">
        <v>39828</v>
      </c>
      <c r="C252" s="875">
        <v>-0.11948712957362273</v>
      </c>
      <c r="D252" s="876">
        <v>121.395</v>
      </c>
    </row>
    <row r="253" spans="2:4">
      <c r="B253" s="1078">
        <v>39829</v>
      </c>
      <c r="C253" s="875">
        <v>-0.76644843569357546</v>
      </c>
      <c r="D253" s="876">
        <v>121.30500000000001</v>
      </c>
    </row>
    <row r="254" spans="2:4">
      <c r="B254" s="1078">
        <v>39833</v>
      </c>
      <c r="C254" s="875">
        <v>-0.34752969728585337</v>
      </c>
      <c r="D254" s="876">
        <v>121.33</v>
      </c>
    </row>
    <row r="255" spans="2:4">
      <c r="B255" s="1078">
        <v>39834</v>
      </c>
      <c r="C255" s="875">
        <v>-0.39778330841733234</v>
      </c>
      <c r="D255" s="876">
        <v>121.31</v>
      </c>
    </row>
    <row r="256" spans="2:4">
      <c r="B256" s="1078">
        <v>39835</v>
      </c>
      <c r="C256" s="875">
        <v>-0.46558645431403567</v>
      </c>
      <c r="D256" s="876">
        <v>121.375</v>
      </c>
    </row>
    <row r="257" spans="2:4">
      <c r="B257" s="1078">
        <v>39836</v>
      </c>
      <c r="C257" s="875">
        <v>-3.1325321519015565</v>
      </c>
      <c r="D257" s="876">
        <v>121.575</v>
      </c>
    </row>
    <row r="258" spans="2:4">
      <c r="B258" s="1078">
        <v>39839</v>
      </c>
      <c r="C258" s="875">
        <v>-0.42694915807458556</v>
      </c>
      <c r="D258" s="876">
        <v>121.69</v>
      </c>
    </row>
    <row r="259" spans="2:4">
      <c r="B259" s="1078">
        <v>39840</v>
      </c>
      <c r="C259" s="875">
        <v>-0.84796272838670017</v>
      </c>
      <c r="D259" s="876">
        <v>121.715</v>
      </c>
    </row>
    <row r="260" spans="2:4">
      <c r="B260" s="1078">
        <v>39841</v>
      </c>
      <c r="C260" s="875">
        <v>-0.14893861889628798</v>
      </c>
      <c r="D260" s="876">
        <v>121.705</v>
      </c>
    </row>
    <row r="261" spans="2:4">
      <c r="B261" s="1078">
        <v>39842</v>
      </c>
      <c r="C261" s="875">
        <v>-0.61347884181915946</v>
      </c>
      <c r="D261" s="876">
        <v>121.45</v>
      </c>
    </row>
    <row r="262" spans="2:4">
      <c r="B262" s="1078">
        <v>39843</v>
      </c>
      <c r="C262" s="875">
        <v>0.13917552441182079</v>
      </c>
      <c r="D262" s="876">
        <v>121.55</v>
      </c>
    </row>
    <row r="263" spans="2:4">
      <c r="B263" s="1078">
        <v>39846</v>
      </c>
      <c r="C263" s="875">
        <v>-1.2166914286024582</v>
      </c>
      <c r="D263" s="876">
        <v>121.94499999999999</v>
      </c>
    </row>
    <row r="264" spans="2:4">
      <c r="B264" s="1078">
        <v>39847</v>
      </c>
      <c r="C264" s="875">
        <v>-3.9347768525867099</v>
      </c>
      <c r="D264" s="876">
        <v>122.855</v>
      </c>
    </row>
    <row r="265" spans="2:4">
      <c r="B265" s="1078">
        <v>39848</v>
      </c>
      <c r="C265" s="875">
        <v>-24.431428922906051</v>
      </c>
      <c r="D265" s="876">
        <v>147.01</v>
      </c>
    </row>
    <row r="266" spans="2:4">
      <c r="B266" s="1078">
        <v>39849</v>
      </c>
      <c r="C266" s="875">
        <v>-3.7583165300482078</v>
      </c>
      <c r="D266" s="876">
        <v>149.99</v>
      </c>
    </row>
    <row r="267" spans="2:4">
      <c r="B267" s="1078">
        <v>39850</v>
      </c>
      <c r="C267" s="875">
        <v>-4.1788207991094639</v>
      </c>
      <c r="D267" s="876">
        <v>149.16999999999999</v>
      </c>
    </row>
    <row r="268" spans="2:4">
      <c r="B268" s="1078">
        <v>39853</v>
      </c>
      <c r="C268" s="875">
        <v>-0.72680075258758658</v>
      </c>
      <c r="D268" s="876">
        <v>148.53</v>
      </c>
    </row>
    <row r="269" spans="2:4">
      <c r="B269" s="1078">
        <v>39854</v>
      </c>
      <c r="C269" s="875">
        <v>-2.4784993502667603</v>
      </c>
      <c r="D269" s="876">
        <v>148.26499999999999</v>
      </c>
    </row>
    <row r="270" spans="2:4">
      <c r="B270" s="1078">
        <v>39855</v>
      </c>
      <c r="C270" s="875">
        <v>-0.11506713420551674</v>
      </c>
      <c r="D270" s="876">
        <v>148.11000000000001</v>
      </c>
    </row>
    <row r="271" spans="2:4">
      <c r="B271" s="1078">
        <v>39856</v>
      </c>
      <c r="C271" s="875">
        <v>-0.34941831999941159</v>
      </c>
      <c r="D271" s="876">
        <v>148.44999999999999</v>
      </c>
    </row>
    <row r="272" spans="2:4">
      <c r="B272" s="1078">
        <v>39857</v>
      </c>
      <c r="C272" s="875">
        <v>-1.0313306020596296</v>
      </c>
      <c r="D272" s="876">
        <v>148.9</v>
      </c>
    </row>
    <row r="273" spans="2:4">
      <c r="B273" s="1078">
        <v>39861</v>
      </c>
      <c r="C273" s="875">
        <v>-0.40583125993979152</v>
      </c>
      <c r="D273" s="876">
        <v>149.28</v>
      </c>
    </row>
    <row r="274" spans="2:4">
      <c r="B274" s="1078">
        <v>39862</v>
      </c>
      <c r="C274" s="875">
        <v>-7.8291988801426224E-2</v>
      </c>
      <c r="D274" s="876">
        <v>149.4</v>
      </c>
    </row>
    <row r="275" spans="2:4">
      <c r="B275" s="1078">
        <v>39863</v>
      </c>
      <c r="C275" s="875">
        <v>-0.43199291815198249</v>
      </c>
      <c r="D275" s="876">
        <v>148.96</v>
      </c>
    </row>
    <row r="276" spans="2:4">
      <c r="B276" s="1078">
        <v>39864</v>
      </c>
      <c r="C276" s="875">
        <v>-0.77090807400752048</v>
      </c>
      <c r="D276" s="876">
        <v>149.595</v>
      </c>
    </row>
    <row r="277" spans="2:4">
      <c r="B277" s="1078">
        <v>39867</v>
      </c>
      <c r="C277" s="875">
        <v>-0.33278498272977464</v>
      </c>
      <c r="D277" s="876">
        <v>150.07</v>
      </c>
    </row>
    <row r="278" spans="2:4">
      <c r="B278" s="1078">
        <v>39868</v>
      </c>
      <c r="C278" s="875">
        <v>-3.002133667608752</v>
      </c>
      <c r="D278" s="876">
        <v>150.11500000000001</v>
      </c>
    </row>
    <row r="279" spans="2:4">
      <c r="B279" s="1078">
        <v>39869</v>
      </c>
      <c r="C279" s="875">
        <v>-1.9574784220005235</v>
      </c>
      <c r="D279" s="876">
        <v>150.09</v>
      </c>
    </row>
    <row r="280" spans="2:4">
      <c r="B280" s="1078">
        <v>39870</v>
      </c>
      <c r="C280" s="875">
        <v>-1.3266061429788163</v>
      </c>
      <c r="D280" s="876">
        <v>150.29499999999999</v>
      </c>
    </row>
    <row r="281" spans="2:4">
      <c r="B281" s="1078">
        <v>39871</v>
      </c>
      <c r="C281" s="875">
        <v>-0.76043251360914321</v>
      </c>
      <c r="D281" s="876">
        <v>150.47</v>
      </c>
    </row>
    <row r="282" spans="2:4">
      <c r="B282" s="1078">
        <v>39874</v>
      </c>
      <c r="C282" s="875">
        <v>-0.8889992219599514</v>
      </c>
      <c r="D282" s="876">
        <v>150.61000000000001</v>
      </c>
    </row>
    <row r="283" spans="2:4">
      <c r="B283" s="1078">
        <v>39875</v>
      </c>
      <c r="C283" s="875">
        <v>-0.7761780524075621</v>
      </c>
      <c r="D283" s="876">
        <v>150.535</v>
      </c>
    </row>
    <row r="284" spans="2:4">
      <c r="B284" s="1078">
        <v>39876</v>
      </c>
      <c r="C284" s="875">
        <v>-0.52448010688601376</v>
      </c>
      <c r="D284" s="876">
        <v>150.44499999999999</v>
      </c>
    </row>
    <row r="285" spans="2:4">
      <c r="B285" s="1078">
        <v>39877</v>
      </c>
      <c r="C285" s="875">
        <v>-0.62633324487063502</v>
      </c>
      <c r="D285" s="876">
        <v>150.33500000000001</v>
      </c>
    </row>
    <row r="286" spans="2:4">
      <c r="B286" s="1078">
        <v>39878</v>
      </c>
      <c r="C286" s="875">
        <v>-0.78525568730506379</v>
      </c>
      <c r="D286" s="876">
        <v>150.52000000000001</v>
      </c>
    </row>
    <row r="287" spans="2:4">
      <c r="B287" s="1078">
        <v>39882</v>
      </c>
      <c r="C287" s="875">
        <v>-0.44473905551326265</v>
      </c>
      <c r="D287" s="876">
        <v>150.53</v>
      </c>
    </row>
    <row r="288" spans="2:4">
      <c r="B288" s="1078">
        <v>39883</v>
      </c>
      <c r="C288" s="875">
        <v>-0.39565538867785122</v>
      </c>
      <c r="D288" s="876">
        <v>150.495</v>
      </c>
    </row>
    <row r="289" spans="2:4">
      <c r="B289" s="1078">
        <v>39884</v>
      </c>
      <c r="C289" s="875">
        <v>-0.18907788241387408</v>
      </c>
      <c r="D289" s="876">
        <v>150.465</v>
      </c>
    </row>
    <row r="290" spans="2:4">
      <c r="B290" s="1078">
        <v>39885</v>
      </c>
      <c r="C290" s="875">
        <v>-0.35253409313876216</v>
      </c>
      <c r="D290" s="876">
        <v>150.24</v>
      </c>
    </row>
    <row r="291" spans="2:4">
      <c r="B291" s="1078">
        <v>39888</v>
      </c>
      <c r="C291" s="875">
        <v>-5.6825499574697194E-2</v>
      </c>
      <c r="D291" s="876">
        <v>150.30500000000001</v>
      </c>
    </row>
    <row r="292" spans="2:4">
      <c r="B292" s="1078">
        <v>39889</v>
      </c>
      <c r="C292" s="875">
        <v>-0.11398919723428283</v>
      </c>
      <c r="D292" s="876">
        <v>150.39500000000001</v>
      </c>
    </row>
    <row r="293" spans="2:4">
      <c r="B293" s="1078">
        <v>39890</v>
      </c>
      <c r="C293" s="875">
        <v>-0.65922507254407026</v>
      </c>
      <c r="D293" s="876">
        <v>150.51</v>
      </c>
    </row>
    <row r="294" spans="2:4">
      <c r="B294" s="1078">
        <v>39891</v>
      </c>
      <c r="C294" s="875">
        <v>-1.3291670609951323</v>
      </c>
      <c r="D294" s="876">
        <v>150.94999999999999</v>
      </c>
    </row>
    <row r="295" spans="2:4">
      <c r="B295" s="1078">
        <v>39892</v>
      </c>
      <c r="C295" s="875">
        <v>-0.55285446754624989</v>
      </c>
      <c r="D295" s="876">
        <v>151.17500000000001</v>
      </c>
    </row>
    <row r="296" spans="2:4">
      <c r="B296" s="1078">
        <v>39896</v>
      </c>
      <c r="C296" s="875">
        <v>-0.15159008434817778</v>
      </c>
      <c r="D296" s="876">
        <v>151.36000000000001</v>
      </c>
    </row>
    <row r="297" spans="2:4">
      <c r="B297" s="1078">
        <v>39897</v>
      </c>
      <c r="C297" s="875">
        <v>-0.48607417262581382</v>
      </c>
      <c r="D297" s="876">
        <v>151.37</v>
      </c>
    </row>
    <row r="298" spans="2:4">
      <c r="B298" s="1078">
        <v>39898</v>
      </c>
      <c r="C298" s="875">
        <v>-1.8088581280737745E-2</v>
      </c>
      <c r="D298" s="876">
        <v>151.35</v>
      </c>
    </row>
    <row r="299" spans="2:4">
      <c r="B299" s="1078">
        <v>39899</v>
      </c>
      <c r="C299" s="875">
        <v>-0.2885170176922659</v>
      </c>
      <c r="D299" s="876">
        <v>151.41999999999999</v>
      </c>
    </row>
    <row r="300" spans="2:4">
      <c r="B300" s="1078">
        <v>39902</v>
      </c>
      <c r="C300" s="875">
        <v>-0.11286125239152896</v>
      </c>
      <c r="D300" s="876">
        <v>151.4</v>
      </c>
    </row>
    <row r="301" spans="2:4">
      <c r="B301" s="1078">
        <v>39903</v>
      </c>
      <c r="C301" s="875">
        <v>-0.87909670762177028</v>
      </c>
      <c r="D301" s="876">
        <v>150.97999999999999</v>
      </c>
    </row>
    <row r="302" spans="2:4">
      <c r="B302" s="1078">
        <v>39904</v>
      </c>
      <c r="C302" s="875">
        <v>-0.24811034854062924</v>
      </c>
      <c r="D302" s="876">
        <v>151.01499999999999</v>
      </c>
    </row>
    <row r="303" spans="2:4">
      <c r="B303" s="1078">
        <v>39905</v>
      </c>
      <c r="C303" s="875">
        <v>-0.17650291669938306</v>
      </c>
      <c r="D303" s="876">
        <v>150.97499999999999</v>
      </c>
    </row>
    <row r="304" spans="2:4">
      <c r="B304" s="1078">
        <v>39906</v>
      </c>
      <c r="C304" s="875">
        <v>-0.11650566911617191</v>
      </c>
      <c r="D304" s="876">
        <v>150.99</v>
      </c>
    </row>
    <row r="305" spans="2:4">
      <c r="B305" s="1078">
        <v>39909</v>
      </c>
      <c r="C305" s="875">
        <v>0.1148018473938999</v>
      </c>
      <c r="D305" s="876">
        <v>151.11000000000001</v>
      </c>
    </row>
    <row r="306" spans="2:4">
      <c r="B306" s="1078">
        <v>39910</v>
      </c>
      <c r="C306" s="875">
        <v>-0.25135918521229467</v>
      </c>
      <c r="D306" s="876">
        <v>151.04</v>
      </c>
    </row>
    <row r="307" spans="2:4">
      <c r="B307" s="1078">
        <v>39911</v>
      </c>
      <c r="C307" s="875">
        <v>-0.22771268263369579</v>
      </c>
      <c r="D307" s="876">
        <v>150.96</v>
      </c>
    </row>
    <row r="308" spans="2:4">
      <c r="B308" s="1078">
        <v>39912</v>
      </c>
      <c r="C308" s="875">
        <v>1.7770764945579345E-2</v>
      </c>
      <c r="D308" s="876">
        <v>150.75</v>
      </c>
    </row>
    <row r="309" spans="2:4">
      <c r="B309" s="1078">
        <v>39913</v>
      </c>
      <c r="C309" s="875">
        <v>4.0227489912742762E-2</v>
      </c>
      <c r="D309" s="876">
        <v>150.87</v>
      </c>
    </row>
    <row r="310" spans="2:4">
      <c r="B310" s="1078">
        <v>39916</v>
      </c>
      <c r="C310" s="875">
        <v>-0.13253001346212914</v>
      </c>
      <c r="D310" s="876">
        <v>150.77000000000001</v>
      </c>
    </row>
    <row r="311" spans="2:4">
      <c r="B311" s="1078">
        <v>39917</v>
      </c>
      <c r="C311" s="875">
        <v>-0.45183451021422261</v>
      </c>
      <c r="D311" s="876">
        <v>150.595</v>
      </c>
    </row>
    <row r="312" spans="2:4">
      <c r="B312" s="1078">
        <v>39918</v>
      </c>
      <c r="C312" s="875">
        <v>-0.50137217120015842</v>
      </c>
      <c r="D312" s="876">
        <v>150.24</v>
      </c>
    </row>
    <row r="313" spans="2:4">
      <c r="B313" s="1078">
        <v>39919</v>
      </c>
      <c r="C313" s="875">
        <v>7.2215463635827648E-2</v>
      </c>
      <c r="D313" s="876">
        <v>150.13999999999999</v>
      </c>
    </row>
    <row r="314" spans="2:4">
      <c r="B314" s="1078">
        <v>39920</v>
      </c>
      <c r="C314" s="875">
        <v>0.10722988641017345</v>
      </c>
      <c r="D314" s="876">
        <v>150.215</v>
      </c>
    </row>
    <row r="315" spans="2:4">
      <c r="B315" s="1078">
        <v>39923</v>
      </c>
      <c r="C315" s="875">
        <v>0.29083487245548229</v>
      </c>
      <c r="D315" s="876">
        <v>150.36000000000001</v>
      </c>
    </row>
    <row r="316" spans="2:4">
      <c r="B316" s="1078">
        <v>39924</v>
      </c>
      <c r="C316" s="875">
        <v>0.21071121485402969</v>
      </c>
      <c r="D316" s="876">
        <v>150.57499999999999</v>
      </c>
    </row>
    <row r="317" spans="2:4">
      <c r="B317" s="1078">
        <v>39925</v>
      </c>
      <c r="C317" s="875">
        <v>-0.29875155094076677</v>
      </c>
      <c r="D317" s="876">
        <v>150.73500000000001</v>
      </c>
    </row>
    <row r="318" spans="2:4">
      <c r="B318" s="1078">
        <v>39926</v>
      </c>
      <c r="C318" s="875">
        <v>-0.33285400069365023</v>
      </c>
      <c r="D318" s="876">
        <v>150.54499999999999</v>
      </c>
    </row>
    <row r="319" spans="2:4">
      <c r="B319" s="1078">
        <v>39927</v>
      </c>
      <c r="C319" s="875">
        <v>0.42524366410982589</v>
      </c>
      <c r="D319" s="876">
        <v>150.63499999999999</v>
      </c>
    </row>
    <row r="320" spans="2:4">
      <c r="B320" s="1078">
        <v>39930</v>
      </c>
      <c r="C320" s="875">
        <v>0.1129920257095697</v>
      </c>
      <c r="D320" s="876">
        <v>150.63999999999999</v>
      </c>
    </row>
    <row r="321" spans="2:4">
      <c r="B321" s="1078">
        <v>39931</v>
      </c>
      <c r="C321" s="875">
        <v>0.24011152170447275</v>
      </c>
      <c r="D321" s="876">
        <v>150.67500000000001</v>
      </c>
    </row>
    <row r="322" spans="2:4">
      <c r="B322" s="1078">
        <v>39932</v>
      </c>
      <c r="C322" s="875">
        <v>8.1638746746961061E-2</v>
      </c>
      <c r="D322" s="876">
        <v>150.70500000000001</v>
      </c>
    </row>
    <row r="323" spans="2:4">
      <c r="B323" s="1078">
        <v>39933</v>
      </c>
      <c r="C323" s="875">
        <v>1.5280663909430364E-2</v>
      </c>
      <c r="D323" s="876">
        <v>150.69999999999999</v>
      </c>
    </row>
    <row r="324" spans="2:4">
      <c r="B324" s="1078">
        <v>39937</v>
      </c>
      <c r="C324" s="875">
        <v>-6.9619750093701083E-2</v>
      </c>
      <c r="D324" s="876">
        <v>150.66</v>
      </c>
    </row>
    <row r="325" spans="2:4">
      <c r="B325" s="1078">
        <v>39938</v>
      </c>
      <c r="C325" s="875">
        <v>9.6159774952887078E-2</v>
      </c>
      <c r="D325" s="876">
        <v>150.625</v>
      </c>
    </row>
    <row r="326" spans="2:4">
      <c r="B326" s="1078">
        <v>39939</v>
      </c>
      <c r="C326" s="875">
        <v>0.11066546087552248</v>
      </c>
      <c r="D326" s="876">
        <v>150.58500000000001</v>
      </c>
    </row>
    <row r="327" spans="2:4">
      <c r="B327" s="1078">
        <v>39940</v>
      </c>
      <c r="C327" s="875">
        <v>0.18118611102044951</v>
      </c>
      <c r="D327" s="876">
        <v>150.46</v>
      </c>
    </row>
    <row r="328" spans="2:4">
      <c r="B328" s="1078">
        <v>39941</v>
      </c>
      <c r="C328" s="875">
        <v>0.18455195316680345</v>
      </c>
      <c r="D328" s="876">
        <v>150.47</v>
      </c>
    </row>
    <row r="329" spans="2:4">
      <c r="B329" s="1078">
        <v>39945</v>
      </c>
      <c r="C329" s="875">
        <v>-0.31139127881631146</v>
      </c>
      <c r="D329" s="876">
        <v>150.22</v>
      </c>
    </row>
    <row r="330" spans="2:4">
      <c r="B330" s="1078">
        <v>39946</v>
      </c>
      <c r="C330" s="875">
        <v>-6.6866022775265377E-2</v>
      </c>
      <c r="D330" s="876">
        <v>149.99</v>
      </c>
    </row>
    <row r="331" spans="2:4">
      <c r="B331" s="1078">
        <v>39947</v>
      </c>
      <c r="C331" s="875">
        <v>0.43228956109642991</v>
      </c>
      <c r="D331" s="876">
        <v>149.94499999999999</v>
      </c>
    </row>
    <row r="332" spans="2:4">
      <c r="B332" s="1078">
        <v>39948</v>
      </c>
      <c r="C332" s="875">
        <v>0.12180602103840865</v>
      </c>
      <c r="D332" s="876">
        <v>150.19999999999999</v>
      </c>
    </row>
    <row r="333" spans="2:4">
      <c r="B333" s="1078">
        <v>39951</v>
      </c>
      <c r="C333" s="875">
        <v>0.39535944664132583</v>
      </c>
      <c r="D333" s="876">
        <v>150.30500000000001</v>
      </c>
    </row>
    <row r="334" spans="2:4">
      <c r="B334" s="1078">
        <v>39952</v>
      </c>
      <c r="C334" s="875">
        <v>0.30317773579557783</v>
      </c>
      <c r="D334" s="876">
        <v>150.43</v>
      </c>
    </row>
    <row r="335" spans="2:4">
      <c r="B335" s="1078">
        <v>39953</v>
      </c>
      <c r="C335" s="875">
        <v>8.746786006173872E-2</v>
      </c>
      <c r="D335" s="876">
        <v>150.55000000000001</v>
      </c>
    </row>
    <row r="336" spans="2:4">
      <c r="B336" s="1078">
        <v>39954</v>
      </c>
      <c r="C336" s="875">
        <v>-0.21234369132684267</v>
      </c>
      <c r="D336" s="876">
        <v>150.47999999999999</v>
      </c>
    </row>
    <row r="337" spans="2:4">
      <c r="B337" s="1078">
        <v>39955</v>
      </c>
      <c r="C337" s="875">
        <v>7.8517390537824444E-2</v>
      </c>
      <c r="D337" s="876">
        <v>150.30000000000001</v>
      </c>
    </row>
    <row r="338" spans="2:4">
      <c r="B338" s="1078">
        <v>39959</v>
      </c>
      <c r="C338" s="875">
        <v>0.3635009156534999</v>
      </c>
      <c r="D338" s="876">
        <v>149.95500000000001</v>
      </c>
    </row>
    <row r="339" spans="2:4">
      <c r="B339" s="1078">
        <v>39960</v>
      </c>
      <c r="C339" s="875">
        <v>0.47431612691667635</v>
      </c>
      <c r="D339" s="876">
        <v>150.19499999999999</v>
      </c>
    </row>
    <row r="340" spans="2:4">
      <c r="B340" s="1078">
        <v>39961</v>
      </c>
      <c r="C340" s="875">
        <v>0.16306456082975418</v>
      </c>
      <c r="D340" s="876">
        <v>150.41</v>
      </c>
    </row>
    <row r="341" spans="2:4">
      <c r="B341" s="1078">
        <v>39962</v>
      </c>
      <c r="C341" s="875">
        <v>0.22198130722770448</v>
      </c>
      <c r="D341" s="876">
        <v>150.46</v>
      </c>
    </row>
    <row r="342" spans="2:4">
      <c r="B342" s="1078">
        <v>39965</v>
      </c>
      <c r="C342" s="875">
        <v>-0.38726022918986669</v>
      </c>
      <c r="D342" s="876">
        <v>150.22999999999999</v>
      </c>
    </row>
    <row r="343" spans="2:4">
      <c r="B343" s="1078">
        <v>39966</v>
      </c>
      <c r="C343" s="875">
        <v>0.49254833383254459</v>
      </c>
      <c r="D343" s="876">
        <v>150.345</v>
      </c>
    </row>
    <row r="344" spans="2:4">
      <c r="B344" s="1078">
        <v>39967</v>
      </c>
      <c r="C344" s="875">
        <v>-7.9684286017093209E-2</v>
      </c>
      <c r="D344" s="876">
        <v>150.25</v>
      </c>
    </row>
    <row r="345" spans="2:4">
      <c r="B345" s="1078">
        <v>39968</v>
      </c>
      <c r="C345" s="875">
        <v>0.26305073489244785</v>
      </c>
      <c r="D345" s="876">
        <v>150.255</v>
      </c>
    </row>
    <row r="346" spans="2:4">
      <c r="B346" s="1078">
        <v>39969</v>
      </c>
      <c r="C346" s="875">
        <v>0.23348422889885267</v>
      </c>
      <c r="D346" s="876">
        <v>150.32</v>
      </c>
    </row>
    <row r="347" spans="2:4">
      <c r="B347" s="1078">
        <v>39972</v>
      </c>
      <c r="C347" s="875">
        <v>0.23413829959702698</v>
      </c>
      <c r="D347" s="876">
        <v>150.41</v>
      </c>
    </row>
    <row r="348" spans="2:4">
      <c r="B348" s="1078">
        <v>39973</v>
      </c>
      <c r="C348" s="875">
        <v>9.3639129484772321E-2</v>
      </c>
      <c r="D348" s="876">
        <v>150.31</v>
      </c>
    </row>
    <row r="349" spans="2:4">
      <c r="B349" s="1078">
        <v>39974</v>
      </c>
      <c r="C349" s="875">
        <v>0.2626559237448115</v>
      </c>
      <c r="D349" s="876">
        <v>150.35499999999999</v>
      </c>
    </row>
    <row r="350" spans="2:4">
      <c r="B350" s="1078">
        <v>39975</v>
      </c>
      <c r="C350" s="875">
        <v>0.14522900075703549</v>
      </c>
      <c r="D350" s="876">
        <v>150.4</v>
      </c>
    </row>
    <row r="351" spans="2:4">
      <c r="B351" s="1078">
        <v>39976</v>
      </c>
      <c r="C351" s="875">
        <v>-7.0447503645919896E-2</v>
      </c>
      <c r="D351" s="876">
        <v>150.33000000000001</v>
      </c>
    </row>
    <row r="352" spans="2:4">
      <c r="B352" s="1078">
        <v>39979</v>
      </c>
      <c r="C352" s="875">
        <v>0.31125654190223195</v>
      </c>
      <c r="D352" s="876">
        <v>150.18</v>
      </c>
    </row>
    <row r="353" spans="2:4">
      <c r="B353" s="1078">
        <v>39980</v>
      </c>
      <c r="C353" s="875">
        <v>0.10203475012135738</v>
      </c>
      <c r="D353" s="876">
        <v>150.26499999999999</v>
      </c>
    </row>
    <row r="354" spans="2:4">
      <c r="B354" s="1078">
        <v>39981</v>
      </c>
      <c r="C354" s="875">
        <v>0.29541774971766793</v>
      </c>
      <c r="D354" s="876">
        <v>150.285</v>
      </c>
    </row>
    <row r="355" spans="2:4">
      <c r="B355" s="1078">
        <v>39982</v>
      </c>
      <c r="C355" s="875">
        <v>0.19729282602495657</v>
      </c>
      <c r="D355" s="876">
        <v>150.30500000000001</v>
      </c>
    </row>
    <row r="356" spans="2:4">
      <c r="B356" s="1078">
        <v>39983</v>
      </c>
      <c r="C356" s="875">
        <v>0.17040366290611375</v>
      </c>
      <c r="D356" s="876">
        <v>150.30500000000001</v>
      </c>
    </row>
    <row r="357" spans="2:4">
      <c r="B357" s="1078">
        <v>39986</v>
      </c>
      <c r="C357" s="875">
        <v>8.0718863186657025E-2</v>
      </c>
      <c r="D357" s="876">
        <v>150.44499999999999</v>
      </c>
    </row>
    <row r="358" spans="2:4">
      <c r="B358" s="1078">
        <v>39987</v>
      </c>
      <c r="C358" s="875">
        <v>3.8510890696629281E-2</v>
      </c>
      <c r="D358" s="876">
        <v>150.45500000000001</v>
      </c>
    </row>
    <row r="359" spans="2:4">
      <c r="B359" s="1078">
        <v>39988</v>
      </c>
      <c r="C359" s="875">
        <v>8.5806235169532827E-2</v>
      </c>
      <c r="D359" s="876">
        <v>150.535</v>
      </c>
    </row>
    <row r="360" spans="2:4">
      <c r="B360" s="1078">
        <v>39989</v>
      </c>
      <c r="C360" s="875">
        <v>5.482167087188547E-2</v>
      </c>
      <c r="D360" s="876">
        <v>150.39500000000001</v>
      </c>
    </row>
    <row r="361" spans="2:4">
      <c r="B361" s="1078">
        <v>39990</v>
      </c>
      <c r="C361" s="875">
        <v>-0.17579589681396945</v>
      </c>
      <c r="D361" s="876">
        <v>150.43</v>
      </c>
    </row>
    <row r="362" spans="2:4">
      <c r="B362" s="1078">
        <v>39993</v>
      </c>
      <c r="C362" s="875">
        <v>-6.4528439131466317E-2</v>
      </c>
      <c r="D362" s="876">
        <v>150.43</v>
      </c>
    </row>
    <row r="363" spans="2:4">
      <c r="B363" s="1078">
        <v>39994</v>
      </c>
      <c r="C363" s="875">
        <v>-0.55015855980788098</v>
      </c>
      <c r="D363" s="876">
        <v>150.44999999999999</v>
      </c>
    </row>
    <row r="364" spans="2:4">
      <c r="B364" s="1078">
        <v>39995</v>
      </c>
      <c r="C364" s="875">
        <v>-4.9467320589794583E-2</v>
      </c>
      <c r="D364" s="876">
        <v>150.38</v>
      </c>
    </row>
    <row r="365" spans="2:4">
      <c r="B365" s="1078">
        <v>39996</v>
      </c>
      <c r="C365" s="875">
        <v>-0.27102907366438378</v>
      </c>
      <c r="D365" s="876">
        <v>150.31</v>
      </c>
    </row>
    <row r="366" spans="2:4">
      <c r="B366" s="1078">
        <v>39997</v>
      </c>
      <c r="C366" s="875">
        <v>-4.6068336305161883E-2</v>
      </c>
      <c r="D366" s="876">
        <v>150.33000000000001</v>
      </c>
    </row>
    <row r="367" spans="2:4">
      <c r="B367" s="1078">
        <v>40001</v>
      </c>
      <c r="C367" s="875">
        <v>0.34038853623397586</v>
      </c>
      <c r="D367" s="876">
        <v>150.5</v>
      </c>
    </row>
    <row r="368" spans="2:4">
      <c r="B368" s="1078">
        <v>40002</v>
      </c>
      <c r="C368" s="875">
        <v>-0.10831269513426969</v>
      </c>
      <c r="D368" s="876">
        <v>150.63499999999999</v>
      </c>
    </row>
    <row r="369" spans="2:4">
      <c r="B369" s="1078">
        <v>40003</v>
      </c>
      <c r="C369" s="875">
        <v>0.16844505903259721</v>
      </c>
      <c r="D369" s="876">
        <v>150.57499999999999</v>
      </c>
    </row>
    <row r="370" spans="2:4">
      <c r="B370" s="1078">
        <v>40004</v>
      </c>
      <c r="C370" s="875">
        <v>1.3433813260091687E-2</v>
      </c>
      <c r="D370" s="876">
        <v>150.565</v>
      </c>
    </row>
    <row r="371" spans="2:4">
      <c r="B371" s="1078">
        <v>40007</v>
      </c>
      <c r="C371" s="875">
        <v>-0.22520933492211936</v>
      </c>
      <c r="D371" s="876">
        <v>150.44</v>
      </c>
    </row>
    <row r="372" spans="2:4">
      <c r="B372" s="1078">
        <v>40008</v>
      </c>
      <c r="C372" s="875">
        <v>3.3833316690395562E-2</v>
      </c>
      <c r="D372" s="876">
        <v>150.68</v>
      </c>
    </row>
    <row r="373" spans="2:4">
      <c r="B373" s="1078">
        <v>40009</v>
      </c>
      <c r="C373" s="875">
        <v>-0.62622061632642478</v>
      </c>
      <c r="D373" s="876">
        <v>150.73500000000001</v>
      </c>
    </row>
    <row r="374" spans="2:4">
      <c r="B374" s="1078">
        <v>40010</v>
      </c>
      <c r="C374" s="875">
        <v>-0.16442325301867367</v>
      </c>
      <c r="D374" s="876">
        <v>150.75</v>
      </c>
    </row>
    <row r="375" spans="2:4">
      <c r="B375" s="1078">
        <v>40011</v>
      </c>
      <c r="C375" s="875">
        <v>-0.1024033232457715</v>
      </c>
      <c r="D375" s="876">
        <v>150.755</v>
      </c>
    </row>
    <row r="376" spans="2:4">
      <c r="B376" s="1078">
        <v>40014</v>
      </c>
      <c r="C376" s="875">
        <v>-0.13200176848084316</v>
      </c>
      <c r="D376" s="876">
        <v>150.80000000000001</v>
      </c>
    </row>
    <row r="377" spans="2:4">
      <c r="B377" s="1078">
        <v>40015</v>
      </c>
      <c r="C377" s="875">
        <v>-9.7133344855933307E-2</v>
      </c>
      <c r="D377" s="876">
        <v>150.86500000000001</v>
      </c>
    </row>
    <row r="378" spans="2:4">
      <c r="B378" s="1078">
        <v>40016</v>
      </c>
      <c r="C378" s="875">
        <v>-0.15862603597738278</v>
      </c>
      <c r="D378" s="876">
        <v>150.745</v>
      </c>
    </row>
    <row r="379" spans="2:4">
      <c r="B379" s="1078">
        <v>40017</v>
      </c>
      <c r="C379" s="875">
        <v>-0.35683663005597988</v>
      </c>
      <c r="D379" s="876">
        <v>150.685</v>
      </c>
    </row>
    <row r="380" spans="2:4">
      <c r="B380" s="1078">
        <v>40018</v>
      </c>
      <c r="C380" s="875">
        <v>-2.0224834803857512E-2</v>
      </c>
      <c r="D380" s="876">
        <v>150.72499999999999</v>
      </c>
    </row>
    <row r="381" spans="2:4">
      <c r="B381" s="1078">
        <v>40021</v>
      </c>
      <c r="C381" s="875">
        <v>-2.3893158527833108E-2</v>
      </c>
      <c r="D381" s="876">
        <v>150.78</v>
      </c>
    </row>
    <row r="382" spans="2:4">
      <c r="B382" s="1078">
        <v>40022</v>
      </c>
      <c r="C382" s="875">
        <v>-2.0255808598393266E-2</v>
      </c>
      <c r="D382" s="876">
        <v>150.76499999999999</v>
      </c>
    </row>
    <row r="383" spans="2:4">
      <c r="B383" s="1078">
        <v>40023</v>
      </c>
      <c r="C383" s="875">
        <v>-0.34976683139920955</v>
      </c>
      <c r="D383" s="876">
        <v>150.70500000000001</v>
      </c>
    </row>
    <row r="384" spans="2:4">
      <c r="B384" s="1078">
        <v>40024</v>
      </c>
      <c r="C384" s="875">
        <v>-0.23774368400018353</v>
      </c>
      <c r="D384" s="876">
        <v>150.72999999999999</v>
      </c>
    </row>
    <row r="385" spans="2:4">
      <c r="B385" s="1078">
        <v>40025</v>
      </c>
      <c r="C385" s="875">
        <v>-5.5188461998680466E-2</v>
      </c>
      <c r="D385" s="876">
        <v>150.70500000000001</v>
      </c>
    </row>
    <row r="386" spans="2:4">
      <c r="B386" s="1078">
        <v>40028</v>
      </c>
      <c r="C386" s="875">
        <v>-2.1347261173432792E-3</v>
      </c>
      <c r="D386" s="876">
        <v>150.77000000000001</v>
      </c>
    </row>
    <row r="387" spans="2:4">
      <c r="B387" s="1078">
        <v>40029</v>
      </c>
      <c r="C387" s="875">
        <v>-0.47690636553934712</v>
      </c>
      <c r="D387" s="876">
        <v>150.80000000000001</v>
      </c>
    </row>
    <row r="388" spans="2:4">
      <c r="B388" s="1078">
        <v>40030</v>
      </c>
      <c r="C388" s="875">
        <v>-0.5900014826471045</v>
      </c>
      <c r="D388" s="876">
        <v>150.81</v>
      </c>
    </row>
    <row r="389" spans="2:4">
      <c r="B389" s="1078">
        <v>40031</v>
      </c>
      <c r="C389" s="875">
        <v>-0.32269783428246934</v>
      </c>
      <c r="D389" s="876">
        <v>150.79499999999999</v>
      </c>
    </row>
    <row r="390" spans="2:4">
      <c r="B390" s="1078">
        <v>40032</v>
      </c>
      <c r="C390" s="875">
        <v>-0.30709497945046915</v>
      </c>
      <c r="D390" s="876">
        <v>150.72499999999999</v>
      </c>
    </row>
    <row r="391" spans="2:4">
      <c r="B391" s="1078">
        <v>40035</v>
      </c>
      <c r="C391" s="875">
        <v>-9.3920785383126287E-2</v>
      </c>
      <c r="D391" s="876">
        <v>150.75</v>
      </c>
    </row>
    <row r="392" spans="2:4">
      <c r="B392" s="1078">
        <v>40036</v>
      </c>
      <c r="C392" s="875">
        <v>-0.31225881379433618</v>
      </c>
      <c r="D392" s="876">
        <v>150.715</v>
      </c>
    </row>
    <row r="393" spans="2:4">
      <c r="B393" s="1078">
        <v>40037</v>
      </c>
      <c r="C393" s="875">
        <v>-0.2947986303627298</v>
      </c>
      <c r="D393" s="876">
        <v>150.78</v>
      </c>
    </row>
    <row r="394" spans="2:4">
      <c r="B394" s="1078">
        <v>40038</v>
      </c>
      <c r="C394" s="875">
        <v>-0.32922113481651372</v>
      </c>
      <c r="D394" s="876">
        <v>150.76499999999999</v>
      </c>
    </row>
    <row r="395" spans="2:4">
      <c r="B395" s="1078">
        <v>40039</v>
      </c>
      <c r="C395" s="875">
        <v>-0.5031649744789225</v>
      </c>
      <c r="D395" s="876">
        <v>150.78</v>
      </c>
    </row>
    <row r="396" spans="2:4">
      <c r="B396" s="1078">
        <v>40042</v>
      </c>
      <c r="C396" s="875">
        <v>-0.3530835994142183</v>
      </c>
      <c r="D396" s="876">
        <v>150.80500000000001</v>
      </c>
    </row>
    <row r="397" spans="2:4">
      <c r="B397" s="1078">
        <v>40043</v>
      </c>
      <c r="C397" s="875">
        <v>-0.26514250286404112</v>
      </c>
      <c r="D397" s="876">
        <v>150.84</v>
      </c>
    </row>
    <row r="398" spans="2:4">
      <c r="B398" s="1078">
        <v>40044</v>
      </c>
      <c r="C398" s="875">
        <v>-0.42854709858846846</v>
      </c>
      <c r="D398" s="876">
        <v>150.86000000000001</v>
      </c>
    </row>
    <row r="399" spans="2:4">
      <c r="B399" s="1078">
        <v>40045</v>
      </c>
      <c r="C399" s="875">
        <v>-0.37673001731325811</v>
      </c>
      <c r="D399" s="876">
        <v>150.82499999999999</v>
      </c>
    </row>
    <row r="400" spans="2:4">
      <c r="B400" s="1078">
        <v>40046</v>
      </c>
      <c r="C400" s="875">
        <v>-0.42856934769417954</v>
      </c>
      <c r="D400" s="876">
        <v>150.82499999999999</v>
      </c>
    </row>
    <row r="401" spans="2:4">
      <c r="B401" s="1078">
        <v>40049</v>
      </c>
      <c r="C401" s="875">
        <v>-0.57533204634038781</v>
      </c>
      <c r="D401" s="876">
        <v>150.76</v>
      </c>
    </row>
    <row r="402" spans="2:4">
      <c r="B402" s="1078">
        <v>40050</v>
      </c>
      <c r="C402" s="875">
        <v>-0.55318957761206011</v>
      </c>
      <c r="D402" s="876">
        <v>150.68</v>
      </c>
    </row>
    <row r="403" spans="2:4">
      <c r="B403" s="1078">
        <v>40051</v>
      </c>
      <c r="C403" s="875">
        <v>-0.74559447751513963</v>
      </c>
      <c r="D403" s="876">
        <v>150.755</v>
      </c>
    </row>
    <row r="404" spans="2:4">
      <c r="B404" s="1078">
        <v>40052</v>
      </c>
      <c r="C404" s="875">
        <v>-0.53959580240765026</v>
      </c>
      <c r="D404" s="876">
        <v>150.77500000000001</v>
      </c>
    </row>
    <row r="405" spans="2:4">
      <c r="B405" s="1078">
        <v>40053</v>
      </c>
      <c r="C405" s="875">
        <v>-0.24733597922580047</v>
      </c>
      <c r="D405" s="876">
        <v>150.79499999999999</v>
      </c>
    </row>
    <row r="406" spans="2:4">
      <c r="B406" s="1078">
        <v>40057</v>
      </c>
      <c r="C406" s="875">
        <v>-0.18633387764128334</v>
      </c>
      <c r="D406" s="876">
        <v>150.75</v>
      </c>
    </row>
    <row r="407" spans="2:4">
      <c r="B407" s="1078">
        <v>40058</v>
      </c>
      <c r="C407" s="875">
        <v>-0.14412305571450501</v>
      </c>
      <c r="D407" s="876">
        <v>150.72499999999999</v>
      </c>
    </row>
    <row r="408" spans="2:4">
      <c r="B408" s="1078">
        <v>40059</v>
      </c>
      <c r="C408" s="875">
        <v>-0.14891542001140073</v>
      </c>
      <c r="D408" s="876">
        <v>150.76499999999999</v>
      </c>
    </row>
    <row r="409" spans="2:4">
      <c r="B409" s="1078">
        <v>40060</v>
      </c>
      <c r="C409" s="875">
        <v>-0.10989130214121486</v>
      </c>
      <c r="D409" s="876">
        <v>150.79499999999999</v>
      </c>
    </row>
    <row r="410" spans="2:4">
      <c r="B410" s="1078">
        <v>40064</v>
      </c>
      <c r="C410" s="875">
        <v>0.22155823384738096</v>
      </c>
      <c r="D410" s="876">
        <v>150.85499999999999</v>
      </c>
    </row>
    <row r="411" spans="2:4">
      <c r="B411" s="1078">
        <v>40065</v>
      </c>
      <c r="C411" s="875">
        <v>0.16683261265961946</v>
      </c>
      <c r="D411" s="876">
        <v>150.82499999999999</v>
      </c>
    </row>
    <row r="412" spans="2:4">
      <c r="B412" s="1078">
        <v>40066</v>
      </c>
      <c r="C412" s="875">
        <v>0.13200764581883762</v>
      </c>
      <c r="D412" s="876">
        <v>150.86000000000001</v>
      </c>
    </row>
    <row r="413" spans="2:4">
      <c r="B413" s="1078">
        <v>40067</v>
      </c>
      <c r="C413" s="875">
        <v>0.20028630380737558</v>
      </c>
      <c r="D413" s="876">
        <v>150.89500000000001</v>
      </c>
    </row>
    <row r="414" spans="2:4">
      <c r="B414" s="1078">
        <v>40070</v>
      </c>
      <c r="C414" s="875">
        <v>0.23422697825907662</v>
      </c>
      <c r="D414" s="876">
        <v>150.91999999999999</v>
      </c>
    </row>
    <row r="415" spans="2:4">
      <c r="B415" s="1078">
        <v>40071</v>
      </c>
      <c r="C415" s="875">
        <v>0.20228802495202597</v>
      </c>
      <c r="D415" s="876">
        <v>150.935</v>
      </c>
    </row>
    <row r="416" spans="2:4">
      <c r="B416" s="1078">
        <v>40072</v>
      </c>
      <c r="C416" s="875">
        <v>-7.3133864327900269E-2</v>
      </c>
      <c r="D416" s="876">
        <v>150.92500000000001</v>
      </c>
    </row>
    <row r="417" spans="2:4">
      <c r="B417" s="1078">
        <v>40073</v>
      </c>
      <c r="C417" s="875">
        <v>0.19303753321413675</v>
      </c>
      <c r="D417" s="876">
        <v>150.91</v>
      </c>
    </row>
    <row r="418" spans="2:4">
      <c r="B418" s="1078">
        <v>40074</v>
      </c>
      <c r="C418" s="875">
        <v>3.2901938768699429E-2</v>
      </c>
      <c r="D418" s="876">
        <v>150.9</v>
      </c>
    </row>
    <row r="419" spans="2:4">
      <c r="B419" s="1078">
        <v>40077</v>
      </c>
      <c r="C419" s="875">
        <v>-9.0545770037313858E-2</v>
      </c>
      <c r="D419" s="876">
        <v>150.875</v>
      </c>
    </row>
    <row r="420" spans="2:4">
      <c r="B420" s="1078">
        <v>40078</v>
      </c>
      <c r="C420" s="875">
        <v>4.1796459045683604E-3</v>
      </c>
      <c r="D420" s="876">
        <v>150.9</v>
      </c>
    </row>
    <row r="421" spans="2:4">
      <c r="B421" s="1078">
        <v>40079</v>
      </c>
      <c r="C421" s="875">
        <v>-1.7510508031234051E-2</v>
      </c>
      <c r="D421" s="876">
        <v>150.92500000000001</v>
      </c>
    </row>
    <row r="422" spans="2:4">
      <c r="B422" s="1078">
        <v>40080</v>
      </c>
      <c r="C422" s="875">
        <v>-1.8363995222745677E-2</v>
      </c>
      <c r="D422" s="876">
        <v>150.935</v>
      </c>
    </row>
    <row r="423" spans="2:4">
      <c r="B423" s="1078">
        <v>40081</v>
      </c>
      <c r="C423" s="875">
        <v>0.16001821194912252</v>
      </c>
      <c r="D423" s="876">
        <v>150.96</v>
      </c>
    </row>
    <row r="424" spans="2:4">
      <c r="B424" s="1078">
        <v>40084</v>
      </c>
      <c r="C424" s="875">
        <v>6.5093650311488907E-2</v>
      </c>
      <c r="D424" s="876">
        <v>150.94999999999999</v>
      </c>
    </row>
    <row r="425" spans="2:4">
      <c r="B425" s="1078">
        <v>40085</v>
      </c>
      <c r="C425" s="875">
        <v>9.1656259809896043E-2</v>
      </c>
      <c r="D425" s="876">
        <v>150.95500000000001</v>
      </c>
    </row>
    <row r="426" spans="2:4">
      <c r="B426" s="1078">
        <v>40086</v>
      </c>
      <c r="C426" s="875">
        <v>0.16403074446165372</v>
      </c>
      <c r="D426" s="876">
        <v>150.95500000000001</v>
      </c>
    </row>
    <row r="427" spans="2:4">
      <c r="B427" s="1078">
        <v>40087</v>
      </c>
      <c r="C427" s="875">
        <v>8.6291843188982739E-2</v>
      </c>
      <c r="D427" s="221">
        <v>150.95500000000001</v>
      </c>
    </row>
    <row r="428" spans="2:4">
      <c r="B428" s="1078">
        <v>40088</v>
      </c>
      <c r="C428" s="875">
        <v>0.20320571603350762</v>
      </c>
      <c r="D428" s="221">
        <v>150.97999999999999</v>
      </c>
    </row>
    <row r="429" spans="2:4">
      <c r="B429" s="1078">
        <v>40091</v>
      </c>
      <c r="C429" s="875">
        <v>9.6234696721301721E-2</v>
      </c>
      <c r="D429" s="221">
        <v>150.97499999999999</v>
      </c>
    </row>
    <row r="430" spans="2:4">
      <c r="B430" s="1078">
        <v>40093</v>
      </c>
      <c r="C430" s="875">
        <v>0.22808988271987604</v>
      </c>
      <c r="D430" s="221">
        <v>150.935</v>
      </c>
    </row>
    <row r="431" spans="2:4">
      <c r="B431" s="1078">
        <v>40094</v>
      </c>
      <c r="C431" s="875">
        <v>4.5921179546285107E-2</v>
      </c>
      <c r="D431" s="221">
        <v>150.84</v>
      </c>
    </row>
    <row r="432" spans="2:4">
      <c r="B432" s="1078">
        <v>40095</v>
      </c>
      <c r="C432" s="875">
        <v>-0.1141452193024603</v>
      </c>
      <c r="D432" s="221">
        <v>150.74</v>
      </c>
    </row>
    <row r="433" spans="2:4">
      <c r="B433" s="1078">
        <v>40099</v>
      </c>
      <c r="C433" s="875">
        <v>0.16360652336462109</v>
      </c>
      <c r="D433" s="221">
        <v>150.75</v>
      </c>
    </row>
    <row r="434" spans="2:4">
      <c r="B434" s="1078">
        <v>40100</v>
      </c>
      <c r="C434" s="875">
        <v>6.0945697623650805E-2</v>
      </c>
      <c r="D434" s="221">
        <v>150.755</v>
      </c>
    </row>
    <row r="435" spans="2:4">
      <c r="B435" s="1078">
        <v>40101</v>
      </c>
      <c r="C435" s="875">
        <v>0.18283327755453097</v>
      </c>
      <c r="D435" s="221">
        <v>150.75</v>
      </c>
    </row>
    <row r="436" spans="2:4">
      <c r="B436" s="1078">
        <v>40102</v>
      </c>
      <c r="C436" s="875">
        <v>8.8105115099194387E-2</v>
      </c>
      <c r="D436" s="221">
        <v>150.71</v>
      </c>
    </row>
    <row r="437" spans="2:4">
      <c r="B437" s="1078">
        <v>40105</v>
      </c>
      <c r="C437" s="875">
        <v>0.18504451212626929</v>
      </c>
      <c r="D437" s="221">
        <v>150.755</v>
      </c>
    </row>
    <row r="438" spans="2:4">
      <c r="B438" s="1078">
        <v>40106</v>
      </c>
      <c r="C438" s="875">
        <v>5.4128292300811301E-2</v>
      </c>
      <c r="D438" s="221">
        <v>150.77500000000001</v>
      </c>
    </row>
    <row r="439" spans="2:4">
      <c r="B439" s="1078">
        <v>40107</v>
      </c>
      <c r="C439" s="875">
        <v>0.17917193306553217</v>
      </c>
      <c r="D439" s="221">
        <v>150.755</v>
      </c>
    </row>
    <row r="440" spans="2:4">
      <c r="B440" s="1078">
        <v>40108</v>
      </c>
      <c r="C440" s="875">
        <v>3.5976482146294148E-2</v>
      </c>
      <c r="D440" s="221">
        <v>150.63999999999999</v>
      </c>
    </row>
    <row r="441" spans="2:4">
      <c r="B441" s="1078">
        <v>40109</v>
      </c>
      <c r="C441" s="875">
        <v>0.13992590396700705</v>
      </c>
      <c r="D441" s="221">
        <v>150.64500000000001</v>
      </c>
    </row>
    <row r="442" spans="2:4">
      <c r="B442" s="1078">
        <v>40112</v>
      </c>
      <c r="C442" s="875">
        <v>7.3635996546630986E-2</v>
      </c>
      <c r="D442" s="221">
        <v>150.66999999999999</v>
      </c>
    </row>
    <row r="443" spans="2:4">
      <c r="B443" s="1078">
        <v>40113</v>
      </c>
      <c r="C443" s="875">
        <v>-7.5644671479820347E-3</v>
      </c>
      <c r="D443" s="221">
        <v>150.70500000000001</v>
      </c>
    </row>
    <row r="444" spans="2:4">
      <c r="B444" s="1078">
        <v>40114</v>
      </c>
      <c r="C444" s="875">
        <v>0.18941531966898564</v>
      </c>
      <c r="D444" s="221">
        <v>150.715</v>
      </c>
    </row>
    <row r="445" spans="2:4">
      <c r="B445" s="1078">
        <v>40115</v>
      </c>
      <c r="C445" s="875">
        <v>0.14189672704739009</v>
      </c>
      <c r="D445" s="221">
        <v>150.755</v>
      </c>
    </row>
    <row r="446" spans="2:4">
      <c r="B446" s="1078">
        <v>40116</v>
      </c>
      <c r="C446" s="875">
        <v>-7.3476280370253721E-2</v>
      </c>
      <c r="D446" s="221">
        <v>150.74</v>
      </c>
    </row>
    <row r="447" spans="2:4">
      <c r="B447" s="1078">
        <v>40119</v>
      </c>
      <c r="C447" s="875">
        <v>8.6904119088517348E-2</v>
      </c>
      <c r="D447" s="221">
        <v>150.77000000000001</v>
      </c>
    </row>
    <row r="448" spans="2:4">
      <c r="B448" s="1078">
        <v>40120</v>
      </c>
      <c r="C448" s="875">
        <v>1.1324466688858226E-2</v>
      </c>
      <c r="D448" s="221">
        <v>150.84</v>
      </c>
    </row>
    <row r="449" spans="2:4">
      <c r="B449" s="1078">
        <v>40121</v>
      </c>
      <c r="C449" s="875">
        <v>9.8722950965728876E-2</v>
      </c>
      <c r="D449" s="221">
        <v>150.81</v>
      </c>
    </row>
    <row r="450" spans="2:4">
      <c r="B450" s="1078">
        <v>40122</v>
      </c>
      <c r="C450" s="875">
        <v>0.20220769689731363</v>
      </c>
      <c r="D450" s="221">
        <v>150.82</v>
      </c>
    </row>
    <row r="451" spans="2:4">
      <c r="B451" s="1078">
        <v>40123</v>
      </c>
      <c r="C451" s="875">
        <v>1.7278017917236543E-2</v>
      </c>
      <c r="D451" s="221">
        <v>150.80500000000001</v>
      </c>
    </row>
    <row r="452" spans="2:4">
      <c r="B452" s="1078">
        <v>40126</v>
      </c>
      <c r="C452" s="875">
        <v>-0.12715194177301714</v>
      </c>
      <c r="D452" s="221">
        <v>150.89500000000001</v>
      </c>
    </row>
    <row r="453" spans="2:4">
      <c r="B453" s="1078">
        <v>40127</v>
      </c>
      <c r="C453" s="875">
        <v>-1.1829530647707864E-2</v>
      </c>
      <c r="D453" s="221">
        <v>150.80000000000001</v>
      </c>
    </row>
    <row r="454" spans="2:4">
      <c r="B454" s="1078">
        <v>40129</v>
      </c>
      <c r="C454" s="875">
        <v>-0.55897155624607731</v>
      </c>
      <c r="D454" s="221">
        <v>150.28</v>
      </c>
    </row>
    <row r="455" spans="2:4">
      <c r="B455" s="1078">
        <v>40130</v>
      </c>
      <c r="C455" s="875">
        <v>-0.61702982212469215</v>
      </c>
      <c r="D455" s="221">
        <v>149.89500000000001</v>
      </c>
    </row>
    <row r="456" spans="2:4">
      <c r="B456" s="1078">
        <v>40133</v>
      </c>
      <c r="C456" s="875">
        <v>-1.130893981511838</v>
      </c>
      <c r="D456" s="221">
        <v>149.435</v>
      </c>
    </row>
    <row r="457" spans="2:4">
      <c r="B457" s="1078">
        <v>40134</v>
      </c>
      <c r="C457" s="875">
        <v>-0.57602831702613444</v>
      </c>
      <c r="D457" s="221">
        <v>149.155</v>
      </c>
    </row>
    <row r="458" spans="2:4">
      <c r="B458" s="1078">
        <v>40135</v>
      </c>
      <c r="C458" s="875">
        <v>-0.84278297782758371</v>
      </c>
      <c r="D458" s="221">
        <v>149.07499999999999</v>
      </c>
    </row>
    <row r="459" spans="2:4">
      <c r="B459" s="1078">
        <v>40136</v>
      </c>
      <c r="C459" s="875">
        <v>-0.1257055822788356</v>
      </c>
      <c r="D459" s="221">
        <v>148.93</v>
      </c>
    </row>
    <row r="460" spans="2:4">
      <c r="B460" s="1078">
        <v>40137</v>
      </c>
      <c r="C460" s="875">
        <v>-0.55445099077271598</v>
      </c>
      <c r="D460" s="221">
        <v>148.86500000000001</v>
      </c>
    </row>
    <row r="461" spans="2:4">
      <c r="B461" s="1078">
        <v>40140</v>
      </c>
      <c r="C461" s="875">
        <v>-0.53507647384796275</v>
      </c>
      <c r="D461" s="221">
        <v>148.78</v>
      </c>
    </row>
    <row r="462" spans="2:4">
      <c r="B462" s="1078">
        <v>40141</v>
      </c>
      <c r="C462" s="875">
        <v>-0.28633201937189068</v>
      </c>
      <c r="D462" s="221">
        <v>148.77500000000001</v>
      </c>
    </row>
    <row r="463" spans="2:4">
      <c r="B463" s="1078">
        <v>40142</v>
      </c>
      <c r="C463" s="875">
        <v>-5.8733621025956917E-2</v>
      </c>
      <c r="D463" s="221">
        <v>148.9</v>
      </c>
    </row>
    <row r="464" spans="2:4">
      <c r="B464" s="1078">
        <v>40147</v>
      </c>
      <c r="C464" s="875">
        <v>0.18216551822057739</v>
      </c>
      <c r="D464" s="221">
        <v>148.69999999999999</v>
      </c>
    </row>
    <row r="465" spans="2:4">
      <c r="B465" s="1078">
        <v>40148</v>
      </c>
      <c r="C465" s="875">
        <v>-5.4986577201151798E-3</v>
      </c>
      <c r="D465" s="221">
        <v>148.66499999999999</v>
      </c>
    </row>
    <row r="466" spans="2:4">
      <c r="B466" s="1078">
        <v>40149</v>
      </c>
      <c r="C466" s="875">
        <v>0.17651761061780574</v>
      </c>
      <c r="D466" s="221">
        <v>148.685</v>
      </c>
    </row>
    <row r="467" spans="2:4">
      <c r="B467" s="1078">
        <v>40150</v>
      </c>
      <c r="C467" s="875">
        <v>0.15478178417109187</v>
      </c>
      <c r="D467" s="221">
        <v>148.82</v>
      </c>
    </row>
    <row r="468" spans="2:4">
      <c r="B468" s="1078">
        <v>40151</v>
      </c>
      <c r="C468" s="875">
        <v>0.21824749495163503</v>
      </c>
      <c r="D468" s="221">
        <v>148.755</v>
      </c>
    </row>
    <row r="469" spans="2:4">
      <c r="B469" s="1078">
        <v>40154</v>
      </c>
      <c r="C469" s="875">
        <v>-3.0891158079065076E-2</v>
      </c>
      <c r="D469" s="221">
        <v>148.95500000000001</v>
      </c>
    </row>
    <row r="470" spans="2:4">
      <c r="B470" s="1078">
        <v>40155</v>
      </c>
      <c r="C470" s="875">
        <v>-0.20158475162661704</v>
      </c>
      <c r="D470" s="221">
        <v>149.03</v>
      </c>
    </row>
    <row r="471" spans="2:4">
      <c r="B471" s="1078">
        <v>40156</v>
      </c>
      <c r="C471" s="875">
        <v>-4.8313327185095636E-2</v>
      </c>
      <c r="D471" s="221">
        <v>149.06</v>
      </c>
    </row>
    <row r="472" spans="2:4">
      <c r="B472" s="1078">
        <v>40157</v>
      </c>
      <c r="C472" s="875">
        <v>8.46327885644612E-2</v>
      </c>
      <c r="D472" s="221">
        <v>149.11000000000001</v>
      </c>
    </row>
    <row r="473" spans="2:4">
      <c r="B473" s="1078">
        <v>40158</v>
      </c>
      <c r="C473" s="875">
        <v>8.9500830561923192E-2</v>
      </c>
      <c r="D473" s="221">
        <v>149.14500000000001</v>
      </c>
    </row>
    <row r="474" spans="2:4">
      <c r="B474" s="1078">
        <v>40161</v>
      </c>
      <c r="C474" s="875">
        <v>0.12555004634749106</v>
      </c>
      <c r="D474" s="221">
        <v>148.80000000000001</v>
      </c>
    </row>
    <row r="475" spans="2:4">
      <c r="B475" s="1078">
        <v>40162</v>
      </c>
      <c r="C475" s="875">
        <v>9.1630754720621932E-2</v>
      </c>
      <c r="D475" s="221">
        <v>148.75</v>
      </c>
    </row>
    <row r="476" spans="2:4">
      <c r="B476" s="1078">
        <v>40168</v>
      </c>
      <c r="C476" s="875">
        <v>-0.15184376100941835</v>
      </c>
      <c r="D476" s="221">
        <v>148.58500000000001</v>
      </c>
    </row>
    <row r="477" spans="2:4">
      <c r="B477" s="1078">
        <v>40169</v>
      </c>
      <c r="C477" s="875">
        <v>-0.16607024567378051</v>
      </c>
      <c r="D477" s="221">
        <v>148.465</v>
      </c>
    </row>
    <row r="478" spans="2:4">
      <c r="B478" s="1078">
        <v>40170</v>
      </c>
      <c r="C478" s="875">
        <v>0.32335373195346084</v>
      </c>
      <c r="D478" s="221">
        <v>148.44499999999999</v>
      </c>
    </row>
    <row r="479" spans="2:4">
      <c r="B479" s="1078">
        <v>40171</v>
      </c>
      <c r="C479" s="875">
        <v>-8.9062144964316595E-2</v>
      </c>
      <c r="D479" s="221">
        <v>148.375</v>
      </c>
    </row>
    <row r="480" spans="2:4">
      <c r="B480" s="1078">
        <v>40175</v>
      </c>
      <c r="C480" s="875">
        <v>7.7889023082387238E-2</v>
      </c>
      <c r="D480" s="221">
        <v>148.44999999999999</v>
      </c>
    </row>
    <row r="481" spans="2:4">
      <c r="B481" s="1078">
        <v>40176</v>
      </c>
      <c r="C481" s="875">
        <v>-0.44430431397479575</v>
      </c>
      <c r="D481" s="221">
        <v>148.35</v>
      </c>
    </row>
    <row r="482" spans="2:4">
      <c r="B482" s="1078">
        <v>40177</v>
      </c>
      <c r="C482" s="875">
        <v>-0.11608142545910752</v>
      </c>
      <c r="D482" s="221">
        <v>148.345</v>
      </c>
    </row>
    <row r="483" spans="2:4">
      <c r="B483" s="1078">
        <v>40178</v>
      </c>
      <c r="C483" s="875">
        <v>-0.20895858233204775</v>
      </c>
      <c r="D483" s="221">
        <v>148.51499999999999</v>
      </c>
    </row>
    <row r="484" spans="2:4">
      <c r="B484" s="1078">
        <v>40183</v>
      </c>
      <c r="C484" s="875">
        <v>-0.27943119554078577</v>
      </c>
      <c r="D484" s="221">
        <v>148.33500000000001</v>
      </c>
    </row>
    <row r="485" spans="2:4">
      <c r="B485" s="1078">
        <v>40184</v>
      </c>
      <c r="C485" s="875">
        <v>-0.65349657916366177</v>
      </c>
      <c r="D485" s="221">
        <v>148.19999999999999</v>
      </c>
    </row>
    <row r="486" spans="2:4">
      <c r="B486" s="1078">
        <v>40189</v>
      </c>
      <c r="C486" s="875">
        <v>-9.4055016415455051E-2</v>
      </c>
      <c r="D486" s="221">
        <v>148.13999999999999</v>
      </c>
    </row>
    <row r="487" spans="2:4">
      <c r="B487" s="1078">
        <v>40190</v>
      </c>
      <c r="C487" s="875">
        <v>2.4311551660869124E-3</v>
      </c>
      <c r="D487" s="221">
        <v>148.1</v>
      </c>
    </row>
    <row r="488" spans="2:4">
      <c r="B488" s="1078">
        <v>40191</v>
      </c>
      <c r="C488" s="875">
        <v>7.4031609806305826E-3</v>
      </c>
      <c r="D488" s="221">
        <v>148.07499999999999</v>
      </c>
    </row>
    <row r="489" spans="2:4">
      <c r="B489" s="1078">
        <v>40192</v>
      </c>
      <c r="C489" s="875">
        <v>9.073582829241604E-2</v>
      </c>
      <c r="D489" s="221">
        <v>148.07499999999999</v>
      </c>
    </row>
    <row r="490" spans="2:4">
      <c r="B490" s="1078">
        <v>40193</v>
      </c>
      <c r="C490" s="875">
        <v>-0.47409016644554691</v>
      </c>
      <c r="D490" s="221">
        <v>148.02500000000001</v>
      </c>
    </row>
    <row r="491" spans="2:4">
      <c r="B491" s="1078">
        <v>40197</v>
      </c>
      <c r="C491" s="875">
        <v>-0.43301908304637232</v>
      </c>
      <c r="D491" s="221">
        <v>147.95500000000001</v>
      </c>
    </row>
    <row r="492" spans="2:4">
      <c r="B492" s="1078">
        <v>40198</v>
      </c>
      <c r="C492" s="875">
        <v>-0.28177618979038932</v>
      </c>
      <c r="D492" s="221">
        <v>147.94</v>
      </c>
    </row>
    <row r="493" spans="2:4">
      <c r="B493" s="1078">
        <v>40199</v>
      </c>
      <c r="C493" s="875">
        <v>-0.14688739473365509</v>
      </c>
      <c r="D493" s="221">
        <v>147.905</v>
      </c>
    </row>
    <row r="494" spans="2:4">
      <c r="B494" s="1078">
        <v>40200</v>
      </c>
      <c r="C494" s="875">
        <v>-6.9214643873133183E-2</v>
      </c>
      <c r="D494" s="221">
        <v>147.875</v>
      </c>
    </row>
    <row r="495" spans="2:4">
      <c r="B495" s="1078">
        <v>40203</v>
      </c>
      <c r="C495" s="875">
        <v>0.11789946748931839</v>
      </c>
      <c r="D495" s="221">
        <v>147.99</v>
      </c>
    </row>
    <row r="496" spans="2:4">
      <c r="B496" s="1078">
        <v>40204</v>
      </c>
      <c r="C496" s="875">
        <v>3.7795325126607451E-2</v>
      </c>
      <c r="D496" s="221">
        <v>148.01</v>
      </c>
    </row>
    <row r="497" spans="2:4">
      <c r="B497" s="1078">
        <v>40205</v>
      </c>
      <c r="C497" s="875">
        <v>0.17670209507911749</v>
      </c>
      <c r="D497" s="221">
        <v>148.10499999999999</v>
      </c>
    </row>
    <row r="498" spans="2:4">
      <c r="B498" s="1078">
        <v>40206</v>
      </c>
      <c r="C498" s="875">
        <v>-3.9473879312100876E-2</v>
      </c>
      <c r="D498" s="221">
        <v>148.19999999999999</v>
      </c>
    </row>
    <row r="499" spans="2:4">
      <c r="B499" s="1078">
        <v>40207</v>
      </c>
      <c r="C499" s="875">
        <v>-0.22093390473663141</v>
      </c>
      <c r="D499" s="221">
        <v>148.095</v>
      </c>
    </row>
    <row r="500" spans="2:4">
      <c r="B500" s="1078">
        <v>40210</v>
      </c>
      <c r="C500" s="875">
        <v>0.20010759801216008</v>
      </c>
      <c r="D500" s="221">
        <v>147.995</v>
      </c>
    </row>
    <row r="501" spans="2:4">
      <c r="B501" s="1078">
        <v>40211</v>
      </c>
      <c r="C501" s="875">
        <v>-4.1138306838304772E-3</v>
      </c>
      <c r="D501" s="221">
        <v>147.97</v>
      </c>
    </row>
    <row r="502" spans="2:4">
      <c r="B502" s="1078">
        <v>40212</v>
      </c>
      <c r="C502" s="875">
        <v>2.3203180155233538E-2</v>
      </c>
      <c r="D502" s="221">
        <v>147.89500000000001</v>
      </c>
    </row>
    <row r="503" spans="2:4">
      <c r="B503" s="1078">
        <v>40213</v>
      </c>
      <c r="C503" s="875">
        <v>-0.19757839548767031</v>
      </c>
      <c r="D503" s="221">
        <v>147.84</v>
      </c>
    </row>
    <row r="504" spans="2:4">
      <c r="B504" s="1078">
        <v>40214</v>
      </c>
      <c r="C504" s="875">
        <v>9.1376460485801614E-2</v>
      </c>
      <c r="D504" s="221">
        <v>147.82499999999999</v>
      </c>
    </row>
    <row r="505" spans="2:4">
      <c r="B505" s="1078">
        <v>40217</v>
      </c>
      <c r="C505" s="875">
        <v>0.2369902904240358</v>
      </c>
      <c r="D505" s="221">
        <v>147.97499999999999</v>
      </c>
    </row>
    <row r="506" spans="2:4">
      <c r="B506" s="1078">
        <v>40218</v>
      </c>
      <c r="C506" s="875">
        <v>-0.21452176834666248</v>
      </c>
      <c r="D506" s="221">
        <v>148.15</v>
      </c>
    </row>
    <row r="507" spans="2:4">
      <c r="B507" s="1078">
        <v>40219</v>
      </c>
      <c r="C507" s="875">
        <v>0.10603785728493383</v>
      </c>
      <c r="D507" s="221">
        <v>148.21</v>
      </c>
    </row>
    <row r="508" spans="2:4">
      <c r="B508" s="1078">
        <v>40220</v>
      </c>
      <c r="C508" s="875">
        <v>-0.26486354941246915</v>
      </c>
      <c r="D508" s="221">
        <v>147.94999999999999</v>
      </c>
    </row>
    <row r="509" spans="2:4">
      <c r="B509" s="1078">
        <v>40221</v>
      </c>
      <c r="C509" s="875">
        <v>3.2456261987433288E-4</v>
      </c>
      <c r="D509" s="221">
        <v>147.9</v>
      </c>
    </row>
    <row r="510" spans="2:4">
      <c r="B510" s="1078">
        <v>40225</v>
      </c>
      <c r="C510" s="875">
        <v>4.4529191633955884E-2</v>
      </c>
      <c r="D510" s="221">
        <v>148.155</v>
      </c>
    </row>
    <row r="511" spans="2:4">
      <c r="B511" s="1078">
        <v>40226</v>
      </c>
      <c r="C511" s="875">
        <v>-0.25617985926955777</v>
      </c>
      <c r="D511" s="221">
        <v>147.83500000000001</v>
      </c>
    </row>
    <row r="512" spans="2:4">
      <c r="B512" s="1078">
        <v>40227</v>
      </c>
      <c r="C512" s="875">
        <v>-0.19524434277125607</v>
      </c>
      <c r="D512" s="221">
        <v>147.76499999999999</v>
      </c>
    </row>
    <row r="513" spans="2:7">
      <c r="B513" s="1078">
        <v>40228</v>
      </c>
      <c r="C513" s="875">
        <v>0.17935651880470158</v>
      </c>
      <c r="D513" s="221">
        <v>147.76</v>
      </c>
    </row>
    <row r="514" spans="2:7">
      <c r="B514" s="1078">
        <v>40231</v>
      </c>
      <c r="C514" s="875">
        <v>-0.23609392722914815</v>
      </c>
      <c r="D514" s="221">
        <v>147.65</v>
      </c>
    </row>
    <row r="515" spans="2:7">
      <c r="B515" s="1078">
        <v>40232</v>
      </c>
      <c r="C515" s="875">
        <v>-0.52573811263183068</v>
      </c>
      <c r="D515" s="221">
        <v>147.47</v>
      </c>
    </row>
    <row r="516" spans="2:7">
      <c r="B516" s="1078">
        <v>40233</v>
      </c>
      <c r="C516" s="875">
        <v>-0.7618630028910981</v>
      </c>
      <c r="D516" s="221">
        <v>147.32</v>
      </c>
    </row>
    <row r="517" spans="2:7">
      <c r="B517" s="1078">
        <v>40234</v>
      </c>
      <c r="C517" s="875">
        <v>-4.6320611487346827E-2</v>
      </c>
      <c r="D517" s="221">
        <v>147.34</v>
      </c>
    </row>
    <row r="518" spans="2:7">
      <c r="B518" s="1078">
        <v>40235</v>
      </c>
      <c r="C518" s="875">
        <v>2.7162367261012593E-3</v>
      </c>
      <c r="D518" s="221">
        <v>147.32</v>
      </c>
    </row>
    <row r="519" spans="2:7">
      <c r="B519" s="1078">
        <v>40238</v>
      </c>
      <c r="C519" s="875">
        <v>-8.1079999909408659E-2</v>
      </c>
      <c r="D519" s="221">
        <v>147.22</v>
      </c>
    </row>
    <row r="520" spans="2:7">
      <c r="B520" s="1078">
        <v>40239</v>
      </c>
      <c r="C520" s="875">
        <v>0.19560278288140207</v>
      </c>
      <c r="D520" s="221">
        <v>147.36500000000001</v>
      </c>
    </row>
    <row r="521" spans="2:7">
      <c r="B521" s="1078">
        <v>40240</v>
      </c>
      <c r="C521" s="875">
        <v>-1.6492541494308038E-2</v>
      </c>
      <c r="D521" s="221">
        <v>147.41499999999999</v>
      </c>
    </row>
    <row r="522" spans="2:7">
      <c r="B522" s="1078">
        <v>40241</v>
      </c>
      <c r="C522" s="875">
        <v>0.15019696659093812</v>
      </c>
      <c r="D522" s="221">
        <v>147.28</v>
      </c>
      <c r="G522" s="877"/>
    </row>
    <row r="523" spans="2:7">
      <c r="B523" s="1078">
        <v>40242</v>
      </c>
      <c r="C523" s="875">
        <v>3.8117353777287082E-2</v>
      </c>
      <c r="D523" s="221">
        <v>147.22499999999999</v>
      </c>
      <c r="G523" s="877"/>
    </row>
    <row r="524" spans="2:7">
      <c r="B524" s="1078">
        <v>40246</v>
      </c>
      <c r="C524" s="875">
        <v>-3.1080041569482214E-2</v>
      </c>
      <c r="D524" s="221">
        <v>147.23500000000001</v>
      </c>
      <c r="G524" s="48"/>
    </row>
    <row r="525" spans="2:7">
      <c r="B525" s="1078">
        <v>40247</v>
      </c>
      <c r="C525" s="875">
        <v>7.4376407060999003E-2</v>
      </c>
      <c r="D525" s="221">
        <v>147.285</v>
      </c>
      <c r="G525" s="48"/>
    </row>
    <row r="526" spans="2:7">
      <c r="B526" s="1078">
        <v>40248</v>
      </c>
      <c r="C526" s="875">
        <v>0.12427636641464297</v>
      </c>
      <c r="D526" s="221">
        <v>147.14500000000001</v>
      </c>
      <c r="G526" s="48"/>
    </row>
    <row r="527" spans="2:7">
      <c r="B527" s="1078">
        <v>40249</v>
      </c>
      <c r="C527" s="875">
        <v>0.10699320982017853</v>
      </c>
      <c r="D527" s="221">
        <v>147.11000000000001</v>
      </c>
      <c r="G527" s="48"/>
    </row>
    <row r="528" spans="2:7">
      <c r="B528" s="1078">
        <v>40252</v>
      </c>
      <c r="C528" s="875">
        <v>0.13576688324817515</v>
      </c>
      <c r="D528" s="221">
        <v>147.1</v>
      </c>
      <c r="G528" s="48"/>
    </row>
    <row r="529" spans="2:7">
      <c r="B529" s="1078">
        <v>40253</v>
      </c>
      <c r="C529" s="875">
        <v>0.3028690103701302</v>
      </c>
      <c r="D529" s="221">
        <v>147.05000000000001</v>
      </c>
      <c r="G529" s="48"/>
    </row>
    <row r="530" spans="2:7">
      <c r="B530" s="1078">
        <v>40254</v>
      </c>
      <c r="C530" s="875">
        <v>8.2907003239525365E-2</v>
      </c>
      <c r="D530" s="221">
        <v>147.01</v>
      </c>
      <c r="G530" s="48"/>
    </row>
    <row r="531" spans="2:7">
      <c r="B531" s="1078">
        <v>40255</v>
      </c>
      <c r="C531" s="875">
        <v>0.20669348602770915</v>
      </c>
      <c r="D531" s="221">
        <v>147.04499999999999</v>
      </c>
      <c r="G531" s="48"/>
    </row>
    <row r="532" spans="2:7">
      <c r="B532" s="1078">
        <v>40256</v>
      </c>
      <c r="C532" s="875">
        <v>0.10462669597272974</v>
      </c>
      <c r="D532" s="221">
        <v>146.94999999999999</v>
      </c>
      <c r="G532" s="48"/>
    </row>
    <row r="533" spans="2:7">
      <c r="B533" s="1078">
        <v>40262</v>
      </c>
      <c r="C533" s="875">
        <v>-0.24467804273780946</v>
      </c>
      <c r="D533" s="221">
        <v>146.89500000000001</v>
      </c>
      <c r="G533" s="48"/>
    </row>
    <row r="534" spans="2:7">
      <c r="B534" s="1078">
        <v>40263</v>
      </c>
      <c r="C534" s="875">
        <v>-7.3781355629884984E-2</v>
      </c>
      <c r="D534" s="221">
        <v>146.89500000000001</v>
      </c>
      <c r="G534" s="48"/>
    </row>
    <row r="535" spans="2:7">
      <c r="B535" s="1078">
        <v>40266</v>
      </c>
      <c r="C535" s="875">
        <v>0.14310870251698452</v>
      </c>
      <c r="D535" s="221">
        <v>146.97999999999999</v>
      </c>
      <c r="G535" s="877"/>
    </row>
    <row r="536" spans="2:7">
      <c r="B536" s="1078">
        <v>40267</v>
      </c>
      <c r="C536" s="875">
        <v>-0.10554281623990397</v>
      </c>
      <c r="D536" s="221">
        <v>147.08500000000001</v>
      </c>
    </row>
    <row r="537" spans="2:7">
      <c r="B537" s="1078">
        <v>40268</v>
      </c>
      <c r="C537" s="875">
        <v>0.16494473946521432</v>
      </c>
      <c r="D537" s="221">
        <v>146.97</v>
      </c>
    </row>
    <row r="538" spans="2:7">
      <c r="B538" s="1078">
        <v>40269</v>
      </c>
      <c r="C538" s="875">
        <v>-0.14585708810839199</v>
      </c>
      <c r="D538" s="221">
        <v>147.065</v>
      </c>
    </row>
    <row r="539" spans="2:7">
      <c r="B539" s="1078">
        <v>40270</v>
      </c>
      <c r="C539" s="875">
        <v>-2.7560377006463938E-2</v>
      </c>
      <c r="D539" s="221">
        <v>146.97999999999999</v>
      </c>
    </row>
    <row r="540" spans="2:7">
      <c r="B540" s="1078">
        <v>40273</v>
      </c>
      <c r="C540" s="875">
        <v>5.8696876212798496E-2</v>
      </c>
      <c r="D540" s="221">
        <v>146.88</v>
      </c>
    </row>
    <row r="541" spans="2:7">
      <c r="B541" s="1078">
        <v>40274</v>
      </c>
      <c r="C541" s="875">
        <v>1.9757175045097469E-2</v>
      </c>
      <c r="D541" s="221">
        <v>146.905</v>
      </c>
    </row>
    <row r="542" spans="2:7">
      <c r="B542" s="1078">
        <v>40275</v>
      </c>
      <c r="C542" s="875">
        <v>3.598508104820114E-2</v>
      </c>
      <c r="D542" s="221">
        <v>146.9</v>
      </c>
    </row>
    <row r="543" spans="2:7">
      <c r="B543" s="1078">
        <v>40276</v>
      </c>
      <c r="C543" s="875">
        <v>0.20400675395023635</v>
      </c>
      <c r="D543" s="221">
        <v>146.84</v>
      </c>
    </row>
    <row r="544" spans="2:7">
      <c r="B544" s="1078">
        <v>40277</v>
      </c>
      <c r="C544" s="875">
        <v>0.36802076020219499</v>
      </c>
      <c r="D544" s="221">
        <v>146.785</v>
      </c>
    </row>
    <row r="545" spans="2:4">
      <c r="B545" s="1078">
        <v>40280</v>
      </c>
      <c r="C545" s="875">
        <v>5.3967533523281472E-2</v>
      </c>
      <c r="D545" s="221">
        <v>146.755</v>
      </c>
    </row>
    <row r="546" spans="2:4">
      <c r="B546" s="1078">
        <v>40281</v>
      </c>
      <c r="C546" s="875">
        <v>0.50207319698758368</v>
      </c>
      <c r="D546" s="221">
        <v>146.68</v>
      </c>
    </row>
    <row r="547" spans="2:4">
      <c r="B547" s="1078">
        <v>40282</v>
      </c>
      <c r="C547" s="875">
        <v>0.87079080293812583</v>
      </c>
      <c r="D547" s="221">
        <v>146.63499999999999</v>
      </c>
    </row>
    <row r="548" spans="2:4">
      <c r="B548" s="1078">
        <v>40283</v>
      </c>
      <c r="C548" s="875">
        <v>0.46885096424712913</v>
      </c>
      <c r="D548" s="221">
        <v>146.57499999999999</v>
      </c>
    </row>
    <row r="549" spans="2:4">
      <c r="B549" s="1078">
        <v>40284</v>
      </c>
      <c r="C549" s="875">
        <v>-0.21440867561786497</v>
      </c>
      <c r="D549" s="221">
        <v>146.49</v>
      </c>
    </row>
    <row r="550" spans="2:4">
      <c r="B550" s="1078">
        <v>40287</v>
      </c>
      <c r="C550" s="875">
        <v>0.74410477817462062</v>
      </c>
      <c r="D550" s="221">
        <v>146.625</v>
      </c>
    </row>
    <row r="551" spans="2:4">
      <c r="B551" s="1078">
        <v>40288</v>
      </c>
      <c r="C551" s="875">
        <v>-0.23384387253247746</v>
      </c>
      <c r="D551" s="221">
        <v>146.63499999999999</v>
      </c>
    </row>
    <row r="552" spans="2:4">
      <c r="B552" s="1078">
        <v>40289</v>
      </c>
      <c r="C552" s="875">
        <v>-0.20547661097655162</v>
      </c>
      <c r="D552" s="221">
        <v>146.46</v>
      </c>
    </row>
    <row r="553" spans="2:4">
      <c r="B553" s="1078">
        <v>40290</v>
      </c>
      <c r="C553" s="875">
        <v>9.6129520955697739E-2</v>
      </c>
      <c r="D553" s="221">
        <v>146.61000000000001</v>
      </c>
    </row>
    <row r="554" spans="2:4">
      <c r="B554" s="1078">
        <v>40291</v>
      </c>
      <c r="C554" s="875">
        <v>-7.2291497436143007E-2</v>
      </c>
      <c r="D554" s="221">
        <v>146.495</v>
      </c>
    </row>
    <row r="555" spans="2:4">
      <c r="B555" s="1078">
        <v>40294</v>
      </c>
      <c r="C555" s="875">
        <v>6.4254466087618811E-2</v>
      </c>
      <c r="D555" s="221">
        <v>146.52000000000001</v>
      </c>
    </row>
    <row r="556" spans="2:4">
      <c r="B556" s="1078">
        <v>40295</v>
      </c>
      <c r="C556" s="875">
        <v>-4.3785195403038504E-2</v>
      </c>
      <c r="D556" s="221">
        <v>146.405</v>
      </c>
    </row>
    <row r="557" spans="2:4">
      <c r="B557" s="1078">
        <v>40296</v>
      </c>
      <c r="C557" s="875">
        <v>0.22067021891483446</v>
      </c>
      <c r="D557" s="221">
        <v>146.62</v>
      </c>
    </row>
    <row r="558" spans="2:4">
      <c r="B558" s="1078">
        <v>40297</v>
      </c>
      <c r="C558" s="875">
        <v>4.4807086413756213E-2</v>
      </c>
      <c r="D558" s="221">
        <v>146.73500000000001</v>
      </c>
    </row>
    <row r="559" spans="2:4">
      <c r="B559" s="1078">
        <v>40298</v>
      </c>
      <c r="C559" s="875">
        <v>-0.15268257032439742</v>
      </c>
      <c r="D559" s="221">
        <v>146.435</v>
      </c>
    </row>
    <row r="560" spans="2:4">
      <c r="B560" s="1078">
        <v>40302</v>
      </c>
      <c r="C560" s="875">
        <v>0.29234521965521126</v>
      </c>
      <c r="D560" s="221">
        <v>146.52500000000001</v>
      </c>
    </row>
    <row r="561" spans="2:4">
      <c r="B561" s="1078">
        <v>40303</v>
      </c>
      <c r="C561" s="875">
        <v>-3.7519572074653576E-2</v>
      </c>
      <c r="D561" s="221">
        <v>146.73500000000001</v>
      </c>
    </row>
    <row r="562" spans="2:4">
      <c r="B562" s="1078">
        <v>40304</v>
      </c>
      <c r="C562" s="875">
        <v>-0.37027127485178551</v>
      </c>
      <c r="D562" s="221">
        <v>146.9</v>
      </c>
    </row>
    <row r="563" spans="2:4">
      <c r="B563" s="1078">
        <v>40305</v>
      </c>
      <c r="C563" s="875">
        <v>-0.51633419618983922</v>
      </c>
      <c r="D563" s="221">
        <v>147.065</v>
      </c>
    </row>
    <row r="564" spans="2:4">
      <c r="B564" s="1078">
        <v>40309</v>
      </c>
      <c r="C564" s="875">
        <v>-0.1203078204599449</v>
      </c>
      <c r="D564" s="221">
        <v>147.16999999999999</v>
      </c>
    </row>
    <row r="565" spans="2:4">
      <c r="B565" s="1078">
        <v>40310</v>
      </c>
      <c r="C565" s="875">
        <v>-0.52895457058994377</v>
      </c>
      <c r="D565" s="221">
        <v>147.17500000000001</v>
      </c>
    </row>
    <row r="566" spans="2:4">
      <c r="B566" s="1078">
        <v>40311</v>
      </c>
      <c r="C566" s="875">
        <v>-0.14833003160835873</v>
      </c>
      <c r="D566" s="221">
        <v>146.54</v>
      </c>
    </row>
    <row r="567" spans="2:4">
      <c r="B567" s="1078">
        <v>40312</v>
      </c>
      <c r="C567" s="875">
        <v>-0.16077776603560429</v>
      </c>
      <c r="D567" s="221">
        <v>146.47499999999999</v>
      </c>
    </row>
    <row r="568" spans="2:4">
      <c r="B568" s="1078">
        <v>40315</v>
      </c>
      <c r="C568" s="875">
        <v>-1.3698438720527305E-2</v>
      </c>
      <c r="D568" s="221">
        <v>146.72999999999999</v>
      </c>
    </row>
    <row r="569" spans="2:4">
      <c r="B569" s="1078">
        <v>40316</v>
      </c>
      <c r="C569" s="875">
        <v>-0.22767675557491368</v>
      </c>
      <c r="D569" s="221">
        <v>146.69499999999999</v>
      </c>
    </row>
    <row r="570" spans="2:4">
      <c r="B570" s="1078">
        <v>40317</v>
      </c>
      <c r="C570" s="875">
        <v>-3.1210636663542388E-2</v>
      </c>
      <c r="D570" s="221">
        <v>146.56</v>
      </c>
    </row>
    <row r="571" spans="2:4">
      <c r="B571" s="1078">
        <v>40318</v>
      </c>
      <c r="C571" s="875">
        <v>-0.14412772366400761</v>
      </c>
      <c r="D571" s="221">
        <v>146.54</v>
      </c>
    </row>
    <row r="572" spans="2:4">
      <c r="B572" s="1078">
        <v>40319</v>
      </c>
      <c r="C572" s="875">
        <v>-0.40049179013195918</v>
      </c>
      <c r="D572" s="221">
        <v>146.935</v>
      </c>
    </row>
    <row r="573" spans="2:4">
      <c r="B573" s="1078">
        <v>40322</v>
      </c>
      <c r="C573" s="875">
        <v>-0.68164429182586495</v>
      </c>
      <c r="D573" s="221">
        <v>146.45500000000001</v>
      </c>
    </row>
    <row r="574" spans="2:4">
      <c r="B574" s="1078">
        <v>40323</v>
      </c>
      <c r="C574" s="875">
        <v>-8.1504321339205821E-3</v>
      </c>
      <c r="D574" s="221">
        <v>146.655</v>
      </c>
    </row>
    <row r="575" spans="2:4">
      <c r="B575" s="1078">
        <v>40324</v>
      </c>
      <c r="C575" s="875">
        <v>-7.1650665796402252E-2</v>
      </c>
      <c r="D575" s="221">
        <v>146.83500000000001</v>
      </c>
    </row>
    <row r="576" spans="2:4">
      <c r="B576" s="1078">
        <v>40325</v>
      </c>
      <c r="C576" s="875">
        <v>0.25629820790080932</v>
      </c>
      <c r="D576" s="221">
        <v>146.625</v>
      </c>
    </row>
    <row r="577" spans="2:4">
      <c r="B577" s="1078">
        <v>40326</v>
      </c>
      <c r="C577" s="875">
        <v>1.3567021510989458E-2</v>
      </c>
      <c r="D577" s="221">
        <v>146.505</v>
      </c>
    </row>
    <row r="578" spans="2:4">
      <c r="B578" s="1078">
        <v>40330</v>
      </c>
      <c r="C578" s="875">
        <v>3.4785769754403173E-2</v>
      </c>
      <c r="D578" s="221">
        <v>146.88999999999999</v>
      </c>
    </row>
    <row r="579" spans="2:4">
      <c r="B579" s="1078">
        <v>40331</v>
      </c>
      <c r="C579" s="875">
        <v>0.39318072206459775</v>
      </c>
      <c r="D579" s="221">
        <v>146.83500000000001</v>
      </c>
    </row>
    <row r="580" spans="2:4">
      <c r="B580" s="1078">
        <v>40332</v>
      </c>
      <c r="C580" s="875">
        <v>4.6556073738025616E-2</v>
      </c>
      <c r="D580" s="221">
        <v>146.64500000000001</v>
      </c>
    </row>
    <row r="581" spans="2:4">
      <c r="B581" s="1078">
        <v>40333</v>
      </c>
      <c r="C581" s="875">
        <v>0.2312064089542584</v>
      </c>
      <c r="D581" s="221">
        <v>146.77000000000001</v>
      </c>
    </row>
    <row r="582" spans="2:4">
      <c r="B582" s="1078">
        <v>40336</v>
      </c>
      <c r="C582" s="875">
        <v>-0.20773712906885375</v>
      </c>
      <c r="D582" s="221">
        <v>147.08000000000001</v>
      </c>
    </row>
    <row r="583" spans="2:4">
      <c r="B583" s="1078">
        <v>40337</v>
      </c>
      <c r="C583" s="875">
        <v>4.201213353346863E-2</v>
      </c>
      <c r="D583" s="221">
        <v>147.19</v>
      </c>
    </row>
    <row r="584" spans="2:4">
      <c r="B584" s="1078">
        <v>40338</v>
      </c>
      <c r="C584" s="875">
        <v>-0.39447079043676636</v>
      </c>
      <c r="D584" s="221">
        <v>147.23500000000001</v>
      </c>
    </row>
    <row r="585" spans="2:4">
      <c r="B585" s="1078">
        <v>40339</v>
      </c>
      <c r="C585" s="875">
        <v>0.12987070818515994</v>
      </c>
      <c r="D585" s="221">
        <v>146.95500000000001</v>
      </c>
    </row>
    <row r="586" spans="2:4">
      <c r="B586" s="1078">
        <v>40340</v>
      </c>
      <c r="C586" s="875">
        <v>-0.27323071352770129</v>
      </c>
      <c r="D586" s="221">
        <v>147.04</v>
      </c>
    </row>
    <row r="587" spans="2:4">
      <c r="B587" s="1078">
        <v>40343</v>
      </c>
      <c r="C587" s="875">
        <v>-0.2236609976355593</v>
      </c>
      <c r="D587" s="221">
        <v>147.08500000000001</v>
      </c>
    </row>
    <row r="588" spans="2:4">
      <c r="B588" s="1078">
        <v>40344</v>
      </c>
      <c r="C588" s="875">
        <v>1.5871779824536719E-2</v>
      </c>
      <c r="D588" s="221">
        <v>147.26</v>
      </c>
    </row>
    <row r="589" spans="2:4">
      <c r="B589" s="1078">
        <v>40345</v>
      </c>
      <c r="C589" s="875">
        <v>-0.12189367953004325</v>
      </c>
      <c r="D589" s="221">
        <v>147.08500000000001</v>
      </c>
    </row>
    <row r="590" spans="2:4">
      <c r="B590" s="1078">
        <v>40346</v>
      </c>
      <c r="C590" s="875">
        <v>-0.48020796131092625</v>
      </c>
      <c r="D590" s="221">
        <v>147.06</v>
      </c>
    </row>
    <row r="591" spans="2:4">
      <c r="B591" s="1078">
        <v>40347</v>
      </c>
      <c r="C591" s="875">
        <v>4.6508940876577268E-2</v>
      </c>
      <c r="D591" s="221">
        <v>147</v>
      </c>
    </row>
    <row r="592" spans="2:4">
      <c r="B592" s="1078">
        <v>40350</v>
      </c>
      <c r="C592" s="875">
        <v>5.6199814904528633E-2</v>
      </c>
      <c r="D592" s="221">
        <v>146.94499999999999</v>
      </c>
    </row>
    <row r="593" spans="2:4">
      <c r="B593" s="1078">
        <v>40351</v>
      </c>
      <c r="C593" s="875">
        <v>-0.10288847065708807</v>
      </c>
      <c r="D593" s="221">
        <v>146.99</v>
      </c>
    </row>
    <row r="594" spans="2:4">
      <c r="B594" s="1078">
        <v>40352</v>
      </c>
      <c r="C594" s="875">
        <v>1.1463901441992324</v>
      </c>
      <c r="D594" s="221">
        <v>147.13499999999999</v>
      </c>
    </row>
    <row r="595" spans="2:4">
      <c r="B595" s="1078">
        <v>40353</v>
      </c>
      <c r="C595" s="875">
        <v>0.3137938109515902</v>
      </c>
      <c r="D595" s="221">
        <v>147.19999999999999</v>
      </c>
    </row>
    <row r="596" spans="2:4">
      <c r="B596" s="1078">
        <v>40354</v>
      </c>
      <c r="C596" s="875">
        <v>-0.13439420643967945</v>
      </c>
      <c r="D596" s="221">
        <v>147.32499999999999</v>
      </c>
    </row>
    <row r="597" spans="2:4">
      <c r="B597" s="1078">
        <v>40357</v>
      </c>
      <c r="C597" s="875">
        <v>-0.21853810917718314</v>
      </c>
      <c r="D597" s="221">
        <v>147.41999999999999</v>
      </c>
    </row>
    <row r="598" spans="2:4">
      <c r="B598" s="1078">
        <v>40358</v>
      </c>
      <c r="C598" s="875">
        <v>0.35528572526229707</v>
      </c>
      <c r="D598" s="221">
        <v>147.47499999999999</v>
      </c>
    </row>
    <row r="599" spans="2:4">
      <c r="B599" s="1078">
        <v>40359</v>
      </c>
      <c r="C599" s="875">
        <v>-0.10367255795659189</v>
      </c>
      <c r="D599" s="221">
        <v>147.535</v>
      </c>
    </row>
    <row r="600" spans="2:4">
      <c r="B600" s="1078">
        <v>40360</v>
      </c>
      <c r="C600" s="875">
        <v>1.3808494920637834E-2</v>
      </c>
      <c r="D600" s="221">
        <v>147.47499999999999</v>
      </c>
    </row>
    <row r="601" spans="2:4">
      <c r="B601" s="1078">
        <v>40361</v>
      </c>
      <c r="C601" s="875">
        <v>-0.2892572173603693</v>
      </c>
      <c r="D601" s="221">
        <v>147.46</v>
      </c>
    </row>
    <row r="602" spans="2:4">
      <c r="B602" s="1078">
        <v>40366</v>
      </c>
      <c r="C602" s="875">
        <v>-0.40126978138023323</v>
      </c>
      <c r="D602" s="221">
        <v>147.35499999999999</v>
      </c>
    </row>
    <row r="603" spans="2:4">
      <c r="B603" s="1078">
        <v>40367</v>
      </c>
      <c r="C603" s="875">
        <v>-8.2110567760537975E-2</v>
      </c>
      <c r="D603" s="221">
        <v>147.505</v>
      </c>
    </row>
    <row r="604" spans="2:4">
      <c r="B604" s="1078">
        <v>40368</v>
      </c>
      <c r="C604" s="875">
        <v>-0.35688771801972169</v>
      </c>
      <c r="D604" s="221">
        <v>147.535</v>
      </c>
    </row>
    <row r="605" spans="2:4">
      <c r="B605" s="1078">
        <v>40371</v>
      </c>
      <c r="C605" s="875">
        <v>0.53104423099865417</v>
      </c>
      <c r="D605" s="221">
        <v>147.61500000000001</v>
      </c>
    </row>
    <row r="606" spans="2:4">
      <c r="B606" s="1078">
        <v>40372</v>
      </c>
      <c r="C606" s="875">
        <v>-0.35694189058311138</v>
      </c>
      <c r="D606" s="221">
        <v>147.715</v>
      </c>
    </row>
    <row r="607" spans="2:4">
      <c r="B607" s="1078">
        <v>40373</v>
      </c>
      <c r="C607" s="875">
        <v>-0.35814584474959565</v>
      </c>
      <c r="D607" s="221">
        <v>147.72499999999999</v>
      </c>
    </row>
    <row r="608" spans="2:4">
      <c r="B608" s="1078">
        <v>40374</v>
      </c>
      <c r="C608" s="875">
        <v>-0.56091060032450435</v>
      </c>
      <c r="D608" s="221">
        <v>147.565</v>
      </c>
    </row>
    <row r="609" spans="2:4">
      <c r="B609" s="1078">
        <v>40375</v>
      </c>
      <c r="C609" s="875">
        <v>-0.11792264967425972</v>
      </c>
      <c r="D609" s="221">
        <v>147.54</v>
      </c>
    </row>
    <row r="610" spans="2:4">
      <c r="B610" s="1078">
        <v>40378</v>
      </c>
      <c r="C610" s="875">
        <v>-0.30089555675808505</v>
      </c>
      <c r="D610" s="221">
        <v>147.47</v>
      </c>
    </row>
    <row r="611" spans="2:4">
      <c r="B611" s="1078">
        <v>40379</v>
      </c>
      <c r="C611" s="875">
        <v>-0.13138962364681775</v>
      </c>
      <c r="D611" s="221">
        <v>147.54</v>
      </c>
    </row>
    <row r="612" spans="2:4">
      <c r="B612" s="1078">
        <v>40380</v>
      </c>
      <c r="C612" s="875">
        <v>0.18858175443987241</v>
      </c>
      <c r="D612" s="221">
        <v>147.56</v>
      </c>
    </row>
    <row r="613" spans="2:4">
      <c r="B613" s="1078">
        <v>40381</v>
      </c>
      <c r="C613" s="875">
        <v>0.17377983985656448</v>
      </c>
      <c r="D613" s="221">
        <v>147.63499999999999</v>
      </c>
    </row>
    <row r="614" spans="2:4">
      <c r="B614" s="1078">
        <v>40382</v>
      </c>
      <c r="C614" s="875">
        <v>-0.1764756453404277</v>
      </c>
      <c r="D614" s="221">
        <v>147.435</v>
      </c>
    </row>
    <row r="615" spans="2:4">
      <c r="B615" s="1078">
        <v>40385</v>
      </c>
      <c r="C615" s="875">
        <v>0.28640638799023016</v>
      </c>
      <c r="D615" s="221">
        <v>147.315</v>
      </c>
    </row>
    <row r="616" spans="2:4">
      <c r="B616" s="1078">
        <v>40386</v>
      </c>
      <c r="C616" s="875">
        <v>0.27009251927561118</v>
      </c>
      <c r="D616" s="221">
        <v>147.43</v>
      </c>
    </row>
    <row r="617" spans="2:4">
      <c r="B617" s="1078">
        <v>40387</v>
      </c>
      <c r="C617" s="875">
        <v>0.26359641696723746</v>
      </c>
      <c r="D617" s="221">
        <v>147.56</v>
      </c>
    </row>
    <row r="618" spans="2:4">
      <c r="B618" s="1078">
        <v>40388</v>
      </c>
      <c r="C618" s="875">
        <v>-0.1860117558137013</v>
      </c>
      <c r="D618" s="221">
        <v>147.6</v>
      </c>
    </row>
    <row r="619" spans="2:4">
      <c r="B619" s="1078">
        <v>40389</v>
      </c>
      <c r="C619" s="875">
        <v>-0.24193599770657137</v>
      </c>
      <c r="D619" s="221">
        <v>147.72</v>
      </c>
    </row>
    <row r="620" spans="2:4">
      <c r="B620" s="1078">
        <v>40392</v>
      </c>
      <c r="C620" s="875">
        <v>-0.31810253787587173</v>
      </c>
      <c r="D620" s="221">
        <v>147.78</v>
      </c>
    </row>
    <row r="621" spans="2:4">
      <c r="B621" s="1078">
        <v>40393</v>
      </c>
      <c r="C621" s="875">
        <v>-0.26482929963351265</v>
      </c>
      <c r="D621" s="221">
        <v>147.655</v>
      </c>
    </row>
    <row r="622" spans="2:4">
      <c r="B622" s="1078">
        <v>40394</v>
      </c>
      <c r="C622" s="875">
        <v>-0.32778364539000443</v>
      </c>
      <c r="D622" s="221">
        <v>147.465</v>
      </c>
    </row>
    <row r="623" spans="2:4">
      <c r="B623" s="1078">
        <v>40395</v>
      </c>
      <c r="C623" s="875">
        <v>-0.40250283267731835</v>
      </c>
      <c r="D623" s="221">
        <v>147.375</v>
      </c>
    </row>
    <row r="624" spans="2:4">
      <c r="B624" s="1078">
        <v>40396</v>
      </c>
      <c r="C624" s="875">
        <v>-0.11174741636557425</v>
      </c>
      <c r="D624" s="221">
        <v>147.27500000000001</v>
      </c>
    </row>
    <row r="625" spans="2:4">
      <c r="B625" s="1078">
        <v>40399</v>
      </c>
      <c r="C625" s="875">
        <v>-9.0335652376468664E-2</v>
      </c>
      <c r="D625" s="221">
        <v>147.25</v>
      </c>
    </row>
    <row r="626" spans="2:4">
      <c r="B626" s="1078">
        <v>40400</v>
      </c>
      <c r="C626" s="875">
        <v>-0.1937317916872236</v>
      </c>
      <c r="D626" s="221">
        <v>147.36500000000001</v>
      </c>
    </row>
    <row r="627" spans="2:4">
      <c r="B627" s="1078">
        <v>40401</v>
      </c>
      <c r="C627" s="875">
        <v>-0.55516827732160889</v>
      </c>
      <c r="D627" s="221">
        <v>147.33500000000001</v>
      </c>
    </row>
    <row r="628" spans="2:4">
      <c r="B628" s="1078">
        <v>40402</v>
      </c>
      <c r="C628" s="875">
        <v>-0.24515585297426823</v>
      </c>
      <c r="D628" s="221">
        <v>147.67500000000001</v>
      </c>
    </row>
    <row r="629" spans="2:4">
      <c r="B629" s="1078">
        <v>40403</v>
      </c>
      <c r="C629" s="875">
        <v>-0.13449050555260356</v>
      </c>
      <c r="D629" s="221">
        <v>147.36500000000001</v>
      </c>
    </row>
    <row r="630" spans="2:4">
      <c r="B630" s="1078">
        <v>40406</v>
      </c>
      <c r="C630" s="875">
        <v>8.4081600099968526E-2</v>
      </c>
      <c r="D630" s="221">
        <v>147.37</v>
      </c>
    </row>
    <row r="631" spans="2:4">
      <c r="B631" s="1078">
        <v>40407</v>
      </c>
      <c r="C631" s="875">
        <v>-0.41072516482535915</v>
      </c>
      <c r="D631" s="221">
        <v>147.255</v>
      </c>
    </row>
    <row r="632" spans="2:4">
      <c r="B632" s="1078">
        <v>40408</v>
      </c>
      <c r="C632" s="875">
        <v>-0.75866658375930429</v>
      </c>
      <c r="D632" s="221">
        <v>147.16999999999999</v>
      </c>
    </row>
    <row r="633" spans="2:4">
      <c r="B633" s="1078">
        <v>40409</v>
      </c>
      <c r="C633" s="875">
        <v>-0.12480001500921187</v>
      </c>
      <c r="D633" s="221">
        <v>147.16499999999999</v>
      </c>
    </row>
    <row r="634" spans="2:4">
      <c r="B634" s="1078">
        <v>40410</v>
      </c>
      <c r="C634" s="875">
        <v>-0.70094001401782591</v>
      </c>
      <c r="D634" s="221">
        <v>147.11500000000001</v>
      </c>
    </row>
    <row r="635" spans="2:4">
      <c r="B635" s="1078">
        <v>40413</v>
      </c>
      <c r="C635" s="875">
        <v>4.3681503948731354E-3</v>
      </c>
      <c r="D635" s="221">
        <v>147.21</v>
      </c>
    </row>
    <row r="636" spans="2:4">
      <c r="B636" s="1078">
        <v>40414</v>
      </c>
      <c r="C636" s="875">
        <v>-0.31825326651769364</v>
      </c>
      <c r="D636" s="221">
        <v>147.16499999999999</v>
      </c>
    </row>
    <row r="637" spans="2:4">
      <c r="B637" s="1078">
        <v>40415</v>
      </c>
      <c r="C637" s="875">
        <v>-0.17069472394467075</v>
      </c>
      <c r="D637" s="221">
        <v>147.26</v>
      </c>
    </row>
    <row r="638" spans="2:4">
      <c r="B638" s="1078">
        <v>40416</v>
      </c>
      <c r="C638" s="875">
        <v>-7.0490954464192054E-2</v>
      </c>
      <c r="D638" s="221">
        <v>147.16</v>
      </c>
    </row>
    <row r="639" spans="2:4">
      <c r="B639" s="1078">
        <v>40417</v>
      </c>
      <c r="C639" s="875">
        <v>0.11577438330208183</v>
      </c>
      <c r="D639" s="221">
        <v>147.14500000000001</v>
      </c>
    </row>
    <row r="640" spans="2:4">
      <c r="B640" s="1078">
        <v>40421</v>
      </c>
      <c r="C640" s="875">
        <v>0.26234220093548988</v>
      </c>
      <c r="D640" s="221">
        <v>147.34</v>
      </c>
    </row>
    <row r="641" spans="2:4">
      <c r="B641" s="1078">
        <v>40422</v>
      </c>
      <c r="C641" s="875">
        <v>-0.39450806373273761</v>
      </c>
      <c r="D641" s="221">
        <v>147.23500000000001</v>
      </c>
    </row>
    <row r="642" spans="2:4">
      <c r="B642" s="1078">
        <v>40423</v>
      </c>
      <c r="C642" s="875">
        <v>-2.3167521210365569E-2</v>
      </c>
      <c r="D642" s="221">
        <v>147.27000000000001</v>
      </c>
    </row>
    <row r="643" spans="2:4">
      <c r="B643" s="1078">
        <v>40424</v>
      </c>
      <c r="C643" s="875">
        <v>3.1233965536599718E-2</v>
      </c>
      <c r="D643" s="221">
        <v>147.285</v>
      </c>
    </row>
    <row r="644" spans="2:4">
      <c r="B644" s="1078">
        <v>40428</v>
      </c>
      <c r="C644" s="875">
        <v>-1.2491728336415018</v>
      </c>
      <c r="D644" s="221">
        <v>147.35499999999999</v>
      </c>
    </row>
    <row r="645" spans="2:4">
      <c r="B645" s="1078">
        <v>40429</v>
      </c>
      <c r="C645" s="875">
        <v>-0.37023514822965486</v>
      </c>
      <c r="D645" s="221">
        <v>147.47999999999999</v>
      </c>
    </row>
    <row r="646" spans="2:4">
      <c r="B646" s="1078">
        <v>40430</v>
      </c>
      <c r="C646" s="875">
        <v>-1.2569422589309995</v>
      </c>
      <c r="D646" s="221">
        <v>147.47</v>
      </c>
    </row>
    <row r="647" spans="2:4">
      <c r="B647" s="1078">
        <v>40431</v>
      </c>
      <c r="C647" s="875">
        <v>-0.23268210561284663</v>
      </c>
      <c r="D647" s="221">
        <v>147.38</v>
      </c>
    </row>
    <row r="648" spans="2:4">
      <c r="B648" s="1078">
        <v>40434</v>
      </c>
      <c r="C648" s="875">
        <v>-1.7927551174127949</v>
      </c>
      <c r="D648" s="221">
        <v>147.245</v>
      </c>
    </row>
    <row r="649" spans="2:4">
      <c r="B649" s="1078">
        <v>40435</v>
      </c>
      <c r="C649" s="875">
        <v>-7.5020492386980275E-2</v>
      </c>
      <c r="D649" s="221">
        <v>147.19999999999999</v>
      </c>
    </row>
    <row r="650" spans="2:4">
      <c r="B650" s="1078">
        <v>40436</v>
      </c>
      <c r="C650" s="875">
        <v>-0.63824446134050805</v>
      </c>
      <c r="D650" s="221">
        <v>147.16499999999999</v>
      </c>
    </row>
    <row r="651" spans="2:4">
      <c r="B651" s="1078">
        <v>40437</v>
      </c>
      <c r="C651" s="875">
        <v>0.13617872268811643</v>
      </c>
      <c r="D651" s="221">
        <v>147.29499999999999</v>
      </c>
    </row>
    <row r="652" spans="2:4">
      <c r="B652" s="1078">
        <v>40438</v>
      </c>
      <c r="C652" s="875">
        <v>0.15498406369063533</v>
      </c>
      <c r="D652" s="221">
        <v>147.39500000000001</v>
      </c>
    </row>
    <row r="653" spans="2:4">
      <c r="B653" s="1078">
        <v>40441</v>
      </c>
      <c r="C653" s="875">
        <v>-0.38494703606932501</v>
      </c>
      <c r="D653" s="221">
        <v>147.44999999999999</v>
      </c>
    </row>
    <row r="654" spans="2:4">
      <c r="B654" s="1078">
        <v>40442</v>
      </c>
      <c r="C654" s="875">
        <v>0.28651487687232419</v>
      </c>
      <c r="D654" s="221">
        <v>147.47999999999999</v>
      </c>
    </row>
    <row r="655" spans="2:4">
      <c r="B655" s="1078">
        <v>40443</v>
      </c>
      <c r="C655" s="875">
        <v>-0.14529266921817496</v>
      </c>
      <c r="D655" s="221">
        <v>147.32</v>
      </c>
    </row>
    <row r="656" spans="2:4">
      <c r="B656" s="1078">
        <v>40444</v>
      </c>
      <c r="C656" s="875">
        <v>0.20215536095373449</v>
      </c>
      <c r="D656" s="221">
        <v>147.48500000000001</v>
      </c>
    </row>
    <row r="657" spans="2:4">
      <c r="B657" s="1078">
        <v>40445</v>
      </c>
      <c r="C657" s="875">
        <v>0.15486678715249286</v>
      </c>
      <c r="D657" s="221">
        <v>147.535</v>
      </c>
    </row>
    <row r="658" spans="2:4">
      <c r="B658" s="1078">
        <v>40448</v>
      </c>
      <c r="C658" s="875">
        <v>0.20349650462322727</v>
      </c>
      <c r="D658" s="221">
        <v>147.54</v>
      </c>
    </row>
    <row r="659" spans="2:4">
      <c r="B659" s="1078">
        <v>40449</v>
      </c>
      <c r="C659" s="875">
        <v>-3.4365786215749691E-2</v>
      </c>
      <c r="D659" s="221">
        <v>147.42500000000001</v>
      </c>
    </row>
    <row r="660" spans="2:4">
      <c r="B660" s="1078">
        <v>40450</v>
      </c>
      <c r="C660" s="875">
        <v>0.12634396768038542</v>
      </c>
      <c r="D660" s="221">
        <v>147.49</v>
      </c>
    </row>
    <row r="661" spans="2:4">
      <c r="B661" s="1078">
        <v>40451</v>
      </c>
      <c r="C661" s="875">
        <v>0.10259984651853886</v>
      </c>
      <c r="D661" s="221">
        <v>147.62</v>
      </c>
    </row>
  </sheetData>
  <phoneticPr fontId="39" type="noConversion"/>
  <hyperlinks>
    <hyperlink ref="H20" location="Мазмұны!B50" display="мазмұнға"/>
  </hyperlinks>
  <pageMargins left="0.75" right="0.75" top="1" bottom="1" header="0.5" footer="0.5"/>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dimension ref="A2:AM685"/>
  <sheetViews>
    <sheetView workbookViewId="0">
      <selection activeCell="F7" sqref="F7"/>
    </sheetView>
  </sheetViews>
  <sheetFormatPr defaultRowHeight="12.75"/>
  <cols>
    <col min="1" max="1" width="6.7109375" style="878" customWidth="1"/>
    <col min="2" max="2" width="10.140625" style="1081" bestFit="1" customWidth="1"/>
    <col min="3" max="3" width="10.140625" style="878" customWidth="1"/>
    <col min="4" max="4" width="16" style="878" customWidth="1"/>
    <col min="5" max="5" width="15.140625" style="878" customWidth="1"/>
    <col min="6" max="16384" width="9.140625" style="878"/>
  </cols>
  <sheetData>
    <row r="2" spans="1:39">
      <c r="A2" s="878" t="s">
        <v>1630</v>
      </c>
      <c r="B2" s="828" t="s">
        <v>1677</v>
      </c>
      <c r="G2" s="828" t="s">
        <v>1677</v>
      </c>
    </row>
    <row r="3" spans="1:39">
      <c r="B3" s="828"/>
      <c r="G3" s="828"/>
    </row>
    <row r="4" spans="1:39" ht="42.75" customHeight="1">
      <c r="B4" s="1004" t="s">
        <v>208</v>
      </c>
      <c r="C4" s="1004" t="s">
        <v>209</v>
      </c>
      <c r="D4" s="1004" t="s">
        <v>210</v>
      </c>
      <c r="E4" s="1004" t="s">
        <v>211</v>
      </c>
      <c r="F4" s="880"/>
      <c r="G4" s="880"/>
      <c r="H4" s="880"/>
      <c r="I4" s="880"/>
      <c r="J4" s="880"/>
      <c r="K4" s="880"/>
      <c r="L4" s="880"/>
      <c r="M4" s="880"/>
      <c r="N4" s="880"/>
      <c r="O4" s="880"/>
      <c r="P4" s="880"/>
      <c r="Q4" s="880"/>
      <c r="R4" s="880"/>
      <c r="S4" s="880"/>
      <c r="T4" s="880"/>
      <c r="U4" s="880"/>
      <c r="V4" s="880"/>
      <c r="W4" s="880"/>
      <c r="X4" s="880"/>
      <c r="Y4" s="880"/>
      <c r="Z4" s="880"/>
      <c r="AA4" s="880"/>
      <c r="AB4" s="880"/>
      <c r="AC4" s="880"/>
      <c r="AD4" s="880"/>
      <c r="AE4" s="880"/>
      <c r="AF4" s="880"/>
      <c r="AG4" s="880"/>
      <c r="AH4" s="880"/>
      <c r="AI4" s="880"/>
      <c r="AJ4" s="880"/>
      <c r="AK4" s="880"/>
      <c r="AL4" s="880"/>
      <c r="AM4" s="880"/>
    </row>
    <row r="5" spans="1:39">
      <c r="A5" s="874"/>
      <c r="B5" s="222">
        <v>39450</v>
      </c>
      <c r="C5" s="1228">
        <v>120.44499999999999</v>
      </c>
      <c r="D5" s="1228">
        <v>9.8593913955928647E-2</v>
      </c>
      <c r="E5" s="1228">
        <v>-2.5645330535152153E-2</v>
      </c>
      <c r="F5" s="880"/>
      <c r="G5" s="880"/>
      <c r="H5" s="880"/>
      <c r="I5" s="880"/>
      <c r="J5" s="880"/>
      <c r="K5" s="880"/>
      <c r="L5" s="880"/>
      <c r="M5" s="880"/>
      <c r="N5" s="880"/>
      <c r="O5" s="880"/>
      <c r="P5" s="880"/>
      <c r="Q5" s="880"/>
      <c r="R5" s="880"/>
      <c r="S5" s="880"/>
      <c r="T5" s="880"/>
      <c r="U5" s="880"/>
      <c r="V5" s="880"/>
      <c r="W5" s="880"/>
      <c r="X5" s="880"/>
      <c r="Y5" s="880"/>
      <c r="Z5" s="880"/>
      <c r="AA5" s="880"/>
      <c r="AB5" s="880"/>
      <c r="AC5" s="880"/>
      <c r="AD5" s="880"/>
      <c r="AE5" s="880"/>
      <c r="AF5" s="880"/>
      <c r="AG5" s="880"/>
      <c r="AH5" s="880"/>
      <c r="AI5" s="880"/>
      <c r="AJ5" s="880"/>
      <c r="AK5" s="880"/>
      <c r="AL5" s="880"/>
      <c r="AM5" s="880"/>
    </row>
    <row r="6" spans="1:39">
      <c r="A6" s="874"/>
      <c r="B6" s="222">
        <v>39451</v>
      </c>
      <c r="C6" s="1228">
        <v>120.55</v>
      </c>
      <c r="D6" s="1228">
        <v>4.8855758347481605E-2</v>
      </c>
      <c r="E6" s="1228">
        <v>-1.5448146576117714E-2</v>
      </c>
      <c r="F6" s="880"/>
      <c r="G6" s="880"/>
      <c r="H6" s="880"/>
      <c r="I6" s="880"/>
      <c r="J6" s="880"/>
      <c r="K6" s="880"/>
      <c r="L6" s="880"/>
      <c r="M6" s="880"/>
      <c r="N6" s="880"/>
      <c r="O6" s="880"/>
      <c r="P6" s="880"/>
      <c r="Q6" s="880"/>
      <c r="R6" s="880"/>
      <c r="S6" s="880"/>
      <c r="T6" s="880"/>
      <c r="U6" s="880"/>
      <c r="V6" s="880"/>
      <c r="W6" s="880"/>
      <c r="X6" s="880"/>
      <c r="Y6" s="880"/>
      <c r="Z6" s="880"/>
      <c r="AA6" s="880"/>
      <c r="AB6" s="880"/>
      <c r="AC6" s="880"/>
      <c r="AD6" s="880"/>
      <c r="AE6" s="880"/>
      <c r="AF6" s="880"/>
      <c r="AG6" s="880"/>
      <c r="AH6" s="880"/>
      <c r="AI6" s="880"/>
      <c r="AJ6" s="880"/>
      <c r="AK6" s="880"/>
      <c r="AL6" s="880"/>
      <c r="AM6" s="880"/>
    </row>
    <row r="7" spans="1:39">
      <c r="A7" s="874"/>
      <c r="B7" s="222">
        <v>39455</v>
      </c>
      <c r="C7" s="1228">
        <v>120.65</v>
      </c>
      <c r="D7" s="1228">
        <v>1.3184970657724259E-2</v>
      </c>
      <c r="E7" s="1228">
        <v>-1.4251962502858014E-2</v>
      </c>
      <c r="F7" s="880"/>
      <c r="G7" s="880"/>
      <c r="H7" s="880"/>
      <c r="I7" s="880"/>
      <c r="J7" s="880"/>
      <c r="K7" s="880"/>
      <c r="L7" s="880"/>
      <c r="M7" s="880"/>
      <c r="N7" s="880"/>
      <c r="O7" s="880"/>
      <c r="P7" s="880"/>
      <c r="Q7" s="880"/>
      <c r="R7" s="880"/>
      <c r="S7" s="880"/>
      <c r="T7" s="880"/>
      <c r="U7" s="880"/>
      <c r="V7" s="880"/>
      <c r="W7" s="880"/>
      <c r="X7" s="880"/>
      <c r="Y7" s="880"/>
      <c r="Z7" s="880"/>
      <c r="AA7" s="880"/>
      <c r="AB7" s="880"/>
      <c r="AC7" s="880"/>
      <c r="AD7" s="880"/>
      <c r="AE7" s="880"/>
      <c r="AF7" s="880"/>
      <c r="AG7" s="880"/>
      <c r="AH7" s="880"/>
      <c r="AI7" s="880"/>
      <c r="AJ7" s="880"/>
      <c r="AK7" s="880"/>
      <c r="AL7" s="880"/>
      <c r="AM7" s="880"/>
    </row>
    <row r="8" spans="1:39">
      <c r="A8" s="874"/>
      <c r="B8" s="222">
        <v>39456</v>
      </c>
      <c r="C8" s="1228">
        <v>120.65</v>
      </c>
      <c r="D8" s="1228">
        <v>-2.7183146449201497E-3</v>
      </c>
      <c r="E8" s="1228">
        <v>-2.7183146449201497E-3</v>
      </c>
      <c r="F8" s="880"/>
      <c r="G8" s="880"/>
      <c r="H8" s="880"/>
      <c r="I8" s="880"/>
      <c r="J8" s="880"/>
      <c r="K8" s="880"/>
      <c r="L8" s="880"/>
      <c r="M8" s="880"/>
      <c r="N8" s="880"/>
      <c r="O8" s="880"/>
      <c r="P8" s="880"/>
      <c r="Q8" s="880"/>
      <c r="R8" s="880"/>
      <c r="S8" s="880"/>
      <c r="T8" s="880"/>
      <c r="U8" s="880"/>
      <c r="V8" s="880"/>
      <c r="W8" s="880"/>
      <c r="X8" s="880"/>
      <c r="Y8" s="880"/>
      <c r="Z8" s="880"/>
      <c r="AA8" s="880"/>
      <c r="AB8" s="880"/>
      <c r="AC8" s="880"/>
      <c r="AD8" s="880"/>
      <c r="AE8" s="880"/>
      <c r="AF8" s="880"/>
      <c r="AG8" s="880"/>
      <c r="AH8" s="880"/>
      <c r="AI8" s="880"/>
      <c r="AJ8" s="880"/>
      <c r="AK8" s="880"/>
      <c r="AL8" s="880"/>
      <c r="AM8" s="880"/>
    </row>
    <row r="9" spans="1:39">
      <c r="A9" s="874"/>
      <c r="B9" s="222">
        <v>39457</v>
      </c>
      <c r="C9" s="1228">
        <v>120.565</v>
      </c>
      <c r="D9" s="1228">
        <v>-3.5428235796668088E-2</v>
      </c>
      <c r="E9" s="1228">
        <v>3.9513028620247756E-3</v>
      </c>
      <c r="F9" s="880"/>
      <c r="G9" s="880"/>
      <c r="H9" s="880"/>
      <c r="I9" s="880"/>
      <c r="J9" s="880"/>
      <c r="K9" s="880"/>
      <c r="L9" s="880"/>
      <c r="M9" s="880"/>
      <c r="N9" s="880"/>
      <c r="O9" s="880"/>
      <c r="P9" s="880"/>
      <c r="Q9" s="880"/>
      <c r="R9" s="880"/>
      <c r="S9" s="880"/>
      <c r="T9" s="880"/>
      <c r="U9" s="880"/>
      <c r="V9" s="880"/>
      <c r="W9" s="880"/>
      <c r="X9" s="880"/>
      <c r="Y9" s="880"/>
      <c r="Z9" s="880"/>
      <c r="AA9" s="880"/>
      <c r="AB9" s="880"/>
      <c r="AC9" s="880"/>
      <c r="AD9" s="880"/>
      <c r="AE9" s="880"/>
      <c r="AF9" s="880"/>
      <c r="AG9" s="880"/>
      <c r="AH9" s="880"/>
      <c r="AI9" s="880"/>
      <c r="AJ9" s="880"/>
      <c r="AK9" s="880"/>
      <c r="AL9" s="880"/>
      <c r="AM9" s="880"/>
    </row>
    <row r="10" spans="1:39">
      <c r="A10" s="874"/>
      <c r="B10" s="222">
        <v>39458</v>
      </c>
      <c r="C10" s="1228">
        <v>120.5</v>
      </c>
      <c r="D10" s="1228">
        <v>-0.18061857098327158</v>
      </c>
      <c r="E10" s="1228">
        <v>-7.4464032140754335E-3</v>
      </c>
      <c r="F10" s="880"/>
      <c r="G10" s="880"/>
      <c r="H10" s="880"/>
      <c r="I10" s="880"/>
      <c r="J10" s="880"/>
      <c r="K10" s="880"/>
      <c r="L10" s="880"/>
      <c r="M10" s="880"/>
      <c r="N10" s="880"/>
      <c r="O10" s="880"/>
      <c r="P10" s="880"/>
      <c r="Q10" s="880"/>
      <c r="R10" s="880"/>
      <c r="S10" s="880"/>
      <c r="T10" s="880"/>
      <c r="U10" s="880"/>
      <c r="V10" s="880"/>
      <c r="W10" s="880"/>
      <c r="X10" s="880"/>
      <c r="Y10" s="880"/>
      <c r="Z10" s="880"/>
      <c r="AA10" s="880"/>
      <c r="AB10" s="880"/>
      <c r="AC10" s="880"/>
      <c r="AD10" s="880"/>
      <c r="AE10" s="880"/>
      <c r="AF10" s="880"/>
      <c r="AG10" s="880"/>
      <c r="AH10" s="880"/>
      <c r="AI10" s="880"/>
      <c r="AJ10" s="880"/>
      <c r="AK10" s="880"/>
      <c r="AL10" s="880"/>
      <c r="AM10" s="880"/>
    </row>
    <row r="11" spans="1:39">
      <c r="A11" s="874"/>
      <c r="B11" s="222">
        <v>39461</v>
      </c>
      <c r="C11" s="1228">
        <v>120.425</v>
      </c>
      <c r="D11" s="1228">
        <v>1.8227928356316374E-3</v>
      </c>
      <c r="E11" s="1228">
        <v>1.8227928356316374E-3</v>
      </c>
      <c r="F11" s="880"/>
      <c r="G11" s="880"/>
      <c r="H11" s="880"/>
      <c r="I11" s="880"/>
      <c r="J11" s="880"/>
      <c r="K11" s="880"/>
      <c r="L11" s="880"/>
      <c r="M11" s="880"/>
      <c r="N11" s="880"/>
      <c r="O11" s="880"/>
      <c r="P11" s="880"/>
      <c r="Q11" s="880"/>
      <c r="R11" s="880"/>
      <c r="S11" s="880"/>
      <c r="T11" s="880"/>
      <c r="U11" s="880"/>
      <c r="V11" s="880"/>
      <c r="W11" s="880"/>
      <c r="X11" s="880"/>
      <c r="Y11" s="880"/>
      <c r="Z11" s="880"/>
      <c r="AA11" s="880"/>
      <c r="AB11" s="880"/>
      <c r="AC11" s="880"/>
      <c r="AD11" s="880"/>
      <c r="AE11" s="880"/>
      <c r="AF11" s="880"/>
      <c r="AG11" s="880"/>
      <c r="AH11" s="880"/>
      <c r="AI11" s="880"/>
      <c r="AJ11" s="880"/>
      <c r="AK11" s="880"/>
      <c r="AL11" s="880"/>
      <c r="AM11" s="880"/>
    </row>
    <row r="12" spans="1:39">
      <c r="A12" s="874"/>
      <c r="B12" s="222">
        <v>39462</v>
      </c>
      <c r="C12" s="1228">
        <v>120.38</v>
      </c>
      <c r="D12" s="1228">
        <v>-0.11769434124035438</v>
      </c>
      <c r="E12" s="1228">
        <v>1.9648470991711917E-4</v>
      </c>
    </row>
    <row r="13" spans="1:39">
      <c r="A13" s="874"/>
      <c r="B13" s="222">
        <v>39463</v>
      </c>
      <c r="C13" s="1228">
        <v>120.22499999999999</v>
      </c>
      <c r="D13" s="1228">
        <v>-0.18853143418467583</v>
      </c>
      <c r="E13" s="1228">
        <v>-5.2472167648984934E-3</v>
      </c>
    </row>
    <row r="14" spans="1:39">
      <c r="A14" s="874"/>
      <c r="B14" s="222">
        <v>39464</v>
      </c>
      <c r="C14" s="1228">
        <v>120.065</v>
      </c>
      <c r="D14" s="1228">
        <v>-0.11993171624305447</v>
      </c>
      <c r="E14" s="1228">
        <v>-3.8939593421551781E-3</v>
      </c>
    </row>
    <row r="15" spans="1:39">
      <c r="A15" s="874"/>
      <c r="B15" s="222">
        <v>39465</v>
      </c>
      <c r="C15" s="1228">
        <v>120.255</v>
      </c>
      <c r="D15" s="1228">
        <v>5.6989514177576472E-2</v>
      </c>
      <c r="E15" s="1228">
        <v>1.147856300800397E-3</v>
      </c>
    </row>
    <row r="16" spans="1:39">
      <c r="A16" s="874"/>
      <c r="B16" s="222">
        <v>39468</v>
      </c>
      <c r="C16" s="1228">
        <v>120.5</v>
      </c>
      <c r="D16" s="1228">
        <v>-3.7039804712798288E-2</v>
      </c>
      <c r="E16" s="1228">
        <v>-2.2094355602052508E-2</v>
      </c>
    </row>
    <row r="17" spans="1:8">
      <c r="A17" s="874"/>
      <c r="B17" s="222">
        <v>39469</v>
      </c>
      <c r="C17" s="1228">
        <v>120.375</v>
      </c>
      <c r="D17" s="1228">
        <v>-0.23898323670107049</v>
      </c>
      <c r="E17" s="1228">
        <v>6.3667639842647037E-3</v>
      </c>
    </row>
    <row r="18" spans="1:8">
      <c r="A18" s="874"/>
      <c r="B18" s="222">
        <v>39470</v>
      </c>
      <c r="C18" s="1228">
        <v>120.245</v>
      </c>
      <c r="D18" s="1228">
        <v>-0.2465266339837619</v>
      </c>
      <c r="E18" s="1228">
        <v>1.3128064022322554E-2</v>
      </c>
      <c r="G18" s="829" t="s">
        <v>207</v>
      </c>
    </row>
    <row r="19" spans="1:8">
      <c r="A19" s="874"/>
      <c r="B19" s="222">
        <v>39471</v>
      </c>
      <c r="C19" s="1228">
        <v>120.21</v>
      </c>
      <c r="D19" s="1228">
        <v>-0.12399476564358791</v>
      </c>
      <c r="E19" s="1228">
        <v>-1.6773733047822984E-3</v>
      </c>
    </row>
    <row r="20" spans="1:8">
      <c r="A20" s="874"/>
      <c r="B20" s="222">
        <v>39472</v>
      </c>
      <c r="C20" s="1228">
        <v>120.12</v>
      </c>
      <c r="D20" s="1228">
        <v>-0.20292686120872166</v>
      </c>
      <c r="E20" s="1228">
        <v>-2.7282449745727569E-4</v>
      </c>
      <c r="G20" s="15" t="s">
        <v>1636</v>
      </c>
    </row>
    <row r="21" spans="1:8">
      <c r="A21" s="874"/>
      <c r="B21" s="222">
        <v>39475</v>
      </c>
      <c r="C21" s="1228">
        <v>120.21</v>
      </c>
      <c r="D21" s="1228">
        <v>-4.9290601925232923E-3</v>
      </c>
      <c r="E21" s="1228">
        <v>-4.9290601925232923E-3</v>
      </c>
    </row>
    <row r="22" spans="1:8">
      <c r="A22" s="874"/>
      <c r="B22" s="222">
        <v>39476</v>
      </c>
      <c r="C22" s="1228">
        <v>120.22499999999999</v>
      </c>
      <c r="D22" s="1228">
        <v>-4.1706184188127719E-3</v>
      </c>
      <c r="E22" s="1228">
        <v>-4.1706184188127719E-3</v>
      </c>
    </row>
    <row r="23" spans="1:8">
      <c r="A23" s="874"/>
      <c r="B23" s="222">
        <v>39477</v>
      </c>
      <c r="C23" s="1228">
        <v>120.22</v>
      </c>
      <c r="D23" s="1228">
        <v>-8.495831567048185E-3</v>
      </c>
      <c r="E23" s="1228">
        <v>-8.495831567048185E-3</v>
      </c>
    </row>
    <row r="24" spans="1:8">
      <c r="A24" s="874"/>
      <c r="B24" s="222">
        <v>39478</v>
      </c>
      <c r="C24" s="1228">
        <v>120.2</v>
      </c>
      <c r="D24" s="1228">
        <v>-3.529496506518764E-3</v>
      </c>
      <c r="E24" s="1228">
        <v>-3.529496506518764E-3</v>
      </c>
    </row>
    <row r="25" spans="1:8">
      <c r="A25" s="874"/>
      <c r="B25" s="222">
        <v>39479</v>
      </c>
      <c r="C25" s="1228">
        <v>120.09</v>
      </c>
      <c r="D25" s="1228">
        <v>-2.9716353352187655E-2</v>
      </c>
      <c r="E25" s="1228">
        <v>-6.8416236899018464E-3</v>
      </c>
    </row>
    <row r="26" spans="1:8">
      <c r="A26" s="874"/>
      <c r="B26" s="222">
        <v>39482</v>
      </c>
      <c r="C26" s="1228">
        <v>120.23</v>
      </c>
      <c r="D26" s="1228">
        <v>-5.9964479341933073E-2</v>
      </c>
      <c r="E26" s="1228">
        <v>-1.3226771359132548E-2</v>
      </c>
    </row>
    <row r="27" spans="1:8">
      <c r="A27" s="874"/>
      <c r="B27" s="222">
        <v>39483</v>
      </c>
      <c r="C27" s="1228">
        <v>120.36</v>
      </c>
      <c r="D27" s="1228">
        <v>4.5051318538254261E-2</v>
      </c>
      <c r="E27" s="1228">
        <v>2.6643252898967576E-3</v>
      </c>
    </row>
    <row r="28" spans="1:8">
      <c r="A28" s="874"/>
      <c r="B28" s="222">
        <v>39484</v>
      </c>
      <c r="C28" s="1228">
        <v>120.36</v>
      </c>
      <c r="D28" s="1228">
        <v>-9.2347731184149774E-3</v>
      </c>
      <c r="E28" s="1228">
        <v>-9.2347731184149774E-3</v>
      </c>
    </row>
    <row r="29" spans="1:8">
      <c r="A29" s="874"/>
      <c r="B29" s="222">
        <v>39485</v>
      </c>
      <c r="C29" s="1228">
        <v>120.255</v>
      </c>
      <c r="D29" s="1228">
        <v>-3.516650751969444E-2</v>
      </c>
      <c r="E29" s="1228">
        <v>-3.516650751969444E-2</v>
      </c>
      <c r="H29" s="1074"/>
    </row>
    <row r="30" spans="1:8">
      <c r="A30" s="874"/>
      <c r="B30" s="222">
        <v>39486</v>
      </c>
      <c r="C30" s="1228">
        <v>120.325</v>
      </c>
      <c r="D30" s="1228">
        <v>-2.0758872161449871E-3</v>
      </c>
      <c r="E30" s="1228">
        <v>-2.0758872161449871E-3</v>
      </c>
    </row>
    <row r="31" spans="1:8">
      <c r="A31" s="874"/>
      <c r="B31" s="222">
        <v>39489</v>
      </c>
      <c r="C31" s="1228">
        <v>120.355</v>
      </c>
      <c r="D31" s="1228">
        <v>-6.835524971043129E-2</v>
      </c>
      <c r="E31" s="1228">
        <v>-2.2143489813994686E-4</v>
      </c>
    </row>
    <row r="32" spans="1:8">
      <c r="A32" s="874"/>
      <c r="B32" s="222">
        <v>39490</v>
      </c>
      <c r="C32" s="1228">
        <v>120.38</v>
      </c>
      <c r="D32" s="1228">
        <v>-1.4813193228254523E-2</v>
      </c>
      <c r="E32" s="1228">
        <v>-1.4813193228254523E-2</v>
      </c>
    </row>
    <row r="33" spans="1:5">
      <c r="A33" s="874"/>
      <c r="B33" s="222">
        <v>39491</v>
      </c>
      <c r="C33" s="1228">
        <v>120.3</v>
      </c>
      <c r="D33" s="1228">
        <v>-2.4578722972287078E-2</v>
      </c>
      <c r="E33" s="1228">
        <v>-2.4578722972287078E-2</v>
      </c>
    </row>
    <row r="34" spans="1:5">
      <c r="A34" s="874"/>
      <c r="B34" s="222">
        <v>39492</v>
      </c>
      <c r="C34" s="1228">
        <v>120.155</v>
      </c>
      <c r="D34" s="1228">
        <v>2.0927792695631758E-2</v>
      </c>
      <c r="E34" s="1228">
        <v>-7.1935848336781563E-3</v>
      </c>
    </row>
    <row r="35" spans="1:5">
      <c r="A35" s="874"/>
      <c r="B35" s="222">
        <v>39493</v>
      </c>
      <c r="C35" s="1228">
        <v>120.185</v>
      </c>
      <c r="D35" s="1228">
        <v>-0.16185240055686664</v>
      </c>
      <c r="E35" s="1228">
        <v>4.4296211371098023E-4</v>
      </c>
    </row>
    <row r="36" spans="1:5">
      <c r="A36" s="874"/>
      <c r="B36" s="222">
        <v>39496</v>
      </c>
      <c r="C36" s="1228">
        <v>120.095</v>
      </c>
      <c r="D36" s="1228">
        <v>-6.1670569867291183E-3</v>
      </c>
      <c r="E36" s="1228">
        <v>-6.1670569867291183E-3</v>
      </c>
    </row>
    <row r="37" spans="1:5">
      <c r="A37" s="874"/>
      <c r="B37" s="222">
        <v>39497</v>
      </c>
      <c r="C37" s="1228">
        <v>120.19</v>
      </c>
      <c r="D37" s="1228">
        <v>-4.1883715338996631E-2</v>
      </c>
      <c r="E37" s="1228">
        <v>1.4926270235614682E-3</v>
      </c>
    </row>
    <row r="38" spans="1:5">
      <c r="A38" s="874"/>
      <c r="B38" s="222">
        <v>39498</v>
      </c>
      <c r="C38" s="1228">
        <v>120.1</v>
      </c>
      <c r="D38" s="1228">
        <v>-0.21993736233480177</v>
      </c>
      <c r="E38" s="1228">
        <v>-1.8602009911894275E-2</v>
      </c>
    </row>
    <row r="39" spans="1:5">
      <c r="A39" s="874"/>
      <c r="B39" s="222">
        <v>39499</v>
      </c>
      <c r="C39" s="1228">
        <v>120.25</v>
      </c>
      <c r="D39" s="1228">
        <v>9.1820879888268161E-2</v>
      </c>
      <c r="E39" s="1228">
        <v>4.530377094972067E-3</v>
      </c>
    </row>
    <row r="40" spans="1:5">
      <c r="A40" s="874"/>
      <c r="B40" s="222">
        <v>39500</v>
      </c>
      <c r="C40" s="1228">
        <v>120.4</v>
      </c>
      <c r="D40" s="1228">
        <v>0.1173500611995104</v>
      </c>
      <c r="E40" s="1228">
        <v>-1.3922888616891066E-2</v>
      </c>
    </row>
    <row r="41" spans="1:5">
      <c r="A41" s="874"/>
      <c r="B41" s="222">
        <v>39503</v>
      </c>
      <c r="C41" s="1228">
        <v>120.52</v>
      </c>
      <c r="D41" s="1228">
        <v>-5.533092147265376E-3</v>
      </c>
      <c r="E41" s="1228">
        <v>-5.533092147265376E-3</v>
      </c>
    </row>
    <row r="42" spans="1:5">
      <c r="A42" s="874"/>
      <c r="B42" s="222">
        <v>39504</v>
      </c>
      <c r="C42" s="1228">
        <v>120.77</v>
      </c>
      <c r="D42" s="1228">
        <v>9.8595020951441955E-3</v>
      </c>
      <c r="E42" s="1228">
        <v>9.8595020951441955E-3</v>
      </c>
    </row>
    <row r="43" spans="1:5">
      <c r="A43" s="874"/>
      <c r="B43" s="222">
        <v>39505</v>
      </c>
      <c r="C43" s="1228">
        <v>120.78</v>
      </c>
      <c r="D43" s="1228">
        <v>-3.772335077111217E-2</v>
      </c>
      <c r="E43" s="1228">
        <v>-1.0547591548338882E-2</v>
      </c>
    </row>
    <row r="44" spans="1:5">
      <c r="A44" s="874"/>
      <c r="B44" s="222">
        <v>39506</v>
      </c>
      <c r="C44" s="1228">
        <v>120.82</v>
      </c>
      <c r="D44" s="1228">
        <v>-5.8395685021066394E-2</v>
      </c>
      <c r="E44" s="1228">
        <v>-5.7296963533343022E-3</v>
      </c>
    </row>
    <row r="45" spans="1:5">
      <c r="A45" s="874"/>
      <c r="B45" s="222">
        <v>39507</v>
      </c>
      <c r="C45" s="1228">
        <v>120.845</v>
      </c>
      <c r="D45" s="1228">
        <v>-0.29073524022604974</v>
      </c>
      <c r="E45" s="1228">
        <v>-1.1066214052886377E-2</v>
      </c>
    </row>
    <row r="46" spans="1:5">
      <c r="A46" s="874"/>
      <c r="B46" s="222">
        <v>39510</v>
      </c>
      <c r="C46" s="1228">
        <v>120.66500000000001</v>
      </c>
      <c r="D46" s="1228">
        <v>-0.20154302395625781</v>
      </c>
      <c r="E46" s="1228">
        <v>-8.4773643482693103E-2</v>
      </c>
    </row>
    <row r="47" spans="1:5">
      <c r="A47" s="874"/>
      <c r="B47" s="222">
        <v>39511</v>
      </c>
      <c r="C47" s="1228">
        <v>120.76</v>
      </c>
      <c r="D47" s="1228">
        <v>-0.17203966005665722</v>
      </c>
      <c r="E47" s="1228">
        <v>1.2662889518413599E-2</v>
      </c>
    </row>
    <row r="48" spans="1:5">
      <c r="A48" s="874"/>
      <c r="B48" s="222">
        <v>39512</v>
      </c>
      <c r="C48" s="1228">
        <v>120.795</v>
      </c>
      <c r="D48" s="1228">
        <v>-1.3197586726998492E-2</v>
      </c>
      <c r="E48" s="1228">
        <v>-1.3197586726998492E-2</v>
      </c>
    </row>
    <row r="49" spans="1:5">
      <c r="A49" s="874"/>
      <c r="B49" s="222">
        <v>39513</v>
      </c>
      <c r="C49" s="1228">
        <v>120.7</v>
      </c>
      <c r="D49" s="1228">
        <v>-0.27200541101475056</v>
      </c>
      <c r="E49" s="1228">
        <v>-1.9059002297828181E-2</v>
      </c>
    </row>
    <row r="50" spans="1:5">
      <c r="A50" s="874"/>
      <c r="B50" s="222">
        <v>39514</v>
      </c>
      <c r="C50" s="1228">
        <v>120.655</v>
      </c>
      <c r="D50" s="1228">
        <v>-8.5212545360290309E-3</v>
      </c>
      <c r="E50" s="1228">
        <v>-8.5212545360290309E-3</v>
      </c>
    </row>
    <row r="51" spans="1:5">
      <c r="A51" s="874"/>
      <c r="B51" s="222">
        <v>39518</v>
      </c>
      <c r="C51" s="1228">
        <v>120.655</v>
      </c>
      <c r="D51" s="1228">
        <v>-6.8333938147655343E-2</v>
      </c>
      <c r="E51" s="1228">
        <v>-9.9794363130518938E-4</v>
      </c>
    </row>
    <row r="52" spans="1:5">
      <c r="A52" s="874"/>
      <c r="B52" s="222">
        <v>39519</v>
      </c>
      <c r="C52" s="1228">
        <v>120.73</v>
      </c>
      <c r="D52" s="1228">
        <v>-9.2816059546633592E-2</v>
      </c>
      <c r="E52" s="1228">
        <v>8.6838840645088525E-3</v>
      </c>
    </row>
    <row r="53" spans="1:5">
      <c r="A53" s="874"/>
      <c r="B53" s="222">
        <v>39520</v>
      </c>
      <c r="C53" s="1228">
        <v>120.56</v>
      </c>
      <c r="D53" s="1228">
        <v>-0.12434942500077913</v>
      </c>
      <c r="E53" s="1228">
        <v>3.1165269423754168E-4</v>
      </c>
    </row>
    <row r="54" spans="1:5">
      <c r="A54" s="874"/>
      <c r="B54" s="222">
        <v>39521</v>
      </c>
      <c r="C54" s="1228">
        <v>120.53</v>
      </c>
      <c r="D54" s="1228">
        <v>7.5464300916280216E-2</v>
      </c>
      <c r="E54" s="1228">
        <v>-9.6668682931200581E-3</v>
      </c>
    </row>
    <row r="55" spans="1:5">
      <c r="A55" s="874"/>
      <c r="B55" s="222">
        <v>39524</v>
      </c>
      <c r="C55" s="1228">
        <v>120.685</v>
      </c>
      <c r="D55" s="1228">
        <v>-1.0131216883087348E-2</v>
      </c>
      <c r="E55" s="1228">
        <v>-1.0131216883087348E-2</v>
      </c>
    </row>
    <row r="56" spans="1:5">
      <c r="A56" s="874"/>
      <c r="B56" s="222">
        <v>39525</v>
      </c>
      <c r="C56" s="1228">
        <v>120.75</v>
      </c>
      <c r="D56" s="1228">
        <v>4.477829526359807E-2</v>
      </c>
      <c r="E56" s="1228">
        <v>6.4144370871089765E-3</v>
      </c>
    </row>
    <row r="57" spans="1:5">
      <c r="A57" s="874"/>
      <c r="B57" s="222">
        <v>39526</v>
      </c>
      <c r="C57" s="1228">
        <v>120.67</v>
      </c>
      <c r="D57" s="1228">
        <v>4.3208847393575636E-3</v>
      </c>
      <c r="E57" s="1228">
        <v>4.3208847393575636E-3</v>
      </c>
    </row>
    <row r="58" spans="1:5">
      <c r="A58" s="874"/>
      <c r="B58" s="222">
        <v>39527</v>
      </c>
      <c r="C58" s="1228">
        <v>120.455</v>
      </c>
      <c r="D58" s="1228">
        <v>-4.1957957522850482E-2</v>
      </c>
      <c r="E58" s="1228">
        <v>2.7167022856521895E-3</v>
      </c>
    </row>
    <row r="59" spans="1:5">
      <c r="A59" s="874"/>
      <c r="B59" s="222">
        <v>39528</v>
      </c>
      <c r="C59" s="1228">
        <v>120.44499999999999</v>
      </c>
      <c r="D59" s="1228">
        <v>-4.7500080074308962E-2</v>
      </c>
      <c r="E59" s="1228">
        <v>-1.4189167547484066E-2</v>
      </c>
    </row>
    <row r="60" spans="1:5">
      <c r="A60" s="874"/>
      <c r="B60" s="222">
        <v>39532</v>
      </c>
      <c r="C60" s="1228">
        <v>120.66</v>
      </c>
      <c r="D60" s="1228">
        <v>-7.2400810889081959E-4</v>
      </c>
      <c r="E60" s="1228">
        <v>-7.2400810889081959E-4</v>
      </c>
    </row>
    <row r="61" spans="1:5">
      <c r="A61" s="874"/>
      <c r="B61" s="222">
        <v>39533</v>
      </c>
      <c r="C61" s="1228">
        <v>120.77500000000001</v>
      </c>
      <c r="D61" s="1228">
        <v>-3.6255767963085037E-3</v>
      </c>
      <c r="E61" s="1228">
        <v>-3.6255767963085037E-3</v>
      </c>
    </row>
    <row r="62" spans="1:5">
      <c r="A62" s="874"/>
      <c r="B62" s="222">
        <v>39534</v>
      </c>
      <c r="C62" s="1228">
        <v>120.675</v>
      </c>
      <c r="D62" s="1228">
        <v>-2.1302635101541286E-2</v>
      </c>
      <c r="E62" s="1228">
        <v>1.7038283550694151E-2</v>
      </c>
    </row>
    <row r="63" spans="1:5">
      <c r="A63" s="874"/>
      <c r="B63" s="222">
        <v>39535</v>
      </c>
      <c r="C63" s="1228">
        <v>120.69499999999999</v>
      </c>
      <c r="D63" s="1228">
        <v>-4.3979734828069423E-3</v>
      </c>
      <c r="E63" s="1228">
        <v>-4.3979734828069423E-3</v>
      </c>
    </row>
    <row r="64" spans="1:5">
      <c r="A64" s="874"/>
      <c r="B64" s="222">
        <v>39538</v>
      </c>
      <c r="C64" s="1228">
        <v>120.685</v>
      </c>
      <c r="D64" s="1228">
        <v>-0.24838741937096856</v>
      </c>
      <c r="E64" s="1228">
        <v>9.8754937746887341E-3</v>
      </c>
    </row>
    <row r="65" spans="1:5">
      <c r="A65" s="874"/>
      <c r="B65" s="222">
        <v>39539</v>
      </c>
      <c r="C65" s="1228">
        <v>120.605</v>
      </c>
      <c r="D65" s="1228">
        <v>-1.1011151719613907E-2</v>
      </c>
      <c r="E65" s="1228">
        <v>7.0283947146471744E-4</v>
      </c>
    </row>
    <row r="66" spans="1:5">
      <c r="A66" s="874"/>
      <c r="B66" s="222">
        <v>39540</v>
      </c>
      <c r="C66" s="1228">
        <v>120.605</v>
      </c>
      <c r="D66" s="1228">
        <v>-1.7424613346389794E-2</v>
      </c>
      <c r="E66" s="1228">
        <v>-4.464157138331269E-3</v>
      </c>
    </row>
    <row r="67" spans="1:5">
      <c r="A67" s="874"/>
      <c r="B67" s="222">
        <v>39541</v>
      </c>
      <c r="C67" s="1228">
        <v>120.465</v>
      </c>
      <c r="D67" s="1228">
        <v>-6.1287371168698368E-2</v>
      </c>
      <c r="E67" s="1228">
        <v>-7.467506256559296E-3</v>
      </c>
    </row>
    <row r="68" spans="1:5">
      <c r="A68" s="874"/>
      <c r="B68" s="222">
        <v>39542</v>
      </c>
      <c r="C68" s="1228">
        <v>120.61</v>
      </c>
      <c r="D68" s="1228">
        <v>-5.7148101181338853E-3</v>
      </c>
      <c r="E68" s="1228">
        <v>-7.091370219582193E-4</v>
      </c>
    </row>
    <row r="69" spans="1:5">
      <c r="A69" s="874"/>
      <c r="B69" s="222">
        <v>39545</v>
      </c>
      <c r="C69" s="1228">
        <v>120.565</v>
      </c>
      <c r="D69" s="1228">
        <v>-6.2662057044079511E-2</v>
      </c>
      <c r="E69" s="1228">
        <v>-2.7304156517639663E-2</v>
      </c>
    </row>
    <row r="70" spans="1:5">
      <c r="A70" s="874"/>
      <c r="B70" s="222">
        <v>39546</v>
      </c>
      <c r="C70" s="1228">
        <v>120.55500000000001</v>
      </c>
      <c r="D70" s="1228">
        <v>-7.4825377293619488E-2</v>
      </c>
      <c r="E70" s="1228">
        <v>-6.3334660345264378E-4</v>
      </c>
    </row>
    <row r="71" spans="1:5">
      <c r="A71" s="874"/>
      <c r="B71" s="222">
        <v>39547</v>
      </c>
      <c r="C71" s="1228">
        <v>120.55</v>
      </c>
      <c r="D71" s="1228">
        <v>-1.748099891422367E-2</v>
      </c>
      <c r="E71" s="1228">
        <v>-1.0694896851248643E-2</v>
      </c>
    </row>
    <row r="72" spans="1:5">
      <c r="A72" s="874"/>
      <c r="B72" s="222">
        <v>39548</v>
      </c>
      <c r="C72" s="1228">
        <v>120.535</v>
      </c>
      <c r="D72" s="1228">
        <v>-0.11449662912884637</v>
      </c>
      <c r="E72" s="1228">
        <v>1.1675643101954729E-2</v>
      </c>
    </row>
    <row r="73" spans="1:5">
      <c r="A73" s="874"/>
      <c r="B73" s="222">
        <v>39549</v>
      </c>
      <c r="C73" s="1228">
        <v>120.51</v>
      </c>
      <c r="D73" s="1228">
        <v>-0.16412947932006805</v>
      </c>
      <c r="E73" s="1228">
        <v>-4.3066543374773109E-3</v>
      </c>
    </row>
    <row r="74" spans="1:5">
      <c r="A74" s="874"/>
      <c r="B74" s="222">
        <v>39552</v>
      </c>
      <c r="C74" s="1228">
        <v>120.44499999999999</v>
      </c>
      <c r="D74" s="1228">
        <v>5.2945810867370803E-2</v>
      </c>
      <c r="E74" s="1228">
        <v>5.2945810867370803E-2</v>
      </c>
    </row>
    <row r="75" spans="1:5">
      <c r="A75" s="874"/>
      <c r="B75" s="222">
        <v>39553</v>
      </c>
      <c r="C75" s="1228">
        <v>120.315</v>
      </c>
      <c r="D75" s="1228">
        <v>-1.9667009412323026E-2</v>
      </c>
      <c r="E75" s="1228">
        <v>1.0677845448074033E-4</v>
      </c>
    </row>
    <row r="76" spans="1:5">
      <c r="A76" s="874"/>
      <c r="B76" s="222">
        <v>39554</v>
      </c>
      <c r="C76" s="1228">
        <v>120.28</v>
      </c>
      <c r="D76" s="1228">
        <v>-5.0905962351770459E-2</v>
      </c>
      <c r="E76" s="1228">
        <v>-5.0905962351770459E-2</v>
      </c>
    </row>
    <row r="77" spans="1:5">
      <c r="A77" s="874"/>
      <c r="B77" s="222">
        <v>39555</v>
      </c>
      <c r="C77" s="1228">
        <v>120.455</v>
      </c>
      <c r="D77" s="1228">
        <v>-0.1641937154847716</v>
      </c>
      <c r="E77" s="1228">
        <v>-1.8305691884915583E-3</v>
      </c>
    </row>
    <row r="78" spans="1:5">
      <c r="A78" s="874"/>
      <c r="B78" s="222">
        <v>39556</v>
      </c>
      <c r="C78" s="1228">
        <v>120.57</v>
      </c>
      <c r="D78" s="1228">
        <v>-0.19180205943664039</v>
      </c>
      <c r="E78" s="1228">
        <v>1.1491363145930885E-2</v>
      </c>
    </row>
    <row r="79" spans="1:5">
      <c r="A79" s="874"/>
      <c r="B79" s="222">
        <v>39559</v>
      </c>
      <c r="C79" s="1228">
        <v>120.535</v>
      </c>
      <c r="D79" s="1228">
        <v>-0.27396516731958276</v>
      </c>
      <c r="E79" s="1228">
        <v>-1.1563694718459434E-3</v>
      </c>
    </row>
    <row r="80" spans="1:5">
      <c r="A80" s="874"/>
      <c r="B80" s="222">
        <v>39560</v>
      </c>
      <c r="C80" s="1228">
        <v>120.45</v>
      </c>
      <c r="D80" s="1228">
        <v>-5.0694355968913238E-2</v>
      </c>
      <c r="E80" s="1228">
        <v>-3.5545929417760223E-3</v>
      </c>
    </row>
    <row r="81" spans="1:5">
      <c r="A81" s="874"/>
      <c r="B81" s="222">
        <v>39561</v>
      </c>
      <c r="C81" s="1228">
        <v>120.36499999999999</v>
      </c>
      <c r="D81" s="1228">
        <v>-0.16038390780658821</v>
      </c>
      <c r="E81" s="1228">
        <v>4.4951230518240825E-3</v>
      </c>
    </row>
    <row r="82" spans="1:5">
      <c r="A82" s="874"/>
      <c r="B82" s="222">
        <v>39562</v>
      </c>
      <c r="C82" s="1228">
        <v>120.44499999999999</v>
      </c>
      <c r="D82" s="1228">
        <v>-0.16548946032446749</v>
      </c>
      <c r="E82" s="1228">
        <v>-1.1312217194570135E-2</v>
      </c>
    </row>
    <row r="83" spans="1:5">
      <c r="A83" s="874"/>
      <c r="B83" s="222">
        <v>39563</v>
      </c>
      <c r="C83" s="1228">
        <v>120.49</v>
      </c>
      <c r="D83" s="1228">
        <v>-2.631578947368421E-4</v>
      </c>
      <c r="E83" s="1228">
        <v>-2.631578947368421E-4</v>
      </c>
    </row>
    <row r="84" spans="1:5">
      <c r="A84" s="874"/>
      <c r="B84" s="222">
        <v>39566</v>
      </c>
      <c r="C84" s="1228">
        <v>120.515</v>
      </c>
      <c r="D84" s="1228">
        <v>-5.7593856655290101E-3</v>
      </c>
      <c r="E84" s="1228">
        <v>-5.7593856655290101E-3</v>
      </c>
    </row>
    <row r="85" spans="1:5">
      <c r="A85" s="874"/>
      <c r="B85" s="222">
        <v>39567</v>
      </c>
      <c r="C85" s="1228">
        <v>120.4</v>
      </c>
      <c r="D85" s="1228">
        <v>-0.14251121812411077</v>
      </c>
      <c r="E85" s="1228">
        <v>-6.0878844259603807E-3</v>
      </c>
    </row>
    <row r="86" spans="1:5">
      <c r="A86" s="874"/>
      <c r="B86" s="222">
        <v>39568</v>
      </c>
      <c r="C86" s="1228">
        <v>120.375</v>
      </c>
      <c r="D86" s="1228">
        <v>-0.35672390643770757</v>
      </c>
      <c r="E86" s="1228">
        <v>-3.0622099733823285E-3</v>
      </c>
    </row>
    <row r="87" spans="1:5">
      <c r="A87" s="874"/>
      <c r="B87" s="222">
        <v>39572</v>
      </c>
      <c r="C87" s="1228">
        <v>120.36</v>
      </c>
      <c r="D87" s="1228">
        <v>-7.4454091028676667E-3</v>
      </c>
      <c r="E87" s="1228">
        <v>-7.4454091028676667E-3</v>
      </c>
    </row>
    <row r="88" spans="1:5">
      <c r="A88" s="874"/>
      <c r="B88" s="222">
        <v>39573</v>
      </c>
      <c r="C88" s="1228">
        <v>120.46</v>
      </c>
      <c r="D88" s="1228">
        <v>-9.6471108965073236E-3</v>
      </c>
      <c r="E88" s="1228">
        <v>-2.6054241107355547E-3</v>
      </c>
    </row>
    <row r="89" spans="1:5">
      <c r="A89" s="874"/>
      <c r="B89" s="222">
        <v>39574</v>
      </c>
      <c r="C89" s="1228">
        <v>120.47499999999999</v>
      </c>
      <c r="D89" s="1228">
        <v>-1.4432628257566905E-2</v>
      </c>
      <c r="E89" s="1228">
        <v>-1.4432628257566905E-2</v>
      </c>
    </row>
    <row r="90" spans="1:5">
      <c r="A90" s="874"/>
      <c r="B90" s="222">
        <v>39575</v>
      </c>
      <c r="C90" s="1228">
        <v>120.505</v>
      </c>
      <c r="D90" s="1228">
        <v>-7.956660849331007E-2</v>
      </c>
      <c r="E90" s="1228">
        <v>4.2175683536940079E-4</v>
      </c>
    </row>
    <row r="91" spans="1:5">
      <c r="A91" s="874"/>
      <c r="B91" s="222">
        <v>39576</v>
      </c>
      <c r="C91" s="1228">
        <v>120.565</v>
      </c>
      <c r="D91" s="1228">
        <v>1.1478420569329659E-2</v>
      </c>
      <c r="E91" s="1228">
        <v>1.1478420569329659E-2</v>
      </c>
    </row>
    <row r="92" spans="1:5">
      <c r="A92" s="874"/>
      <c r="B92" s="222">
        <v>39580</v>
      </c>
      <c r="C92" s="1228">
        <v>120.57</v>
      </c>
      <c r="D92" s="1228">
        <v>1.228739571881265E-3</v>
      </c>
      <c r="E92" s="1228">
        <v>1.228739571881265E-3</v>
      </c>
    </row>
    <row r="93" spans="1:5">
      <c r="A93" s="874"/>
      <c r="B93" s="222">
        <v>39581</v>
      </c>
      <c r="C93" s="1228">
        <v>120.595</v>
      </c>
      <c r="D93" s="1228">
        <v>2.202269275440007E-2</v>
      </c>
      <c r="E93" s="1228">
        <v>-3.1269543464665416E-4</v>
      </c>
    </row>
    <row r="94" spans="1:5">
      <c r="A94" s="874"/>
      <c r="B94" s="222">
        <v>39582</v>
      </c>
      <c r="C94" s="1228">
        <v>120.58</v>
      </c>
      <c r="D94" s="1228">
        <v>-2.3610216784717749E-3</v>
      </c>
      <c r="E94" s="1228">
        <v>-2.3610216784717749E-3</v>
      </c>
    </row>
    <row r="95" spans="1:5">
      <c r="A95" s="874"/>
      <c r="B95" s="222">
        <v>39583</v>
      </c>
      <c r="C95" s="1228">
        <v>120.73</v>
      </c>
      <c r="D95" s="1228">
        <v>-0.30639298695745137</v>
      </c>
      <c r="E95" s="1228">
        <v>-1.4830796742278461E-2</v>
      </c>
    </row>
    <row r="96" spans="1:5">
      <c r="A96" s="874"/>
      <c r="B96" s="222">
        <v>39584</v>
      </c>
      <c r="C96" s="1228">
        <v>120.69499999999999</v>
      </c>
      <c r="D96" s="1228">
        <v>-0.16002550207204336</v>
      </c>
      <c r="E96" s="1228">
        <v>-6.3755180108383803E-4</v>
      </c>
    </row>
    <row r="97" spans="1:5">
      <c r="A97" s="874"/>
      <c r="B97" s="222">
        <v>39587</v>
      </c>
      <c r="C97" s="1228">
        <v>120.685</v>
      </c>
      <c r="D97" s="1228">
        <v>-0.22175826180935204</v>
      </c>
      <c r="E97" s="1228">
        <v>-1.1221603868260195E-2</v>
      </c>
    </row>
    <row r="98" spans="1:5">
      <c r="A98" s="874"/>
      <c r="B98" s="222">
        <v>39588</v>
      </c>
      <c r="C98" s="1228">
        <v>120.605</v>
      </c>
      <c r="D98" s="1228">
        <v>-0.10337166753789859</v>
      </c>
      <c r="E98" s="1228">
        <v>-6.6649242028227916E-3</v>
      </c>
    </row>
    <row r="99" spans="1:5">
      <c r="A99" s="874"/>
      <c r="B99" s="222">
        <v>39589</v>
      </c>
      <c r="C99" s="1228">
        <v>120.58499999999999</v>
      </c>
      <c r="D99" s="1228">
        <v>7.2967338429464909E-3</v>
      </c>
      <c r="E99" s="1228">
        <v>7.2967338429464909E-3</v>
      </c>
    </row>
    <row r="100" spans="1:5">
      <c r="A100" s="874"/>
      <c r="B100" s="222">
        <v>39590</v>
      </c>
      <c r="C100" s="1228">
        <v>120.58</v>
      </c>
      <c r="D100" s="1228">
        <v>2.3563683807981285E-3</v>
      </c>
      <c r="E100" s="1228">
        <v>2.75003374274531E-3</v>
      </c>
    </row>
    <row r="101" spans="1:5">
      <c r="A101" s="874"/>
      <c r="B101" s="222">
        <v>39591</v>
      </c>
      <c r="C101" s="1228">
        <v>120.59</v>
      </c>
      <c r="D101" s="1228">
        <v>-1.1395899053627759E-2</v>
      </c>
      <c r="E101" s="1228">
        <v>-1.1395899053627759E-2</v>
      </c>
    </row>
    <row r="102" spans="1:5">
      <c r="A102" s="874"/>
      <c r="B102" s="222">
        <v>39594</v>
      </c>
      <c r="C102" s="1228">
        <v>120.545</v>
      </c>
      <c r="D102" s="1228">
        <v>0.13859730969598008</v>
      </c>
      <c r="E102" s="1228">
        <v>0.13859730969598008</v>
      </c>
    </row>
    <row r="103" spans="1:5">
      <c r="A103" s="874"/>
      <c r="B103" s="222">
        <v>39595</v>
      </c>
      <c r="C103" s="1228">
        <v>120.575</v>
      </c>
      <c r="D103" s="1228">
        <v>-8.5133841222263858E-3</v>
      </c>
      <c r="E103" s="1228">
        <v>-8.5133841222263858E-3</v>
      </c>
    </row>
    <row r="104" spans="1:5">
      <c r="A104" s="874"/>
      <c r="B104" s="222">
        <v>39596</v>
      </c>
      <c r="C104" s="1228">
        <v>120.54</v>
      </c>
      <c r="D104" s="1228">
        <v>-3.7886583978768346E-2</v>
      </c>
      <c r="E104" s="1228">
        <v>-3.7886583978768346E-2</v>
      </c>
    </row>
    <row r="105" spans="1:5">
      <c r="A105" s="874"/>
      <c r="B105" s="222">
        <v>39597</v>
      </c>
      <c r="C105" s="1228">
        <v>120.485</v>
      </c>
      <c r="D105" s="1228">
        <v>-2.657994468913244E-2</v>
      </c>
      <c r="E105" s="1228">
        <v>-1.4851992215507528E-3</v>
      </c>
    </row>
    <row r="106" spans="1:5">
      <c r="A106" s="874"/>
      <c r="B106" s="222">
        <v>39598</v>
      </c>
      <c r="C106" s="1228">
        <v>120.58</v>
      </c>
      <c r="D106" s="1228">
        <v>-1.3533130414422851E-2</v>
      </c>
      <c r="E106" s="1228">
        <v>-1.3533130414422851E-2</v>
      </c>
    </row>
    <row r="107" spans="1:5">
      <c r="A107" s="874"/>
      <c r="B107" s="222">
        <v>39601</v>
      </c>
      <c r="C107" s="1228">
        <v>120.65</v>
      </c>
      <c r="D107" s="1228">
        <v>-0.24504861361181129</v>
      </c>
      <c r="E107" s="1228">
        <v>-7.3820669787540514E-3</v>
      </c>
    </row>
    <row r="108" spans="1:5">
      <c r="A108" s="874"/>
      <c r="B108" s="222">
        <v>39602</v>
      </c>
      <c r="C108" s="1228">
        <v>120.745</v>
      </c>
      <c r="D108" s="1228">
        <v>-6.9670227589410129E-4</v>
      </c>
      <c r="E108" s="1228">
        <v>-6.9670227589410129E-4</v>
      </c>
    </row>
    <row r="109" spans="1:5">
      <c r="A109" s="874"/>
      <c r="B109" s="222">
        <v>39603</v>
      </c>
      <c r="C109" s="1228">
        <v>120.73</v>
      </c>
      <c r="D109" s="1228">
        <v>-0.19966482863012217</v>
      </c>
      <c r="E109" s="1228">
        <v>3.1679100443291167E-3</v>
      </c>
    </row>
    <row r="110" spans="1:5">
      <c r="A110" s="874"/>
      <c r="B110" s="222">
        <v>39604</v>
      </c>
      <c r="C110" s="1228">
        <v>120.66500000000001</v>
      </c>
      <c r="D110" s="1228">
        <v>-0.35843034171986482</v>
      </c>
      <c r="E110" s="1228">
        <v>-4.318437852046564E-3</v>
      </c>
    </row>
    <row r="111" spans="1:5">
      <c r="A111" s="874"/>
      <c r="B111" s="222">
        <v>39605</v>
      </c>
      <c r="C111" s="1228">
        <v>120.61499999999999</v>
      </c>
      <c r="D111" s="1228">
        <v>-4.3402992457029804E-2</v>
      </c>
      <c r="E111" s="1228">
        <v>-1.2365524916532706E-4</v>
      </c>
    </row>
    <row r="112" spans="1:5">
      <c r="A112" s="874"/>
      <c r="B112" s="222">
        <v>39608</v>
      </c>
      <c r="C112" s="1228">
        <v>120.69499999999999</v>
      </c>
      <c r="D112" s="1228">
        <v>-0.18473016363605144</v>
      </c>
      <c r="E112" s="1228">
        <v>2.1317330311303423E-2</v>
      </c>
    </row>
    <row r="113" spans="1:5">
      <c r="A113" s="874"/>
      <c r="B113" s="222">
        <v>39609</v>
      </c>
      <c r="C113" s="1228">
        <v>120.7</v>
      </c>
      <c r="D113" s="1228">
        <v>-0.13221479610693607</v>
      </c>
      <c r="E113" s="1228">
        <v>1.1773130466921276E-2</v>
      </c>
    </row>
    <row r="114" spans="1:5">
      <c r="A114" s="874"/>
      <c r="B114" s="222">
        <v>39610</v>
      </c>
      <c r="C114" s="1228">
        <v>120.72499999999999</v>
      </c>
      <c r="D114" s="1228">
        <v>-8.5594677431412129E-3</v>
      </c>
      <c r="E114" s="1228">
        <v>-8.5594677431412129E-3</v>
      </c>
    </row>
    <row r="115" spans="1:5">
      <c r="A115" s="874"/>
      <c r="B115" s="222">
        <v>39611</v>
      </c>
      <c r="C115" s="1228">
        <v>120.755</v>
      </c>
      <c r="D115" s="1228">
        <v>4.1989192347013293E-3</v>
      </c>
      <c r="E115" s="1228">
        <v>4.1989192347013293E-3</v>
      </c>
    </row>
    <row r="116" spans="1:5">
      <c r="A116" s="874"/>
      <c r="B116" s="222">
        <v>39612</v>
      </c>
      <c r="C116" s="1228">
        <v>120.67</v>
      </c>
      <c r="D116" s="1228">
        <v>-0.11575728929721427</v>
      </c>
      <c r="E116" s="1228">
        <v>1.4224099731174854E-2</v>
      </c>
    </row>
    <row r="117" spans="1:5">
      <c r="A117" s="874"/>
      <c r="B117" s="222">
        <v>39615</v>
      </c>
      <c r="C117" s="1228">
        <v>120.705</v>
      </c>
      <c r="D117" s="1228">
        <v>4.1340602950609366E-2</v>
      </c>
      <c r="E117" s="1228">
        <v>4.1340602950609366E-2</v>
      </c>
    </row>
    <row r="118" spans="1:5">
      <c r="A118" s="874"/>
      <c r="B118" s="222">
        <v>39616</v>
      </c>
      <c r="C118" s="1228">
        <v>120.69499999999999</v>
      </c>
      <c r="D118" s="1228">
        <v>-8.6654120997889279E-3</v>
      </c>
      <c r="E118" s="1228">
        <v>-8.6654120997889279E-3</v>
      </c>
    </row>
    <row r="119" spans="1:5">
      <c r="A119" s="874"/>
      <c r="B119" s="222">
        <v>39617</v>
      </c>
      <c r="C119" s="1228">
        <v>120.66</v>
      </c>
      <c r="D119" s="1228">
        <v>-6.0503340493880692E-3</v>
      </c>
      <c r="E119" s="1228">
        <v>5.774423050393173E-3</v>
      </c>
    </row>
    <row r="120" spans="1:5">
      <c r="A120" s="874"/>
      <c r="B120" s="222">
        <v>39618</v>
      </c>
      <c r="C120" s="1228">
        <v>120.735</v>
      </c>
      <c r="D120" s="1228">
        <v>3.6701746944834718E-2</v>
      </c>
      <c r="E120" s="1228">
        <v>3.6701746944834718E-2</v>
      </c>
    </row>
    <row r="121" spans="1:5">
      <c r="A121" s="874"/>
      <c r="B121" s="222">
        <v>39619</v>
      </c>
      <c r="C121" s="1228">
        <v>120.74</v>
      </c>
      <c r="D121" s="1228">
        <v>-2.6919962355825E-3</v>
      </c>
      <c r="E121" s="1228">
        <v>-2.6919962355825E-3</v>
      </c>
    </row>
    <row r="122" spans="1:5">
      <c r="A122" s="874"/>
      <c r="B122" s="222">
        <v>39622</v>
      </c>
      <c r="C122" s="1228">
        <v>120.715</v>
      </c>
      <c r="D122" s="1228">
        <v>1.6795315411232366E-2</v>
      </c>
      <c r="E122" s="1228">
        <v>1.6795315411232366E-2</v>
      </c>
    </row>
    <row r="123" spans="1:5">
      <c r="A123" s="874"/>
      <c r="B123" s="222">
        <v>39623</v>
      </c>
      <c r="C123" s="1228">
        <v>120.77500000000001</v>
      </c>
      <c r="D123" s="1228">
        <v>2.0519319211789587E-2</v>
      </c>
      <c r="E123" s="1228">
        <v>2.0519319211789587E-2</v>
      </c>
    </row>
    <row r="124" spans="1:5">
      <c r="A124" s="874"/>
      <c r="B124" s="222">
        <v>39624</v>
      </c>
      <c r="C124" s="1228">
        <v>120.83499999999999</v>
      </c>
      <c r="D124" s="1228">
        <v>0.13264810126582277</v>
      </c>
      <c r="E124" s="1228">
        <v>-2.8455696202531644E-3</v>
      </c>
    </row>
    <row r="125" spans="1:5">
      <c r="A125" s="874"/>
      <c r="B125" s="222">
        <v>39625</v>
      </c>
      <c r="C125" s="1228">
        <v>120.735</v>
      </c>
      <c r="D125" s="1228">
        <v>-3.1019912226614921E-2</v>
      </c>
      <c r="E125" s="1228">
        <v>-2.7392912843204817E-2</v>
      </c>
    </row>
    <row r="126" spans="1:5">
      <c r="A126" s="874"/>
      <c r="B126" s="222">
        <v>39626</v>
      </c>
      <c r="C126" s="1228">
        <v>120.75</v>
      </c>
      <c r="D126" s="1228">
        <v>-4.9248267018528495E-3</v>
      </c>
      <c r="E126" s="1228">
        <v>-4.9248267018528495E-3</v>
      </c>
    </row>
    <row r="127" spans="1:5">
      <c r="A127" s="874"/>
      <c r="B127" s="222">
        <v>39629</v>
      </c>
      <c r="C127" s="1228">
        <v>120.745</v>
      </c>
      <c r="D127" s="1228">
        <v>1.5782622844126262E-2</v>
      </c>
      <c r="E127" s="1228">
        <v>1.5782622844126262E-2</v>
      </c>
    </row>
    <row r="128" spans="1:5">
      <c r="A128" s="874"/>
      <c r="B128" s="222">
        <v>39630</v>
      </c>
      <c r="C128" s="1228">
        <v>120.65</v>
      </c>
      <c r="D128" s="1228">
        <v>0.13512495769599267</v>
      </c>
      <c r="E128" s="1228">
        <v>1.1821288806478829E-3</v>
      </c>
    </row>
    <row r="129" spans="1:5">
      <c r="A129" s="874"/>
      <c r="B129" s="222">
        <v>39631</v>
      </c>
      <c r="C129" s="1228">
        <v>120.58</v>
      </c>
      <c r="D129" s="1228">
        <v>9.800212121934361E-2</v>
      </c>
      <c r="E129" s="1228">
        <v>8.6249016850585124E-3</v>
      </c>
    </row>
    <row r="130" spans="1:5">
      <c r="A130" s="874"/>
      <c r="B130" s="222">
        <v>39632</v>
      </c>
      <c r="C130" s="1228">
        <v>120.56</v>
      </c>
      <c r="D130" s="1228">
        <v>0.11456372680828179</v>
      </c>
      <c r="E130" s="1228">
        <v>-8.5002688894864217E-2</v>
      </c>
    </row>
    <row r="131" spans="1:5">
      <c r="A131" s="874"/>
      <c r="B131" s="222">
        <v>39633</v>
      </c>
      <c r="C131" s="1228">
        <v>120.545</v>
      </c>
      <c r="D131" s="1228">
        <v>-0.32558808636007919</v>
      </c>
      <c r="E131" s="1228">
        <v>-0.22339225705473462</v>
      </c>
    </row>
    <row r="132" spans="1:5">
      <c r="A132" s="874"/>
      <c r="B132" s="222">
        <v>39637</v>
      </c>
      <c r="C132" s="1228">
        <v>120.47499999999999</v>
      </c>
      <c r="D132" s="1228">
        <v>5.1889229497468395E-2</v>
      </c>
      <c r="E132" s="1228">
        <v>-6.3496710639616982E-2</v>
      </c>
    </row>
    <row r="133" spans="1:5">
      <c r="A133" s="874"/>
      <c r="B133" s="222">
        <v>39638</v>
      </c>
      <c r="C133" s="1228">
        <v>120.38500000000001</v>
      </c>
      <c r="D133" s="1228">
        <v>0.11274549422128829</v>
      </c>
      <c r="E133" s="1228">
        <v>-2.0205285702739836E-3</v>
      </c>
    </row>
    <row r="134" spans="1:5">
      <c r="A134" s="874"/>
      <c r="B134" s="222">
        <v>39639</v>
      </c>
      <c r="C134" s="1228">
        <v>120.215</v>
      </c>
      <c r="D134" s="1228">
        <v>0.10190862300524704</v>
      </c>
      <c r="E134" s="1228">
        <v>-9.6223629219950452E-3</v>
      </c>
    </row>
    <row r="135" spans="1:5">
      <c r="A135" s="874"/>
      <c r="B135" s="222">
        <v>39640</v>
      </c>
      <c r="C135" s="1228">
        <v>120.22499999999999</v>
      </c>
      <c r="D135" s="1228">
        <v>0.25456323751698912</v>
      </c>
      <c r="E135" s="1228">
        <v>5.2078702351162883E-4</v>
      </c>
    </row>
    <row r="136" spans="1:5">
      <c r="A136" s="874"/>
      <c r="B136" s="222">
        <v>39643</v>
      </c>
      <c r="C136" s="1228">
        <v>120.2</v>
      </c>
      <c r="D136" s="1228">
        <v>0.13240935181296373</v>
      </c>
      <c r="E136" s="1228">
        <v>3.611927761444771E-3</v>
      </c>
    </row>
    <row r="137" spans="1:5">
      <c r="A137" s="874"/>
      <c r="B137" s="222">
        <v>39644</v>
      </c>
      <c r="C137" s="1228">
        <v>120.06</v>
      </c>
      <c r="D137" s="1228">
        <v>3.5140967385392727E-2</v>
      </c>
      <c r="E137" s="1228">
        <v>-2.3684626046070983E-3</v>
      </c>
    </row>
    <row r="138" spans="1:5">
      <c r="A138" s="874"/>
      <c r="B138" s="222">
        <v>39645</v>
      </c>
      <c r="C138" s="1228">
        <v>120.05</v>
      </c>
      <c r="D138" s="1228">
        <v>-3.3353186420488387E-2</v>
      </c>
      <c r="E138" s="1228">
        <v>-1.4889815366289458E-2</v>
      </c>
    </row>
    <row r="139" spans="1:5">
      <c r="A139" s="874"/>
      <c r="B139" s="222">
        <v>39646</v>
      </c>
      <c r="C139" s="1228">
        <v>120.145</v>
      </c>
      <c r="D139" s="1228">
        <v>-3.4063629590794953E-2</v>
      </c>
      <c r="E139" s="1228">
        <v>-3.4063629590794953E-2</v>
      </c>
    </row>
    <row r="140" spans="1:5">
      <c r="A140" s="874"/>
      <c r="B140" s="222">
        <v>39647</v>
      </c>
      <c r="C140" s="1228">
        <v>120.185</v>
      </c>
      <c r="D140" s="1228">
        <v>-3.9681831166976149E-2</v>
      </c>
      <c r="E140" s="1228">
        <v>-3.9681831166976149E-2</v>
      </c>
    </row>
    <row r="141" spans="1:5">
      <c r="A141" s="874"/>
      <c r="B141" s="222">
        <v>39650</v>
      </c>
      <c r="C141" s="1228">
        <v>120.19499999999999</v>
      </c>
      <c r="D141" s="1228">
        <v>-7.5257731958762883E-2</v>
      </c>
      <c r="E141" s="1228">
        <v>-7.5257731958762883E-2</v>
      </c>
    </row>
    <row r="142" spans="1:5">
      <c r="A142" s="874"/>
      <c r="B142" s="222">
        <v>39651</v>
      </c>
      <c r="C142" s="1228">
        <v>120.18</v>
      </c>
      <c r="D142" s="1228">
        <v>-0.16422337378971771</v>
      </c>
      <c r="E142" s="1228">
        <v>-0.11649393154234283</v>
      </c>
    </row>
    <row r="143" spans="1:5">
      <c r="A143" s="874"/>
      <c r="B143" s="222">
        <v>39652</v>
      </c>
      <c r="C143" s="1228">
        <v>120.16500000000001</v>
      </c>
      <c r="D143" s="1228">
        <v>-3.7964923286024202E-2</v>
      </c>
      <c r="E143" s="1228">
        <v>1.4310358347055595E-2</v>
      </c>
    </row>
    <row r="144" spans="1:5">
      <c r="A144" s="874"/>
      <c r="B144" s="222">
        <v>39653</v>
      </c>
      <c r="C144" s="1228">
        <v>120.185</v>
      </c>
      <c r="D144" s="1228">
        <v>-8.1449799048707638E-2</v>
      </c>
      <c r="E144" s="1228">
        <v>-1.6924154714059215E-2</v>
      </c>
    </row>
    <row r="145" spans="1:5">
      <c r="A145" s="874"/>
      <c r="B145" s="222">
        <v>39654</v>
      </c>
      <c r="C145" s="1228">
        <v>120.18</v>
      </c>
      <c r="D145" s="1228">
        <v>2.7618986447427578E-4</v>
      </c>
      <c r="E145" s="1228">
        <v>2.7618986447427578E-4</v>
      </c>
    </row>
    <row r="146" spans="1:5">
      <c r="A146" s="874"/>
      <c r="B146" s="222">
        <v>39657</v>
      </c>
      <c r="C146" s="1228">
        <v>120.175</v>
      </c>
      <c r="D146" s="1228">
        <v>4.6992750508610563E-2</v>
      </c>
      <c r="E146" s="1228">
        <v>4.6992750508610563E-2</v>
      </c>
    </row>
    <row r="147" spans="1:5">
      <c r="A147" s="874"/>
      <c r="B147" s="222">
        <v>39658</v>
      </c>
      <c r="C147" s="1228">
        <v>120.18</v>
      </c>
      <c r="D147" s="1228">
        <v>-1.0821412870717932E-3</v>
      </c>
      <c r="E147" s="1228">
        <v>-1.0821412870717932E-3</v>
      </c>
    </row>
    <row r="148" spans="1:5">
      <c r="A148" s="874"/>
      <c r="B148" s="222">
        <v>39659</v>
      </c>
      <c r="C148" s="1228">
        <v>120.185</v>
      </c>
      <c r="D148" s="1228">
        <v>-1.7544391249015211E-2</v>
      </c>
      <c r="E148" s="1228">
        <v>-1.7544391249015211E-2</v>
      </c>
    </row>
    <row r="149" spans="1:5">
      <c r="A149" s="874"/>
      <c r="B149" s="222">
        <v>39660</v>
      </c>
      <c r="C149" s="1228">
        <v>120.18</v>
      </c>
      <c r="D149" s="1228">
        <v>6.0163765770427106E-4</v>
      </c>
      <c r="E149" s="1228">
        <v>6.0163765770427106E-4</v>
      </c>
    </row>
    <row r="150" spans="1:5">
      <c r="A150" s="874"/>
      <c r="B150" s="222">
        <v>39661</v>
      </c>
      <c r="C150" s="1228">
        <v>120.17</v>
      </c>
      <c r="D150" s="1228">
        <v>-1.6207760724640054E-2</v>
      </c>
      <c r="E150" s="1228">
        <v>-0.12694304761592767</v>
      </c>
    </row>
    <row r="151" spans="1:5">
      <c r="A151" s="874"/>
      <c r="B151" s="222">
        <v>39664</v>
      </c>
      <c r="C151" s="1228">
        <v>120.145</v>
      </c>
      <c r="D151" s="1228">
        <v>-0.11145654659805604</v>
      </c>
      <c r="E151" s="1228">
        <v>-1.4722698684962836E-2</v>
      </c>
    </row>
    <row r="152" spans="1:5">
      <c r="A152" s="874"/>
      <c r="B152" s="222">
        <v>39665</v>
      </c>
      <c r="C152" s="1228">
        <v>120.11</v>
      </c>
      <c r="D152" s="1228">
        <v>-6.0907370041395376E-2</v>
      </c>
      <c r="E152" s="1228">
        <v>-3.3241112474777942E-2</v>
      </c>
    </row>
    <row r="153" spans="1:5">
      <c r="A153" s="874"/>
      <c r="B153" s="222">
        <v>39666</v>
      </c>
      <c r="C153" s="1228">
        <v>120.04</v>
      </c>
      <c r="D153" s="1228">
        <v>-3.3543804262036307E-3</v>
      </c>
      <c r="E153" s="1228">
        <v>-3.3543804262036307E-3</v>
      </c>
    </row>
    <row r="154" spans="1:5">
      <c r="A154" s="874"/>
      <c r="B154" s="222">
        <v>39667</v>
      </c>
      <c r="C154" s="1228">
        <v>120.08499999999999</v>
      </c>
      <c r="D154" s="1228">
        <v>-4.0948215827738936E-3</v>
      </c>
      <c r="E154" s="1228">
        <v>-4.0948215827738936E-3</v>
      </c>
    </row>
    <row r="155" spans="1:5">
      <c r="A155" s="874"/>
      <c r="B155" s="222">
        <v>39668</v>
      </c>
      <c r="C155" s="1228">
        <v>120.065</v>
      </c>
      <c r="D155" s="1228">
        <v>-2.4778966961377383E-2</v>
      </c>
      <c r="E155" s="1228">
        <v>8.1433224755700329E-4</v>
      </c>
    </row>
    <row r="156" spans="1:5">
      <c r="A156" s="874"/>
      <c r="B156" s="222">
        <v>39671</v>
      </c>
      <c r="C156" s="1228">
        <v>120.14</v>
      </c>
      <c r="D156" s="1228">
        <v>0.19561842158325604</v>
      </c>
      <c r="E156" s="1228">
        <v>-3.4127112150663386E-2</v>
      </c>
    </row>
    <row r="157" spans="1:5">
      <c r="A157" s="874"/>
      <c r="B157" s="222">
        <v>39672</v>
      </c>
      <c r="C157" s="1228">
        <v>120.17</v>
      </c>
      <c r="D157" s="1228">
        <v>7.3252901212697581E-3</v>
      </c>
      <c r="E157" s="1228">
        <v>-6.3183346697248278E-3</v>
      </c>
    </row>
    <row r="158" spans="1:5">
      <c r="A158" s="874"/>
      <c r="B158" s="222">
        <v>39673</v>
      </c>
      <c r="C158" s="1228">
        <v>120.06</v>
      </c>
      <c r="D158" s="1228">
        <v>6.4406779661016949E-3</v>
      </c>
      <c r="E158" s="1228">
        <v>-7.8564307078763714E-3</v>
      </c>
    </row>
    <row r="159" spans="1:5">
      <c r="A159" s="874"/>
      <c r="B159" s="222">
        <v>39674</v>
      </c>
      <c r="C159" s="1228">
        <v>120.145</v>
      </c>
      <c r="D159" s="1228">
        <v>3.5173429451400749E-2</v>
      </c>
      <c r="E159" s="1228">
        <v>3.5173429451400749E-2</v>
      </c>
    </row>
    <row r="160" spans="1:5">
      <c r="A160" s="874"/>
      <c r="B160" s="222">
        <v>39675</v>
      </c>
      <c r="C160" s="1228">
        <v>120.15</v>
      </c>
      <c r="D160" s="1228">
        <v>-0.33363006845915688</v>
      </c>
      <c r="E160" s="1228">
        <v>-8.2718198791526497E-3</v>
      </c>
    </row>
    <row r="161" spans="1:5">
      <c r="A161" s="874"/>
      <c r="B161" s="222">
        <v>39678</v>
      </c>
      <c r="C161" s="1228">
        <v>120.125</v>
      </c>
      <c r="D161" s="1228">
        <v>-0.11006986551792793</v>
      </c>
      <c r="E161" s="1228">
        <v>2.4570580462994806E-3</v>
      </c>
    </row>
    <row r="162" spans="1:5">
      <c r="A162" s="874"/>
      <c r="B162" s="222">
        <v>39679</v>
      </c>
      <c r="C162" s="1228">
        <v>120.075</v>
      </c>
      <c r="D162" s="1228">
        <v>-0.15598149372108394</v>
      </c>
      <c r="E162" s="1228">
        <v>-1.277814496585151E-2</v>
      </c>
    </row>
    <row r="163" spans="1:5">
      <c r="A163" s="874"/>
      <c r="B163" s="222">
        <v>39680</v>
      </c>
      <c r="C163" s="1228">
        <v>120.005</v>
      </c>
      <c r="D163" s="1228">
        <v>-1.359898798228969E-2</v>
      </c>
      <c r="E163" s="1228">
        <v>9.1714104996837437E-3</v>
      </c>
    </row>
    <row r="164" spans="1:5">
      <c r="A164" s="874"/>
      <c r="B164" s="222">
        <v>39681</v>
      </c>
      <c r="C164" s="1228">
        <v>119.94</v>
      </c>
      <c r="D164" s="1228">
        <v>-1.4887637514757045E-2</v>
      </c>
      <c r="E164" s="1228">
        <v>6.7908521997137397E-4</v>
      </c>
    </row>
    <row r="165" spans="1:5">
      <c r="A165" s="874"/>
      <c r="B165" s="222">
        <v>39682</v>
      </c>
      <c r="C165" s="1228">
        <v>119.715</v>
      </c>
      <c r="D165" s="1228">
        <v>-9.8833650426007114E-2</v>
      </c>
      <c r="E165" s="1228">
        <v>-1.6113822483249236E-2</v>
      </c>
    </row>
    <row r="166" spans="1:5">
      <c r="A166" s="874"/>
      <c r="B166" s="222">
        <v>39685</v>
      </c>
      <c r="C166" s="1228">
        <v>119.80500000000001</v>
      </c>
      <c r="D166" s="1228">
        <v>-0.18084451557306414</v>
      </c>
      <c r="E166" s="1228">
        <v>2.5852517542779762E-3</v>
      </c>
    </row>
    <row r="167" spans="1:5">
      <c r="A167" s="874"/>
      <c r="B167" s="222">
        <v>39686</v>
      </c>
      <c r="C167" s="1228">
        <v>119.83499999999999</v>
      </c>
      <c r="D167" s="1228">
        <v>-0.12145417306707629</v>
      </c>
      <c r="E167" s="1228">
        <v>-1.7767537122375832E-2</v>
      </c>
    </row>
    <row r="168" spans="1:5">
      <c r="A168" s="874"/>
      <c r="B168" s="222">
        <v>39687</v>
      </c>
      <c r="C168" s="1228">
        <v>119.79</v>
      </c>
      <c r="D168" s="1228">
        <v>-3.174484891389396E-2</v>
      </c>
      <c r="E168" s="1228">
        <v>-6.9550529701802109E-4</v>
      </c>
    </row>
    <row r="169" spans="1:5">
      <c r="A169" s="874"/>
      <c r="B169" s="222">
        <v>39688</v>
      </c>
      <c r="C169" s="1228">
        <v>119.625</v>
      </c>
      <c r="D169" s="1228">
        <v>-2.9776156272564892E-2</v>
      </c>
      <c r="E169" s="1228">
        <v>-8.8739406377075971E-3</v>
      </c>
    </row>
    <row r="170" spans="1:5">
      <c r="A170" s="874"/>
      <c r="B170" s="222">
        <v>39689</v>
      </c>
      <c r="C170" s="1228">
        <v>119.595</v>
      </c>
      <c r="D170" s="1228">
        <v>8.4955887158261634E-2</v>
      </c>
      <c r="E170" s="1228">
        <v>1.3026903387430564E-3</v>
      </c>
    </row>
    <row r="171" spans="1:5">
      <c r="A171" s="874"/>
      <c r="B171" s="222">
        <v>39693</v>
      </c>
      <c r="C171" s="1228">
        <v>119.66</v>
      </c>
      <c r="D171" s="1228">
        <v>0.23410008229162585</v>
      </c>
      <c r="E171" s="1228">
        <v>1.2761733087764671E-2</v>
      </c>
    </row>
    <row r="172" spans="1:5">
      <c r="A172" s="874"/>
      <c r="B172" s="222">
        <v>39694</v>
      </c>
      <c r="C172" s="1228">
        <v>119.77</v>
      </c>
      <c r="D172" s="1228">
        <v>9.2363313892015422E-2</v>
      </c>
      <c r="E172" s="1228">
        <v>8.7997544254578945E-3</v>
      </c>
    </row>
    <row r="173" spans="1:5">
      <c r="A173" s="874"/>
      <c r="B173" s="222">
        <v>39695</v>
      </c>
      <c r="C173" s="1228">
        <v>119.67</v>
      </c>
      <c r="D173" s="1228">
        <v>-0.15357236077165839</v>
      </c>
      <c r="E173" s="1228">
        <v>-1.6736666429379335E-2</v>
      </c>
    </row>
    <row r="174" spans="1:5">
      <c r="A174" s="874"/>
      <c r="B174" s="222">
        <v>39696</v>
      </c>
      <c r="C174" s="1228">
        <v>119.61499999999999</v>
      </c>
      <c r="D174" s="1228">
        <v>-3.4534812515131234E-2</v>
      </c>
      <c r="E174" s="1228">
        <v>3.7739073470143408E-3</v>
      </c>
    </row>
    <row r="175" spans="1:5">
      <c r="A175" s="874"/>
      <c r="B175" s="222">
        <v>39699</v>
      </c>
      <c r="C175" s="1228">
        <v>119.63</v>
      </c>
      <c r="D175" s="1228">
        <v>-2.6869797522408689E-3</v>
      </c>
      <c r="E175" s="1228">
        <v>-2.6869797522408689E-3</v>
      </c>
    </row>
    <row r="176" spans="1:5">
      <c r="A176" s="874"/>
      <c r="B176" s="222">
        <v>39700</v>
      </c>
      <c r="C176" s="1228">
        <v>119.705</v>
      </c>
      <c r="D176" s="1228">
        <v>-2.3622882377329746E-4</v>
      </c>
      <c r="E176" s="1228">
        <v>-2.3622882377329746E-4</v>
      </c>
    </row>
    <row r="177" spans="1:5">
      <c r="A177" s="874"/>
      <c r="B177" s="222">
        <v>39701</v>
      </c>
      <c r="C177" s="1228">
        <v>119.605</v>
      </c>
      <c r="D177" s="1228">
        <v>-1.7974401780745688E-2</v>
      </c>
      <c r="E177" s="1228">
        <v>-2.763865702096086E-3</v>
      </c>
    </row>
    <row r="178" spans="1:5">
      <c r="A178" s="874"/>
      <c r="B178" s="222">
        <v>39702</v>
      </c>
      <c r="C178" s="1228">
        <v>119.59</v>
      </c>
      <c r="D178" s="1228">
        <v>-5.4114739401184067E-3</v>
      </c>
      <c r="E178" s="1228">
        <v>-2.584584568414761E-3</v>
      </c>
    </row>
    <row r="179" spans="1:5">
      <c r="A179" s="874"/>
      <c r="B179" s="222">
        <v>39703</v>
      </c>
      <c r="C179" s="1228">
        <v>119.485</v>
      </c>
      <c r="D179" s="1228">
        <v>-1.8168851619449668E-2</v>
      </c>
      <c r="E179" s="1228">
        <v>-7.9213512724418342E-4</v>
      </c>
    </row>
    <row r="180" spans="1:5">
      <c r="A180" s="874"/>
      <c r="B180" s="222">
        <v>39706</v>
      </c>
      <c r="C180" s="1228">
        <v>119.465</v>
      </c>
      <c r="D180" s="1228">
        <v>-1.2746794219417872E-3</v>
      </c>
      <c r="E180" s="1228">
        <v>-1.2746794219417872E-3</v>
      </c>
    </row>
    <row r="181" spans="1:5">
      <c r="A181" s="874"/>
      <c r="B181" s="222">
        <v>39707</v>
      </c>
      <c r="C181" s="1228">
        <v>119.545</v>
      </c>
      <c r="D181" s="1228">
        <v>5.2799974361165715E-2</v>
      </c>
      <c r="E181" s="1228">
        <v>-6.1426373814203912E-4</v>
      </c>
    </row>
    <row r="182" spans="1:5">
      <c r="A182" s="874"/>
      <c r="B182" s="222">
        <v>39708</v>
      </c>
      <c r="C182" s="1228">
        <v>119.735</v>
      </c>
      <c r="D182" s="1228">
        <v>2.018178636107687E-2</v>
      </c>
      <c r="E182" s="1228">
        <v>1.1585170981144135E-3</v>
      </c>
    </row>
    <row r="183" spans="1:5">
      <c r="A183" s="874"/>
      <c r="B183" s="222">
        <v>39709</v>
      </c>
      <c r="C183" s="1228">
        <v>119.85</v>
      </c>
      <c r="D183" s="1228">
        <v>7.7182212906123676E-2</v>
      </c>
      <c r="E183" s="1228">
        <v>3.7545924654773283E-3</v>
      </c>
    </row>
    <row r="184" spans="1:5">
      <c r="A184" s="874"/>
      <c r="B184" s="222">
        <v>39710</v>
      </c>
      <c r="C184" s="1228">
        <v>119.79</v>
      </c>
      <c r="D184" s="1228">
        <v>-9.538593701724904E-2</v>
      </c>
      <c r="E184" s="1228">
        <v>2.5937620099018108E-2</v>
      </c>
    </row>
    <row r="185" spans="1:5">
      <c r="A185" s="874"/>
      <c r="B185" s="222">
        <v>39713</v>
      </c>
      <c r="C185" s="1228">
        <v>119.73</v>
      </c>
      <c r="D185" s="1228">
        <v>-4.1400420993995747E-2</v>
      </c>
      <c r="E185" s="1228">
        <v>-8.5430715421984881E-4</v>
      </c>
    </row>
    <row r="186" spans="1:5">
      <c r="A186" s="874"/>
      <c r="B186" s="222">
        <v>39714</v>
      </c>
      <c r="C186" s="1228">
        <v>119.71</v>
      </c>
      <c r="D186" s="1228">
        <v>-2.8704655735339212E-2</v>
      </c>
      <c r="E186" s="1228">
        <v>-2.3269657448996158E-3</v>
      </c>
    </row>
    <row r="187" spans="1:5">
      <c r="A187" s="874"/>
      <c r="B187" s="222">
        <v>39715</v>
      </c>
      <c r="C187" s="1228">
        <v>119.755</v>
      </c>
      <c r="D187" s="1228">
        <v>-1.9581341804616462E-2</v>
      </c>
      <c r="E187" s="1228">
        <v>3.0055082769876429E-3</v>
      </c>
    </row>
    <row r="188" spans="1:5">
      <c r="A188" s="874"/>
      <c r="B188" s="222">
        <v>39716</v>
      </c>
      <c r="C188" s="1228">
        <v>119.78</v>
      </c>
      <c r="D188" s="1228">
        <v>-3.5609309720116833E-3</v>
      </c>
      <c r="E188" s="1228">
        <v>-3.5609309720116833E-3</v>
      </c>
    </row>
    <row r="189" spans="1:5">
      <c r="A189" s="874"/>
      <c r="B189" s="222">
        <v>39717</v>
      </c>
      <c r="C189" s="1228">
        <v>119.785</v>
      </c>
      <c r="D189" s="1228">
        <v>-0.19926332094626534</v>
      </c>
      <c r="E189" s="1228">
        <v>7.9958402722730883E-3</v>
      </c>
    </row>
    <row r="190" spans="1:5">
      <c r="A190" s="874"/>
      <c r="B190" s="222">
        <v>39720</v>
      </c>
      <c r="C190" s="1228">
        <v>119.82</v>
      </c>
      <c r="D190" s="1228">
        <v>-7.6124596002902181E-2</v>
      </c>
      <c r="E190" s="1228">
        <v>6.3237913066420421E-3</v>
      </c>
    </row>
    <row r="191" spans="1:5">
      <c r="A191" s="874"/>
      <c r="B191" s="222">
        <v>39721</v>
      </c>
      <c r="C191" s="1228">
        <v>119.86499999999999</v>
      </c>
      <c r="D191" s="1228">
        <v>-6.7176302330281226E-2</v>
      </c>
      <c r="E191" s="1228">
        <v>-4.4227151895782487E-3</v>
      </c>
    </row>
    <row r="192" spans="1:5">
      <c r="A192" s="874"/>
      <c r="B192" s="222">
        <v>39722</v>
      </c>
      <c r="C192" s="1228">
        <v>120.02500000000001</v>
      </c>
      <c r="D192" s="1228">
        <v>1.226094887782413E-3</v>
      </c>
      <c r="E192" s="1228">
        <v>1.226094887782413E-3</v>
      </c>
    </row>
    <row r="193" spans="1:5">
      <c r="A193" s="874"/>
      <c r="B193" s="222">
        <v>39723</v>
      </c>
      <c r="C193" s="1228">
        <v>119.99</v>
      </c>
      <c r="D193" s="1228">
        <v>-4.7618368673791787E-2</v>
      </c>
      <c r="E193" s="1228">
        <v>-9.4073296757194516E-3</v>
      </c>
    </row>
    <row r="194" spans="1:5">
      <c r="A194" s="874"/>
      <c r="B194" s="222">
        <v>39724</v>
      </c>
      <c r="C194" s="1228">
        <v>119.97499999999999</v>
      </c>
      <c r="D194" s="1228">
        <v>-9.0993206165037047E-2</v>
      </c>
      <c r="E194" s="1228">
        <v>-1.3478814888807781E-3</v>
      </c>
    </row>
    <row r="195" spans="1:5">
      <c r="A195" s="874"/>
      <c r="B195" s="222">
        <v>39727</v>
      </c>
      <c r="C195" s="1228">
        <v>120.005</v>
      </c>
      <c r="D195" s="1228">
        <v>-1.4017235664567451E-2</v>
      </c>
      <c r="E195" s="1228">
        <v>-1.4017235664567451E-2</v>
      </c>
    </row>
    <row r="196" spans="1:5">
      <c r="A196" s="874"/>
      <c r="B196" s="222">
        <v>39728</v>
      </c>
      <c r="C196" s="1228">
        <v>120.05</v>
      </c>
      <c r="D196" s="1228">
        <v>-1.2871046228710463E-2</v>
      </c>
      <c r="E196" s="1228">
        <v>-3.4861313868613138E-2</v>
      </c>
    </row>
    <row r="197" spans="1:5">
      <c r="A197" s="874"/>
      <c r="B197" s="222">
        <v>39729</v>
      </c>
      <c r="C197" s="1228">
        <v>119.97</v>
      </c>
      <c r="D197" s="1228">
        <v>4.9870332840998864E-2</v>
      </c>
      <c r="E197" s="1228">
        <v>3.2695874695153365E-2</v>
      </c>
    </row>
    <row r="198" spans="1:5">
      <c r="A198" s="874"/>
      <c r="B198" s="222">
        <v>39730</v>
      </c>
      <c r="C198" s="1228">
        <v>119.88500000000001</v>
      </c>
      <c r="D198" s="1228">
        <v>0.10914247906633694</v>
      </c>
      <c r="E198" s="1228">
        <v>6.7790359668532256E-4</v>
      </c>
    </row>
    <row r="199" spans="1:5">
      <c r="A199" s="874"/>
      <c r="B199" s="222">
        <v>39731</v>
      </c>
      <c r="C199" s="1228">
        <v>119.86499999999999</v>
      </c>
      <c r="D199" s="1228">
        <v>0.13003234206043687</v>
      </c>
      <c r="E199" s="1228">
        <v>1.0614349069133968E-2</v>
      </c>
    </row>
    <row r="200" spans="1:5">
      <c r="A200" s="874"/>
      <c r="B200" s="222">
        <v>39734</v>
      </c>
      <c r="C200" s="1228">
        <v>119.855</v>
      </c>
      <c r="D200" s="1228">
        <v>9.8963220116344536E-2</v>
      </c>
      <c r="E200" s="1228">
        <v>-1.8319572152373804E-2</v>
      </c>
    </row>
    <row r="201" spans="1:5">
      <c r="A201" s="874"/>
      <c r="B201" s="222">
        <v>39735</v>
      </c>
      <c r="C201" s="1228">
        <v>119.875</v>
      </c>
      <c r="D201" s="1228">
        <v>6.933357251771459E-3</v>
      </c>
      <c r="E201" s="1228">
        <v>6.933357251771459E-3</v>
      </c>
    </row>
    <row r="202" spans="1:5">
      <c r="A202" s="874"/>
      <c r="B202" s="222">
        <v>39736</v>
      </c>
      <c r="C202" s="1228">
        <v>119.795</v>
      </c>
      <c r="D202" s="1228">
        <v>3.0629469482787296E-2</v>
      </c>
      <c r="E202" s="1228">
        <v>-2.3823382670879762E-3</v>
      </c>
    </row>
    <row r="203" spans="1:5">
      <c r="A203" s="874"/>
      <c r="B203" s="222">
        <v>39737</v>
      </c>
      <c r="C203" s="1228">
        <v>119.76</v>
      </c>
      <c r="D203" s="1228">
        <v>4.5583588073020917E-2</v>
      </c>
      <c r="E203" s="1228">
        <v>-8.7175457814534212E-4</v>
      </c>
    </row>
    <row r="204" spans="1:5">
      <c r="A204" s="874"/>
      <c r="B204" s="222">
        <v>39738</v>
      </c>
      <c r="C204" s="1228">
        <v>119.76</v>
      </c>
      <c r="D204" s="1228">
        <v>3.2762037481110139E-2</v>
      </c>
      <c r="E204" s="1228">
        <v>2.1581952601145609E-3</v>
      </c>
    </row>
    <row r="205" spans="1:5">
      <c r="A205" s="874"/>
      <c r="B205" s="222">
        <v>39741</v>
      </c>
      <c r="C205" s="1228">
        <v>119.755</v>
      </c>
      <c r="D205" s="1228">
        <v>0.12945919262834577</v>
      </c>
      <c r="E205" s="1228">
        <v>-1.8664984642387011E-2</v>
      </c>
    </row>
    <row r="206" spans="1:5">
      <c r="A206" s="874"/>
      <c r="B206" s="222">
        <v>39742</v>
      </c>
      <c r="C206" s="1228">
        <v>119.795</v>
      </c>
      <c r="D206" s="1228">
        <v>7.557876608371897E-3</v>
      </c>
      <c r="E206" s="1228">
        <v>-4.2125869620433529E-3</v>
      </c>
    </row>
    <row r="207" spans="1:5">
      <c r="A207" s="874"/>
      <c r="B207" s="222">
        <v>39743</v>
      </c>
      <c r="C207" s="1228">
        <v>119.85</v>
      </c>
      <c r="D207" s="1228">
        <v>0.19257725758697261</v>
      </c>
      <c r="E207" s="1228">
        <v>-8.0264618800888227E-2</v>
      </c>
    </row>
    <row r="208" spans="1:5">
      <c r="A208" s="874"/>
      <c r="B208" s="222">
        <v>39744</v>
      </c>
      <c r="C208" s="1228">
        <v>119.79</v>
      </c>
      <c r="D208" s="1228">
        <v>0.2179617453676031</v>
      </c>
      <c r="E208" s="1228">
        <v>6.1950303133805826E-3</v>
      </c>
    </row>
    <row r="209" spans="1:5">
      <c r="A209" s="874"/>
      <c r="B209" s="222">
        <v>39745</v>
      </c>
      <c r="C209" s="1228">
        <v>119.8</v>
      </c>
      <c r="D209" s="1228">
        <v>-5.5106512253051756E-2</v>
      </c>
      <c r="E209" s="1228">
        <v>-1.3679966122291165E-2</v>
      </c>
    </row>
    <row r="210" spans="1:5">
      <c r="A210" s="874"/>
      <c r="B210" s="222">
        <v>39749</v>
      </c>
      <c r="C210" s="1228">
        <v>119.82</v>
      </c>
      <c r="D210" s="1228">
        <v>-6.0488073182028715E-2</v>
      </c>
      <c r="E210" s="1228">
        <v>-0.13932955071792497</v>
      </c>
    </row>
    <row r="211" spans="1:5">
      <c r="A211" s="874"/>
      <c r="B211" s="222">
        <v>39750</v>
      </c>
      <c r="C211" s="1228">
        <v>119.815</v>
      </c>
      <c r="D211" s="1228">
        <v>-3.5916894749937797E-2</v>
      </c>
      <c r="E211" s="1228">
        <v>-1.3523264493655138E-2</v>
      </c>
    </row>
    <row r="212" spans="1:5">
      <c r="A212" s="874"/>
      <c r="B212" s="222">
        <v>39751</v>
      </c>
      <c r="C212" s="1228">
        <v>119.815</v>
      </c>
      <c r="D212" s="1228">
        <v>-9.8533139977673684E-2</v>
      </c>
      <c r="E212" s="1228">
        <v>-9.8533139977673684E-2</v>
      </c>
    </row>
    <row r="213" spans="1:5">
      <c r="A213" s="874"/>
      <c r="B213" s="222">
        <v>39752</v>
      </c>
      <c r="C213" s="1228">
        <v>119.89</v>
      </c>
      <c r="D213" s="1228">
        <v>-5.9599617097432058E-3</v>
      </c>
      <c r="E213" s="1228">
        <v>-5.9599617097432058E-3</v>
      </c>
    </row>
    <row r="214" spans="1:5">
      <c r="A214" s="874"/>
      <c r="B214" s="222">
        <v>39755</v>
      </c>
      <c r="C214" s="1228">
        <v>120.015</v>
      </c>
      <c r="D214" s="1228">
        <v>2.7860650314012747E-4</v>
      </c>
      <c r="E214" s="1228">
        <v>2.7860650314012747E-4</v>
      </c>
    </row>
    <row r="215" spans="1:5">
      <c r="A215" s="874"/>
      <c r="B215" s="222">
        <v>39756</v>
      </c>
      <c r="C215" s="1228">
        <v>119.94</v>
      </c>
      <c r="D215" s="1228">
        <v>8.2137847189750299E-2</v>
      </c>
      <c r="E215" s="1228">
        <v>-2.7279528663611708E-2</v>
      </c>
    </row>
    <row r="216" spans="1:5">
      <c r="A216" s="874"/>
      <c r="B216" s="222">
        <v>39757</v>
      </c>
      <c r="C216" s="1228">
        <v>119.91500000000001</v>
      </c>
      <c r="D216" s="1228">
        <v>5.6670709177254644E-4</v>
      </c>
      <c r="E216" s="1228">
        <v>1.4734384386086207E-3</v>
      </c>
    </row>
    <row r="217" spans="1:5">
      <c r="A217" s="874"/>
      <c r="B217" s="222">
        <v>39758</v>
      </c>
      <c r="C217" s="1228">
        <v>119.87</v>
      </c>
      <c r="D217" s="1228">
        <v>0.10267903788686185</v>
      </c>
      <c r="E217" s="1228">
        <v>3.2103525379808998E-2</v>
      </c>
    </row>
    <row r="218" spans="1:5">
      <c r="A218" s="874"/>
      <c r="B218" s="222">
        <v>39759</v>
      </c>
      <c r="C218" s="1228">
        <v>119.89</v>
      </c>
      <c r="D218" s="1228">
        <v>-5.301857585139319E-3</v>
      </c>
      <c r="E218" s="1228">
        <v>-5.301857585139319E-3</v>
      </c>
    </row>
    <row r="219" spans="1:5">
      <c r="A219" s="874"/>
      <c r="B219" s="222">
        <v>39762</v>
      </c>
      <c r="C219" s="1228">
        <v>119.93</v>
      </c>
      <c r="D219" s="1228">
        <v>2.7728907277086073E-2</v>
      </c>
      <c r="E219" s="1228">
        <v>5.4955146547057462E-3</v>
      </c>
    </row>
    <row r="220" spans="1:5">
      <c r="A220" s="874"/>
      <c r="B220" s="222">
        <v>39763</v>
      </c>
      <c r="C220" s="1228">
        <v>120.005</v>
      </c>
      <c r="D220" s="1228">
        <v>6.7494679680046965E-2</v>
      </c>
      <c r="E220" s="1228">
        <v>6.7494679680046965E-2</v>
      </c>
    </row>
    <row r="221" spans="1:5">
      <c r="A221" s="874"/>
      <c r="B221" s="222">
        <v>39764</v>
      </c>
      <c r="C221" s="1228">
        <v>120.08</v>
      </c>
      <c r="D221" s="1228">
        <v>6.6999345549738215E-2</v>
      </c>
      <c r="E221" s="1228">
        <v>3.5449389179755672E-3</v>
      </c>
    </row>
    <row r="222" spans="1:5">
      <c r="A222" s="874"/>
      <c r="B222" s="222">
        <v>39765</v>
      </c>
      <c r="C222" s="1228">
        <v>120.12</v>
      </c>
      <c r="D222" s="1228">
        <v>8.044801558315072E-2</v>
      </c>
      <c r="E222" s="1228">
        <v>9.0901712523334141E-4</v>
      </c>
    </row>
    <row r="223" spans="1:5">
      <c r="A223" s="874"/>
      <c r="B223" s="222">
        <v>39766</v>
      </c>
      <c r="C223" s="1228">
        <v>120.12</v>
      </c>
      <c r="D223" s="1228">
        <v>-5.5360222900358233E-2</v>
      </c>
      <c r="E223" s="1228">
        <v>-3.608862942815444E-2</v>
      </c>
    </row>
    <row r="224" spans="1:5">
      <c r="A224" s="874"/>
      <c r="B224" s="222">
        <v>39769</v>
      </c>
      <c r="C224" s="1228">
        <v>120.12</v>
      </c>
      <c r="D224" s="1228">
        <v>7.7087239219753483E-3</v>
      </c>
      <c r="E224" s="1228">
        <v>7.7087239219753483E-3</v>
      </c>
    </row>
    <row r="225" spans="1:5">
      <c r="A225" s="874"/>
      <c r="B225" s="222">
        <v>39770</v>
      </c>
      <c r="C225" s="1228">
        <v>120.105</v>
      </c>
      <c r="D225" s="1228">
        <v>-4.0952122293784433E-3</v>
      </c>
      <c r="E225" s="1228">
        <v>-4.2506013812369056E-2</v>
      </c>
    </row>
    <row r="226" spans="1:5">
      <c r="A226" s="874"/>
      <c r="B226" s="222">
        <v>39771</v>
      </c>
      <c r="C226" s="1228">
        <v>120.155</v>
      </c>
      <c r="D226" s="1228">
        <v>2.4151167793930662E-2</v>
      </c>
      <c r="E226" s="1228">
        <v>2.0766958514428818E-2</v>
      </c>
    </row>
    <row r="227" spans="1:5">
      <c r="A227" s="874"/>
      <c r="B227" s="222">
        <v>39772</v>
      </c>
      <c r="C227" s="1228">
        <v>120.21</v>
      </c>
      <c r="D227" s="1228">
        <v>0.16041976637437083</v>
      </c>
      <c r="E227" s="1228">
        <v>2.5879261768337079E-2</v>
      </c>
    </row>
    <row r="228" spans="1:5">
      <c r="A228" s="874"/>
      <c r="B228" s="222">
        <v>39773</v>
      </c>
      <c r="C228" s="1228">
        <v>120.22</v>
      </c>
      <c r="D228" s="1228">
        <v>3.2729419578613334E-3</v>
      </c>
      <c r="E228" s="1228">
        <v>3.2729419578613334E-3</v>
      </c>
    </row>
    <row r="229" spans="1:5">
      <c r="A229" s="874"/>
      <c r="B229" s="222">
        <v>39776</v>
      </c>
      <c r="C229" s="1228">
        <v>120.17</v>
      </c>
      <c r="D229" s="1228">
        <v>-3.7850445345397055E-2</v>
      </c>
      <c r="E229" s="1228">
        <v>1.6937213343142934E-2</v>
      </c>
    </row>
    <row r="230" spans="1:5">
      <c r="A230" s="874"/>
      <c r="B230" s="222">
        <v>39777</v>
      </c>
      <c r="C230" s="1228">
        <v>120.22499999999999</v>
      </c>
      <c r="D230" s="1228">
        <v>1.815890629532927E-2</v>
      </c>
      <c r="E230" s="1228">
        <v>1.815890629532927E-2</v>
      </c>
    </row>
    <row r="231" spans="1:5">
      <c r="A231" s="874"/>
      <c r="B231" s="222">
        <v>39778</v>
      </c>
      <c r="C231" s="1228">
        <v>120.255</v>
      </c>
      <c r="D231" s="1228">
        <v>1.1873051549845205E-2</v>
      </c>
      <c r="E231" s="1228">
        <v>1.1873051549845205E-2</v>
      </c>
    </row>
    <row r="232" spans="1:5">
      <c r="A232" s="874"/>
      <c r="B232" s="222">
        <v>39779</v>
      </c>
      <c r="C232" s="1228">
        <v>120.35</v>
      </c>
      <c r="D232" s="1228">
        <v>0.16584947534331962</v>
      </c>
      <c r="E232" s="1228">
        <v>9.5577638469265008E-2</v>
      </c>
    </row>
    <row r="233" spans="1:5">
      <c r="A233" s="874"/>
      <c r="B233" s="222">
        <v>39780</v>
      </c>
      <c r="C233" s="1228">
        <v>120.35</v>
      </c>
      <c r="D233" s="1228">
        <v>-3.0111968692249158E-3</v>
      </c>
      <c r="E233" s="1228">
        <v>8.6929738739718078E-3</v>
      </c>
    </row>
    <row r="234" spans="1:5">
      <c r="A234" s="874"/>
      <c r="B234" s="222">
        <v>39783</v>
      </c>
      <c r="C234" s="1228">
        <v>120.405</v>
      </c>
      <c r="D234" s="1228">
        <v>1.5583497188588775E-2</v>
      </c>
      <c r="E234" s="1228">
        <v>1.4833212597881956E-2</v>
      </c>
    </row>
    <row r="235" spans="1:5">
      <c r="A235" s="874"/>
      <c r="B235" s="222">
        <v>39784</v>
      </c>
      <c r="C235" s="1228">
        <v>120.485</v>
      </c>
      <c r="D235" s="1228">
        <v>-5.1038311158484534E-2</v>
      </c>
      <c r="E235" s="1228">
        <v>-0.10474845184811368</v>
      </c>
    </row>
    <row r="236" spans="1:5">
      <c r="A236" s="874"/>
      <c r="B236" s="222">
        <v>39785</v>
      </c>
      <c r="C236" s="1228">
        <v>120.48</v>
      </c>
      <c r="D236" s="1228">
        <v>0.17837099740981269</v>
      </c>
      <c r="E236" s="1228">
        <v>-9.3237358759713194E-3</v>
      </c>
    </row>
    <row r="237" spans="1:5">
      <c r="A237" s="874"/>
      <c r="B237" s="222">
        <v>39786</v>
      </c>
      <c r="C237" s="1228">
        <v>120.425</v>
      </c>
      <c r="D237" s="1228">
        <v>-1.4820930270957515E-2</v>
      </c>
      <c r="E237" s="1228">
        <v>-1.280980136386903E-2</v>
      </c>
    </row>
    <row r="238" spans="1:5">
      <c r="A238" s="874"/>
      <c r="B238" s="222">
        <v>39787</v>
      </c>
      <c r="C238" s="1228">
        <v>120.36499999999999</v>
      </c>
      <c r="D238" s="1228">
        <v>3.2355711863342337E-2</v>
      </c>
      <c r="E238" s="1228">
        <v>1.4758525403504364E-4</v>
      </c>
    </row>
    <row r="239" spans="1:5">
      <c r="A239" s="874"/>
      <c r="B239" s="222">
        <v>39791</v>
      </c>
      <c r="C239" s="1228">
        <v>120.45</v>
      </c>
      <c r="D239" s="1228">
        <v>7.5873308586612955E-3</v>
      </c>
      <c r="E239" s="1228">
        <v>6.8558168969517982E-3</v>
      </c>
    </row>
    <row r="240" spans="1:5">
      <c r="A240" s="874"/>
      <c r="B240" s="222">
        <v>39792</v>
      </c>
      <c r="C240" s="1228">
        <v>120.46</v>
      </c>
      <c r="D240" s="1228">
        <v>-4.5240950453359092E-3</v>
      </c>
      <c r="E240" s="1228">
        <v>-4.659750069184062E-3</v>
      </c>
    </row>
    <row r="241" spans="1:5">
      <c r="A241" s="874"/>
      <c r="B241" s="222">
        <v>39793</v>
      </c>
      <c r="C241" s="1228">
        <v>120.46</v>
      </c>
      <c r="D241" s="1228">
        <v>-5.5632194567775293E-3</v>
      </c>
      <c r="E241" s="1228">
        <v>-1.15808631742462E-3</v>
      </c>
    </row>
    <row r="242" spans="1:5">
      <c r="A242" s="874"/>
      <c r="B242" s="222">
        <v>39794</v>
      </c>
      <c r="C242" s="1228">
        <v>120.51</v>
      </c>
      <c r="D242" s="1228">
        <v>2.8259631172718844E-3</v>
      </c>
      <c r="E242" s="1228">
        <v>-9.145285779708915E-3</v>
      </c>
    </row>
    <row r="243" spans="1:5">
      <c r="A243" s="874"/>
      <c r="B243" s="222">
        <v>39797</v>
      </c>
      <c r="C243" s="1228">
        <v>120.625</v>
      </c>
      <c r="D243" s="1228">
        <v>1.6237040723231316E-2</v>
      </c>
      <c r="E243" s="1228">
        <v>-3.5083354068176162E-4</v>
      </c>
    </row>
    <row r="244" spans="1:5">
      <c r="A244" s="874"/>
      <c r="B244" s="222">
        <v>39800</v>
      </c>
      <c r="C244" s="1228">
        <v>120.675</v>
      </c>
      <c r="D244" s="1228">
        <v>8.9157314639478069E-3</v>
      </c>
      <c r="E244" s="1228">
        <v>2.1163175734251706E-3</v>
      </c>
    </row>
    <row r="245" spans="1:5">
      <c r="A245" s="874"/>
      <c r="B245" s="222">
        <v>39801</v>
      </c>
      <c r="C245" s="1228">
        <v>120.77</v>
      </c>
      <c r="D245" s="1228">
        <v>-0.14414919499862483</v>
      </c>
      <c r="E245" s="1228">
        <v>-0.14414919499862483</v>
      </c>
    </row>
    <row r="246" spans="1:5">
      <c r="A246" s="874"/>
      <c r="B246" s="222">
        <v>39804</v>
      </c>
      <c r="C246" s="1228">
        <v>120.825</v>
      </c>
      <c r="D246" s="1228">
        <v>-1.6277582664343481E-3</v>
      </c>
      <c r="E246" s="1228">
        <v>-1.6277582664343481E-3</v>
      </c>
    </row>
    <row r="247" spans="1:5">
      <c r="A247" s="874"/>
      <c r="B247" s="222">
        <v>39805</v>
      </c>
      <c r="C247" s="1228">
        <v>120.80500000000001</v>
      </c>
      <c r="D247" s="1228">
        <v>0.12010991864289423</v>
      </c>
      <c r="E247" s="1228">
        <v>0.12010991864289423</v>
      </c>
    </row>
    <row r="248" spans="1:5">
      <c r="A248" s="874"/>
      <c r="B248" s="222">
        <v>39806</v>
      </c>
      <c r="C248" s="1228">
        <v>120.73</v>
      </c>
      <c r="D248" s="1228">
        <v>6.9120658708675864E-4</v>
      </c>
      <c r="E248" s="1228">
        <v>-8.9020028518037265E-4</v>
      </c>
    </row>
    <row r="249" spans="1:5">
      <c r="A249" s="874"/>
      <c r="B249" s="222">
        <v>39807</v>
      </c>
      <c r="C249" s="1228">
        <v>120.69</v>
      </c>
      <c r="D249" s="1228">
        <v>-1.4663317479949507E-3</v>
      </c>
      <c r="E249" s="1228">
        <v>-1.4663317479949507E-3</v>
      </c>
    </row>
    <row r="250" spans="1:5">
      <c r="A250" s="874"/>
      <c r="B250" s="222">
        <v>39808</v>
      </c>
      <c r="C250" s="1228">
        <v>120.685</v>
      </c>
      <c r="D250" s="1228">
        <v>-1.0596951354362054E-2</v>
      </c>
      <c r="E250" s="1228">
        <v>-1.2849443429685388E-2</v>
      </c>
    </row>
    <row r="251" spans="1:5">
      <c r="A251" s="874"/>
      <c r="B251" s="222">
        <v>39811</v>
      </c>
      <c r="C251" s="1228">
        <v>120.77500000000001</v>
      </c>
      <c r="D251" s="1228">
        <v>6.0551575699121472E-3</v>
      </c>
      <c r="E251" s="1228">
        <v>-4.9431264688910501E-4</v>
      </c>
    </row>
    <row r="252" spans="1:5">
      <c r="A252" s="874"/>
      <c r="B252" s="222">
        <v>39812</v>
      </c>
      <c r="C252" s="1228">
        <v>120.8</v>
      </c>
      <c r="D252" s="1228">
        <v>0.11108212686404939</v>
      </c>
      <c r="E252" s="1228">
        <v>-4.9818486152775968E-2</v>
      </c>
    </row>
    <row r="253" spans="1:5">
      <c r="A253" s="874"/>
      <c r="B253" s="222">
        <v>39813</v>
      </c>
      <c r="C253" s="1228">
        <v>120.8</v>
      </c>
      <c r="D253" s="1228">
        <v>7.5962273770073918E-2</v>
      </c>
      <c r="E253" s="1228">
        <v>-9.3975698869912486E-2</v>
      </c>
    </row>
    <row r="254" spans="1:5">
      <c r="A254" s="874"/>
      <c r="B254" s="222">
        <v>39818</v>
      </c>
      <c r="C254" s="1228">
        <v>120.925</v>
      </c>
      <c r="D254" s="1228">
        <v>9.999632388981472E-2</v>
      </c>
      <c r="E254" s="1228">
        <v>-2.2540682286050388E-2</v>
      </c>
    </row>
    <row r="255" spans="1:5">
      <c r="A255" s="874"/>
      <c r="B255" s="222">
        <v>39819</v>
      </c>
      <c r="C255" s="1228">
        <v>120.95</v>
      </c>
      <c r="D255" s="1228">
        <v>0.10688055662930035</v>
      </c>
      <c r="E255" s="1228">
        <v>-4.7738693467336682E-2</v>
      </c>
    </row>
    <row r="256" spans="1:5">
      <c r="A256" s="874"/>
      <c r="B256" s="222">
        <v>39821</v>
      </c>
      <c r="C256" s="1228">
        <v>121</v>
      </c>
      <c r="D256" s="1228">
        <v>2.0394322067898287E-2</v>
      </c>
      <c r="E256" s="1228">
        <v>-8.2628049595934502E-3</v>
      </c>
    </row>
    <row r="257" spans="1:5">
      <c r="A257" s="874"/>
      <c r="B257" s="222">
        <v>39822</v>
      </c>
      <c r="C257" s="1228">
        <v>120.995</v>
      </c>
      <c r="D257" s="1228">
        <v>0.17183226982680036</v>
      </c>
      <c r="E257" s="1228">
        <v>-1.8770199718239827E-2</v>
      </c>
    </row>
    <row r="258" spans="1:5">
      <c r="A258" s="874"/>
      <c r="B258" s="222">
        <v>39825</v>
      </c>
      <c r="C258" s="1228">
        <v>121.08</v>
      </c>
      <c r="D258" s="1228">
        <v>0.10130557950486513</v>
      </c>
      <c r="E258" s="1228">
        <v>2.7712772508929669E-3</v>
      </c>
    </row>
    <row r="259" spans="1:5">
      <c r="A259" s="874"/>
      <c r="B259" s="222">
        <v>39826</v>
      </c>
      <c r="C259" s="1228">
        <v>121.14</v>
      </c>
      <c r="D259" s="1228">
        <v>0.27410534997131381</v>
      </c>
      <c r="E259" s="1228">
        <v>-2.0618187033849685E-4</v>
      </c>
    </row>
    <row r="260" spans="1:5">
      <c r="A260" s="874"/>
      <c r="B260" s="222">
        <v>39827</v>
      </c>
      <c r="C260" s="1228">
        <v>121.265</v>
      </c>
      <c r="D260" s="1228">
        <v>8.4632290473903887E-2</v>
      </c>
      <c r="E260" s="1228">
        <v>-4.2800945591548775E-2</v>
      </c>
    </row>
    <row r="261" spans="1:5">
      <c r="A261" s="874"/>
      <c r="B261" s="222">
        <v>39828</v>
      </c>
      <c r="C261" s="1228">
        <v>121.395</v>
      </c>
      <c r="D261" s="1228">
        <v>9.4170654800966758E-2</v>
      </c>
      <c r="E261" s="1228">
        <v>-2.5873521455895769E-2</v>
      </c>
    </row>
    <row r="262" spans="1:5">
      <c r="A262" s="874"/>
      <c r="B262" s="222">
        <v>39829</v>
      </c>
      <c r="C262" s="1228">
        <v>121.30500000000001</v>
      </c>
      <c r="D262" s="1228">
        <v>-7.6135858384138305E-2</v>
      </c>
      <c r="E262" s="1228">
        <v>-0.2215799905046836</v>
      </c>
    </row>
    <row r="263" spans="1:5">
      <c r="A263" s="874"/>
      <c r="B263" s="222">
        <v>39832</v>
      </c>
      <c r="C263" s="1228">
        <v>121.285</v>
      </c>
      <c r="D263" s="1228">
        <v>0.28629441624365481</v>
      </c>
      <c r="E263" s="1228">
        <v>-7.4492385786802034E-2</v>
      </c>
    </row>
    <row r="264" spans="1:5">
      <c r="A264" s="874"/>
      <c r="B264" s="222">
        <v>39833</v>
      </c>
      <c r="C264" s="1228">
        <v>121.33</v>
      </c>
      <c r="D264" s="1228">
        <v>-3.4124501334557876E-2</v>
      </c>
      <c r="E264" s="1228">
        <v>-0.13084407198002468</v>
      </c>
    </row>
    <row r="265" spans="1:5">
      <c r="A265" s="874"/>
      <c r="B265" s="222">
        <v>39834</v>
      </c>
      <c r="C265" s="1228">
        <v>121.31</v>
      </c>
      <c r="D265" s="1228">
        <v>0.26999480654375485</v>
      </c>
      <c r="E265" s="1228">
        <v>1.0321994287198131E-2</v>
      </c>
    </row>
    <row r="266" spans="1:5">
      <c r="A266" s="874"/>
      <c r="B266" s="222">
        <v>39835</v>
      </c>
      <c r="C266" s="1228">
        <v>121.375</v>
      </c>
      <c r="D266" s="1228">
        <v>0.2293302900564235</v>
      </c>
      <c r="E266" s="1228">
        <v>-5.4204825767671327E-2</v>
      </c>
    </row>
    <row r="267" spans="1:5">
      <c r="A267" s="874"/>
      <c r="B267" s="222">
        <v>39836</v>
      </c>
      <c r="C267" s="1228">
        <v>121.575</v>
      </c>
      <c r="D267" s="1228">
        <v>0.29071179180900242</v>
      </c>
      <c r="E267" s="1228">
        <v>-7.1563770181511058E-3</v>
      </c>
    </row>
    <row r="268" spans="1:5">
      <c r="A268" s="874"/>
      <c r="B268" s="222">
        <v>39839</v>
      </c>
      <c r="C268" s="1228">
        <v>121.69</v>
      </c>
      <c r="D268" s="1228">
        <v>0.18942359194099956</v>
      </c>
      <c r="E268" s="1228">
        <v>-1.6583577108483374E-2</v>
      </c>
    </row>
    <row r="269" spans="1:5">
      <c r="A269" s="874"/>
      <c r="B269" s="222">
        <v>39840</v>
      </c>
      <c r="C269" s="1228">
        <v>121.715</v>
      </c>
      <c r="D269" s="1228">
        <v>0.1381317556430765</v>
      </c>
      <c r="E269" s="1228">
        <v>-3.5367906032583239E-2</v>
      </c>
    </row>
    <row r="270" spans="1:5">
      <c r="A270" s="874"/>
      <c r="B270" s="222">
        <v>39841</v>
      </c>
      <c r="C270" s="1228">
        <v>121.705</v>
      </c>
      <c r="D270" s="1228">
        <v>0.22288415463316713</v>
      </c>
      <c r="E270" s="1228">
        <v>4.8047659133588036E-2</v>
      </c>
    </row>
    <row r="271" spans="1:5">
      <c r="A271" s="874"/>
      <c r="B271" s="222">
        <v>39842</v>
      </c>
      <c r="C271" s="1228">
        <v>121.45</v>
      </c>
      <c r="D271" s="1228">
        <v>-1.4536256323777403E-2</v>
      </c>
      <c r="E271" s="1228">
        <v>-1.4536256323777403E-2</v>
      </c>
    </row>
    <row r="272" spans="1:5">
      <c r="A272" s="874"/>
      <c r="B272" s="222">
        <v>39843</v>
      </c>
      <c r="C272" s="1228">
        <v>121.55</v>
      </c>
      <c r="D272" s="1228">
        <v>-2.5907770999280709E-3</v>
      </c>
      <c r="E272" s="1228">
        <v>-2.5907770999280709E-3</v>
      </c>
    </row>
    <row r="273" spans="1:5">
      <c r="A273" s="874"/>
      <c r="B273" s="222">
        <v>39846</v>
      </c>
      <c r="C273" s="1228">
        <v>121.94499999999999</v>
      </c>
      <c r="D273" s="1228">
        <v>0.27503299500361372</v>
      </c>
      <c r="E273" s="1228">
        <v>-0.10283835590610564</v>
      </c>
    </row>
    <row r="274" spans="1:5">
      <c r="A274" s="874"/>
      <c r="B274" s="222">
        <v>39847</v>
      </c>
      <c r="C274" s="1228">
        <v>122.855</v>
      </c>
      <c r="D274" s="1228">
        <v>0.36842725396784959</v>
      </c>
      <c r="E274" s="1228">
        <v>3.787927037423891E-2</v>
      </c>
    </row>
    <row r="275" spans="1:5">
      <c r="A275" s="874"/>
      <c r="B275" s="222">
        <v>39848</v>
      </c>
      <c r="C275" s="1228">
        <v>147.01</v>
      </c>
      <c r="D275" s="1228">
        <v>1.4355987930320422E-2</v>
      </c>
      <c r="E275" s="1228">
        <v>8.3494628654501191E-2</v>
      </c>
    </row>
    <row r="276" spans="1:5">
      <c r="A276" s="874"/>
      <c r="B276" s="222">
        <v>39849</v>
      </c>
      <c r="C276" s="1228">
        <v>149.99</v>
      </c>
      <c r="D276" s="1228">
        <v>0.31367239101717304</v>
      </c>
      <c r="E276" s="1228">
        <v>1.915455746367239E-3</v>
      </c>
    </row>
    <row r="277" spans="1:5">
      <c r="A277" s="874"/>
      <c r="B277" s="222">
        <v>39850</v>
      </c>
      <c r="C277" s="1228">
        <v>149.16999999999999</v>
      </c>
      <c r="D277" s="1228">
        <v>2.4448118253427988E-2</v>
      </c>
      <c r="E277" s="1228">
        <v>2.4448118253427988E-2</v>
      </c>
    </row>
    <row r="278" spans="1:5">
      <c r="A278" s="874"/>
      <c r="B278" s="222">
        <v>39853</v>
      </c>
      <c r="C278" s="1228">
        <v>148.53</v>
      </c>
      <c r="D278" s="1228">
        <v>-8.3531024302809842E-2</v>
      </c>
      <c r="E278" s="1228">
        <v>0.14157309294111445</v>
      </c>
    </row>
    <row r="279" spans="1:5">
      <c r="A279" s="874"/>
      <c r="B279" s="222">
        <v>39854</v>
      </c>
      <c r="C279" s="1228">
        <v>148.26499999999999</v>
      </c>
      <c r="D279" s="1228">
        <v>-0.11350068531397532</v>
      </c>
      <c r="E279" s="1228">
        <v>3.6659221280268037E-2</v>
      </c>
    </row>
    <row r="280" spans="1:5">
      <c r="A280" s="874"/>
      <c r="B280" s="222">
        <v>39855</v>
      </c>
      <c r="C280" s="1228">
        <v>148.11000000000001</v>
      </c>
      <c r="D280" s="1228">
        <v>-2.061363537733802E-3</v>
      </c>
      <c r="E280" s="1228">
        <v>3.8080979039187605E-2</v>
      </c>
    </row>
    <row r="281" spans="1:5">
      <c r="A281" s="874"/>
      <c r="B281" s="222">
        <v>39856</v>
      </c>
      <c r="C281" s="1228">
        <v>148.44999999999999</v>
      </c>
      <c r="D281" s="1228">
        <v>0.13364397622906538</v>
      </c>
      <c r="E281" s="1228">
        <v>-1.4181523500810373E-3</v>
      </c>
    </row>
    <row r="282" spans="1:5">
      <c r="A282" s="874"/>
      <c r="B282" s="222">
        <v>39857</v>
      </c>
      <c r="C282" s="1228">
        <v>148.9</v>
      </c>
      <c r="D282" s="1228">
        <v>0.23030411632193323</v>
      </c>
      <c r="E282" s="1228">
        <v>-2.2598812205611305E-2</v>
      </c>
    </row>
    <row r="283" spans="1:5">
      <c r="A283" s="874"/>
      <c r="B283" s="222">
        <v>39860</v>
      </c>
      <c r="C283" s="1228">
        <v>149.14500000000001</v>
      </c>
      <c r="D283" s="1228">
        <v>0.30465587044534415</v>
      </c>
      <c r="E283" s="1228">
        <v>-3.6943319838056682E-2</v>
      </c>
    </row>
    <row r="284" spans="1:5">
      <c r="A284" s="874"/>
      <c r="B284" s="222">
        <v>39861</v>
      </c>
      <c r="C284" s="1228">
        <v>149.28</v>
      </c>
      <c r="D284" s="1228">
        <v>-5.9149722735674676E-2</v>
      </c>
      <c r="E284" s="1228">
        <v>-5.7016920233186406E-2</v>
      </c>
    </row>
    <row r="285" spans="1:5">
      <c r="A285" s="874"/>
      <c r="B285" s="222">
        <v>39862</v>
      </c>
      <c r="C285" s="1228">
        <v>149.4</v>
      </c>
      <c r="D285" s="1228">
        <v>-5.0085266030013641E-2</v>
      </c>
      <c r="E285" s="1228">
        <v>-0.10124488403819919</v>
      </c>
    </row>
    <row r="286" spans="1:5">
      <c r="A286" s="874"/>
      <c r="B286" s="222">
        <v>39863</v>
      </c>
      <c r="C286" s="1228">
        <v>148.96</v>
      </c>
      <c r="D286" s="1228">
        <v>-0.21543183742591024</v>
      </c>
      <c r="E286" s="1228">
        <v>1.5304826418289586E-2</v>
      </c>
    </row>
    <row r="287" spans="1:5">
      <c r="A287" s="874"/>
      <c r="B287" s="222">
        <v>39864</v>
      </c>
      <c r="C287" s="1228">
        <v>149.595</v>
      </c>
      <c r="D287" s="1228">
        <v>8.5733882030178329E-3</v>
      </c>
      <c r="E287" s="1228">
        <v>-0.11239711934156378</v>
      </c>
    </row>
    <row r="288" spans="1:5">
      <c r="A288" s="874"/>
      <c r="B288" s="222">
        <v>39867</v>
      </c>
      <c r="C288" s="1228">
        <v>150.07</v>
      </c>
      <c r="D288" s="1228">
        <v>0.13119243216330595</v>
      </c>
      <c r="E288" s="1228">
        <v>3.2237988548668162E-2</v>
      </c>
    </row>
    <row r="289" spans="1:5">
      <c r="A289" s="874"/>
      <c r="B289" s="222">
        <v>39868</v>
      </c>
      <c r="C289" s="1228">
        <v>150.11500000000001</v>
      </c>
      <c r="D289" s="1228">
        <v>3.3812788381426859E-2</v>
      </c>
      <c r="E289" s="1228">
        <v>-4.9080351365410724E-2</v>
      </c>
    </row>
    <row r="290" spans="1:5">
      <c r="A290" s="874"/>
      <c r="B290" s="222">
        <v>39869</v>
      </c>
      <c r="C290" s="1228">
        <v>150.09</v>
      </c>
      <c r="D290" s="1228">
        <v>0.21342180962343096</v>
      </c>
      <c r="E290" s="1228">
        <v>-4.1546809623430964E-2</v>
      </c>
    </row>
    <row r="291" spans="1:5">
      <c r="A291" s="874"/>
      <c r="B291" s="222">
        <v>39870</v>
      </c>
      <c r="C291" s="1228">
        <v>150.29499999999999</v>
      </c>
      <c r="D291" s="1228">
        <v>0.16710899060682868</v>
      </c>
      <c r="E291" s="1228">
        <v>2.2782167884299986E-2</v>
      </c>
    </row>
    <row r="292" spans="1:5">
      <c r="A292" s="874"/>
      <c r="B292" s="222">
        <v>39871</v>
      </c>
      <c r="C292" s="1228">
        <v>150.47</v>
      </c>
      <c r="D292" s="1228">
        <v>0.13746764528596248</v>
      </c>
      <c r="E292" s="1228">
        <v>-1.2870971173279438E-2</v>
      </c>
    </row>
    <row r="293" spans="1:5">
      <c r="A293" s="874"/>
      <c r="B293" s="222">
        <v>39874</v>
      </c>
      <c r="C293" s="1228">
        <v>150.61000000000001</v>
      </c>
      <c r="D293" s="1228">
        <v>3.9580870637816727E-2</v>
      </c>
      <c r="E293" s="1228">
        <v>2.6063884463175205E-2</v>
      </c>
    </row>
    <row r="294" spans="1:5">
      <c r="A294" s="874"/>
      <c r="B294" s="222">
        <v>39875</v>
      </c>
      <c r="C294" s="1228">
        <v>150.535</v>
      </c>
      <c r="D294" s="1228">
        <v>2.6278409090909092E-2</v>
      </c>
      <c r="E294" s="1228">
        <v>2.6278409090909092E-2</v>
      </c>
    </row>
    <row r="295" spans="1:5">
      <c r="A295" s="874"/>
      <c r="B295" s="222">
        <v>39876</v>
      </c>
      <c r="C295" s="1228">
        <v>150.44499999999999</v>
      </c>
      <c r="D295" s="1228">
        <v>8.9031339031339033E-3</v>
      </c>
      <c r="E295" s="1228">
        <v>8.9031339031339033E-3</v>
      </c>
    </row>
    <row r="296" spans="1:5">
      <c r="A296" s="874"/>
      <c r="B296" s="222">
        <v>39877</v>
      </c>
      <c r="C296" s="1228">
        <v>150.33500000000001</v>
      </c>
      <c r="D296" s="1228">
        <v>8.1823984680443634E-2</v>
      </c>
      <c r="E296" s="1228">
        <v>8.1823984680443634E-2</v>
      </c>
    </row>
    <row r="297" spans="1:5">
      <c r="A297" s="874"/>
      <c r="B297" s="222">
        <v>39878</v>
      </c>
      <c r="C297" s="1228">
        <v>150.52000000000001</v>
      </c>
      <c r="D297" s="1228">
        <v>0.10552821774565585</v>
      </c>
      <c r="E297" s="1228">
        <v>-1.6723050899584806E-2</v>
      </c>
    </row>
    <row r="298" spans="1:5">
      <c r="A298" s="874"/>
      <c r="B298" s="222">
        <v>39882</v>
      </c>
      <c r="C298" s="1228">
        <v>150.53</v>
      </c>
      <c r="D298" s="1228">
        <v>8.6179096189988036E-2</v>
      </c>
      <c r="E298" s="1228">
        <v>8.6179096189988036E-2</v>
      </c>
    </row>
    <row r="299" spans="1:5">
      <c r="A299" s="874"/>
      <c r="B299" s="222">
        <v>39883</v>
      </c>
      <c r="C299" s="1228">
        <v>150.495</v>
      </c>
      <c r="D299" s="1228">
        <v>4.7542837525369308E-2</v>
      </c>
      <c r="E299" s="1228">
        <v>4.7542837525369308E-2</v>
      </c>
    </row>
    <row r="300" spans="1:5">
      <c r="A300" s="874"/>
      <c r="B300" s="222">
        <v>39884</v>
      </c>
      <c r="C300" s="1228">
        <v>150.465</v>
      </c>
      <c r="D300" s="1228">
        <v>1.9555660012166121E-2</v>
      </c>
      <c r="E300" s="1228">
        <v>4.7205939279986731E-2</v>
      </c>
    </row>
    <row r="301" spans="1:5">
      <c r="A301" s="874"/>
      <c r="B301" s="222">
        <v>39885</v>
      </c>
      <c r="C301" s="1228">
        <v>150.24</v>
      </c>
      <c r="D301" s="1228">
        <v>-7.7698327796858289E-3</v>
      </c>
      <c r="E301" s="1228">
        <v>0.14987894825741793</v>
      </c>
    </row>
    <row r="302" spans="1:5">
      <c r="A302" s="874"/>
      <c r="B302" s="222">
        <v>39888</v>
      </c>
      <c r="C302" s="1228">
        <v>150.30500000000001</v>
      </c>
      <c r="D302" s="1228">
        <v>2.7978650137741048E-2</v>
      </c>
      <c r="E302" s="1228">
        <v>2.7978650137741048E-2</v>
      </c>
    </row>
    <row r="303" spans="1:5">
      <c r="A303" s="874"/>
      <c r="B303" s="222">
        <v>39889</v>
      </c>
      <c r="C303" s="1228">
        <v>150.39500000000001</v>
      </c>
      <c r="D303" s="1228">
        <v>-8.8840978365920757E-3</v>
      </c>
      <c r="E303" s="1228">
        <v>1.1560478774812281E-2</v>
      </c>
    </row>
    <row r="304" spans="1:5">
      <c r="A304" s="874"/>
      <c r="B304" s="222">
        <v>39890</v>
      </c>
      <c r="C304" s="1228">
        <v>150.51</v>
      </c>
      <c r="D304" s="1228">
        <v>1.9226800577835868E-2</v>
      </c>
      <c r="E304" s="1228">
        <v>1.9226800577835868E-2</v>
      </c>
    </row>
    <row r="305" spans="1:5">
      <c r="A305" s="874"/>
      <c r="B305" s="222">
        <v>39891</v>
      </c>
      <c r="C305" s="1228">
        <v>150.94999999999999</v>
      </c>
      <c r="D305" s="1228">
        <v>0.11061897907208504</v>
      </c>
      <c r="E305" s="1228">
        <v>3.8644668364522204E-2</v>
      </c>
    </row>
    <row r="306" spans="1:5">
      <c r="A306" s="874"/>
      <c r="B306" s="222">
        <v>39892</v>
      </c>
      <c r="C306" s="1228">
        <v>151.17500000000001</v>
      </c>
      <c r="D306" s="1228">
        <v>0.18047859953424877</v>
      </c>
      <c r="E306" s="1228">
        <v>9.8731229422629088E-2</v>
      </c>
    </row>
    <row r="307" spans="1:5">
      <c r="A307" s="874"/>
      <c r="B307" s="222">
        <v>39896</v>
      </c>
      <c r="C307" s="1228">
        <v>151.36000000000001</v>
      </c>
      <c r="D307" s="1228">
        <v>9.6786110084964905E-2</v>
      </c>
      <c r="E307" s="1228">
        <v>5.4765422977465832E-2</v>
      </c>
    </row>
    <row r="308" spans="1:5">
      <c r="A308" s="874"/>
      <c r="B308" s="222">
        <v>39897</v>
      </c>
      <c r="C308" s="1228">
        <v>151.37</v>
      </c>
      <c r="D308" s="1228">
        <v>0.11497802589381162</v>
      </c>
      <c r="E308" s="1228">
        <v>9.9536762085758401E-2</v>
      </c>
    </row>
    <row r="309" spans="1:5">
      <c r="A309" s="874"/>
      <c r="B309" s="222">
        <v>39898</v>
      </c>
      <c r="C309" s="1228">
        <v>151.35</v>
      </c>
      <c r="D309" s="1228">
        <v>1.1350059737156512E-2</v>
      </c>
      <c r="E309" s="1228">
        <v>1.1350059737156512E-2</v>
      </c>
    </row>
    <row r="310" spans="1:5">
      <c r="A310" s="874"/>
      <c r="B310" s="222">
        <v>39899</v>
      </c>
      <c r="C310" s="1228">
        <v>151.41999999999999</v>
      </c>
      <c r="D310" s="1228">
        <v>0.12308682591903876</v>
      </c>
      <c r="E310" s="1228">
        <v>-2.7392361607781433E-2</v>
      </c>
    </row>
    <row r="311" spans="1:5">
      <c r="A311" s="874"/>
      <c r="B311" s="222">
        <v>39902</v>
      </c>
      <c r="C311" s="1228">
        <v>151.4</v>
      </c>
      <c r="D311" s="1228">
        <v>-2.4849899933288858E-2</v>
      </c>
      <c r="E311" s="1228">
        <v>-2.4849899933288858E-2</v>
      </c>
    </row>
    <row r="312" spans="1:5">
      <c r="A312" s="874"/>
      <c r="B312" s="222">
        <v>39903</v>
      </c>
      <c r="C312" s="1228">
        <v>150.97999999999999</v>
      </c>
      <c r="D312" s="1228">
        <v>-3.7312910407011748E-2</v>
      </c>
      <c r="E312" s="1228">
        <v>1.4491130308164037E-2</v>
      </c>
    </row>
    <row r="313" spans="1:5">
      <c r="A313" s="874"/>
      <c r="B313" s="222">
        <v>39904</v>
      </c>
      <c r="C313" s="1228">
        <v>151.01499999999999</v>
      </c>
      <c r="D313" s="1228">
        <v>0.14104964947661577</v>
      </c>
      <c r="E313" s="1228">
        <v>2.1007394602900221E-2</v>
      </c>
    </row>
    <row r="314" spans="1:5">
      <c r="A314" s="874"/>
      <c r="B314" s="222">
        <v>39905</v>
      </c>
      <c r="C314" s="1228">
        <v>150.97499999999999</v>
      </c>
      <c r="D314" s="1228">
        <v>2.5717111770524232E-2</v>
      </c>
      <c r="E314" s="1228">
        <v>-5.9347181008902079E-3</v>
      </c>
    </row>
    <row r="315" spans="1:5">
      <c r="A315" s="874"/>
      <c r="B315" s="222">
        <v>39906</v>
      </c>
      <c r="C315" s="1228">
        <v>150.99</v>
      </c>
      <c r="D315" s="1228">
        <v>8.485596526415552E-4</v>
      </c>
      <c r="E315" s="1228">
        <v>8.485596526415552E-4</v>
      </c>
    </row>
    <row r="316" spans="1:5">
      <c r="A316" s="874"/>
      <c r="B316" s="222">
        <v>39909</v>
      </c>
      <c r="C316" s="1228">
        <v>151.11000000000001</v>
      </c>
      <c r="D316" s="1228">
        <v>0.10129933607592359</v>
      </c>
      <c r="E316" s="1228">
        <v>4.325689381287931E-2</v>
      </c>
    </row>
    <row r="317" spans="1:5">
      <c r="A317" s="874"/>
      <c r="B317" s="222">
        <v>39910</v>
      </c>
      <c r="C317" s="1228">
        <v>151.04</v>
      </c>
      <c r="D317" s="1228">
        <v>1.9890038809831825E-2</v>
      </c>
      <c r="E317" s="1228">
        <v>-8.4896507115135838E-3</v>
      </c>
    </row>
    <row r="318" spans="1:5">
      <c r="A318" s="874"/>
      <c r="B318" s="222">
        <v>39911</v>
      </c>
      <c r="C318" s="1228">
        <v>150.96</v>
      </c>
      <c r="D318" s="1228">
        <v>-6.7806889859291605E-2</v>
      </c>
      <c r="E318" s="1228">
        <v>-6.7806889859291605E-2</v>
      </c>
    </row>
    <row r="319" spans="1:5">
      <c r="A319" s="874"/>
      <c r="B319" s="222">
        <v>39912</v>
      </c>
      <c r="C319" s="1228">
        <v>150.75</v>
      </c>
      <c r="D319" s="1228">
        <v>-3.8572574178027265E-2</v>
      </c>
      <c r="E319" s="1228">
        <v>-2.2534081796311146E-2</v>
      </c>
    </row>
    <row r="320" spans="1:5">
      <c r="A320" s="874"/>
      <c r="B320" s="222">
        <v>39913</v>
      </c>
      <c r="C320" s="1228">
        <v>150.87</v>
      </c>
      <c r="D320" s="1228">
        <v>-2.5430586059415096E-3</v>
      </c>
      <c r="E320" s="1228">
        <v>-2.7048896081377876E-2</v>
      </c>
    </row>
    <row r="321" spans="1:5">
      <c r="A321" s="874"/>
      <c r="B321" s="222">
        <v>39916</v>
      </c>
      <c r="C321" s="1228">
        <v>150.77000000000001</v>
      </c>
      <c r="D321" s="1228">
        <v>-0.15032964777712218</v>
      </c>
      <c r="E321" s="1228">
        <v>-0.13750288602139504</v>
      </c>
    </row>
    <row r="322" spans="1:5">
      <c r="A322" s="874"/>
      <c r="B322" s="222">
        <v>39917</v>
      </c>
      <c r="C322" s="1228">
        <v>150.595</v>
      </c>
      <c r="D322" s="1228">
        <v>-0.22867442551238085</v>
      </c>
      <c r="E322" s="1228">
        <v>2.2007398806469904E-3</v>
      </c>
    </row>
    <row r="323" spans="1:5">
      <c r="A323" s="874"/>
      <c r="B323" s="222">
        <v>39918</v>
      </c>
      <c r="C323" s="1228">
        <v>150.24</v>
      </c>
      <c r="D323" s="1228">
        <v>-0.32476743418882364</v>
      </c>
      <c r="E323" s="1228">
        <v>-9.7314772052516981E-3</v>
      </c>
    </row>
    <row r="324" spans="1:5">
      <c r="A324" s="874"/>
      <c r="B324" s="222">
        <v>39919</v>
      </c>
      <c r="C324" s="1228">
        <v>150.13999999999999</v>
      </c>
      <c r="D324" s="1228">
        <v>-8.4710391822827941E-2</v>
      </c>
      <c r="E324" s="1228">
        <v>3.0281090289608178E-2</v>
      </c>
    </row>
    <row r="325" spans="1:5">
      <c r="A325" s="874"/>
      <c r="B325" s="222">
        <v>39920</v>
      </c>
      <c r="C325" s="1228">
        <v>150.215</v>
      </c>
      <c r="D325" s="1228">
        <v>1.5811011904761904E-2</v>
      </c>
      <c r="E325" s="1228">
        <v>-4.7991071428571432E-2</v>
      </c>
    </row>
    <row r="326" spans="1:5">
      <c r="A326" s="874"/>
      <c r="B326" s="222">
        <v>39923</v>
      </c>
      <c r="C326" s="1228">
        <v>150.36000000000001</v>
      </c>
      <c r="D326" s="1228">
        <v>0.17652894904684288</v>
      </c>
      <c r="E326" s="1228">
        <v>-1.555524059244561E-2</v>
      </c>
    </row>
    <row r="327" spans="1:5">
      <c r="A327" s="874"/>
      <c r="B327" s="222">
        <v>39924</v>
      </c>
      <c r="C327" s="1228">
        <v>150.57499999999999</v>
      </c>
      <c r="D327" s="1228">
        <v>0.22671555215059647</v>
      </c>
      <c r="E327" s="1228">
        <v>9.7935135529531939E-2</v>
      </c>
    </row>
    <row r="328" spans="1:5">
      <c r="A328" s="874"/>
      <c r="B328" s="222">
        <v>39925</v>
      </c>
      <c r="C328" s="1228">
        <v>150.73500000000001</v>
      </c>
      <c r="D328" s="1228">
        <v>0.25767147218153907</v>
      </c>
      <c r="E328" s="1228">
        <v>0.19238234723227046</v>
      </c>
    </row>
    <row r="329" spans="1:5">
      <c r="A329" s="874"/>
      <c r="B329" s="222">
        <v>39926</v>
      </c>
      <c r="C329" s="1228">
        <v>150.54499999999999</v>
      </c>
      <c r="D329" s="1228">
        <v>4.0091236073339767E-2</v>
      </c>
      <c r="E329" s="1228">
        <v>4.0091236073339767E-2</v>
      </c>
    </row>
    <row r="330" spans="1:5">
      <c r="A330" s="874"/>
      <c r="B330" s="222">
        <v>39927</v>
      </c>
      <c r="C330" s="1228">
        <v>150.63499999999999</v>
      </c>
      <c r="D330" s="1228">
        <v>0.12780617915092243</v>
      </c>
      <c r="E330" s="1228">
        <v>-1.9782173816403646E-2</v>
      </c>
    </row>
    <row r="331" spans="1:5">
      <c r="A331" s="874"/>
      <c r="B331" s="222">
        <v>39930</v>
      </c>
      <c r="C331" s="1228">
        <v>150.63999999999999</v>
      </c>
      <c r="D331" s="1228">
        <v>5.6353591160220998E-2</v>
      </c>
      <c r="E331" s="1228">
        <v>5.6353591160220998E-2</v>
      </c>
    </row>
    <row r="332" spans="1:5">
      <c r="A332" s="874"/>
      <c r="B332" s="222">
        <v>39931</v>
      </c>
      <c r="C332" s="1228">
        <v>150.67500000000001</v>
      </c>
      <c r="D332" s="1228">
        <v>7.0375620127569094E-2</v>
      </c>
      <c r="E332" s="1228">
        <v>4.2026931254429481E-2</v>
      </c>
    </row>
    <row r="333" spans="1:5">
      <c r="A333" s="874"/>
      <c r="B333" s="222">
        <v>39932</v>
      </c>
      <c r="C333" s="1228">
        <v>150.70500000000001</v>
      </c>
      <c r="D333" s="1228">
        <v>0.20940550133096716</v>
      </c>
      <c r="E333" s="1228">
        <v>4.6731736172729958E-2</v>
      </c>
    </row>
    <row r="334" spans="1:5">
      <c r="A334" s="874"/>
      <c r="B334" s="222">
        <v>39933</v>
      </c>
      <c r="C334" s="1228">
        <v>150.69999999999999</v>
      </c>
      <c r="D334" s="1228">
        <v>5.6099084096586177E-2</v>
      </c>
      <c r="E334" s="1228">
        <v>4.9160421870663336E-2</v>
      </c>
    </row>
    <row r="335" spans="1:5">
      <c r="A335" s="874"/>
      <c r="B335" s="222">
        <v>39937</v>
      </c>
      <c r="C335" s="1228">
        <v>150.66</v>
      </c>
      <c r="D335" s="1228">
        <v>1.6128447682215215E-3</v>
      </c>
      <c r="E335" s="1228">
        <v>1.6128447682215215E-3</v>
      </c>
    </row>
    <row r="336" spans="1:5">
      <c r="A336" s="874"/>
      <c r="B336" s="222">
        <v>39938</v>
      </c>
      <c r="C336" s="1228">
        <v>150.625</v>
      </c>
      <c r="D336" s="1228">
        <v>3.6065341913584611E-2</v>
      </c>
      <c r="E336" s="1228">
        <v>3.6065341913584611E-2</v>
      </c>
    </row>
    <row r="337" spans="1:5">
      <c r="A337" s="874"/>
      <c r="B337" s="222">
        <v>39939</v>
      </c>
      <c r="C337" s="1228">
        <v>150.58500000000001</v>
      </c>
      <c r="D337" s="1228">
        <v>3.7342767295597483E-2</v>
      </c>
      <c r="E337" s="1228">
        <v>3.7342767295597483E-2</v>
      </c>
    </row>
    <row r="338" spans="1:5">
      <c r="A338" s="874"/>
      <c r="B338" s="222">
        <v>39940</v>
      </c>
      <c r="C338" s="1228">
        <v>150.46</v>
      </c>
      <c r="D338" s="1228">
        <v>-9.5812973076554564E-2</v>
      </c>
      <c r="E338" s="1228">
        <v>1.6288205423014276E-2</v>
      </c>
    </row>
    <row r="339" spans="1:5">
      <c r="A339" s="874"/>
      <c r="B339" s="222">
        <v>39941</v>
      </c>
      <c r="C339" s="1228">
        <v>150.47</v>
      </c>
      <c r="D339" s="1228">
        <v>9.1307914541498739E-2</v>
      </c>
      <c r="E339" s="1228">
        <v>2.3540321717730142E-2</v>
      </c>
    </row>
    <row r="340" spans="1:5">
      <c r="A340" s="874"/>
      <c r="B340" s="222">
        <v>39945</v>
      </c>
      <c r="C340" s="1228">
        <v>150.22</v>
      </c>
      <c r="D340" s="1228">
        <v>-2.9410418383228051E-2</v>
      </c>
      <c r="E340" s="1228">
        <v>5.6486313283896368E-2</v>
      </c>
    </row>
    <row r="341" spans="1:5">
      <c r="A341" s="874"/>
      <c r="B341" s="222">
        <v>39946</v>
      </c>
      <c r="C341" s="1228">
        <v>149.99</v>
      </c>
      <c r="D341" s="1228">
        <v>-8.2341688012710357E-2</v>
      </c>
      <c r="E341" s="1228">
        <v>-6.5983593268700749E-2</v>
      </c>
    </row>
    <row r="342" spans="1:5">
      <c r="A342" s="874"/>
      <c r="B342" s="222">
        <v>39947</v>
      </c>
      <c r="C342" s="1228">
        <v>149.94499999999999</v>
      </c>
      <c r="D342" s="1228">
        <v>4.0235800505286794E-2</v>
      </c>
      <c r="E342" s="1228">
        <v>4.0235800505286794E-2</v>
      </c>
    </row>
    <row r="343" spans="1:5">
      <c r="A343" s="874"/>
      <c r="B343" s="222">
        <v>39948</v>
      </c>
      <c r="C343" s="1228">
        <v>150.19999999999999</v>
      </c>
      <c r="D343" s="1228">
        <v>0.28517797552836482</v>
      </c>
      <c r="E343" s="1228">
        <v>2.099555061179088E-2</v>
      </c>
    </row>
    <row r="344" spans="1:5">
      <c r="A344" s="874"/>
      <c r="B344" s="222">
        <v>39951</v>
      </c>
      <c r="C344" s="1228">
        <v>150.30500000000001</v>
      </c>
      <c r="D344" s="1228">
        <v>0.18349971679410931</v>
      </c>
      <c r="E344" s="1228">
        <v>1.3558482016425942E-2</v>
      </c>
    </row>
    <row r="345" spans="1:5">
      <c r="A345" s="874"/>
      <c r="B345" s="222">
        <v>39952</v>
      </c>
      <c r="C345" s="1228">
        <v>150.43</v>
      </c>
      <c r="D345" s="1228">
        <v>0.10091743119266056</v>
      </c>
      <c r="E345" s="1228">
        <v>5.9216013344453713E-2</v>
      </c>
    </row>
    <row r="346" spans="1:5">
      <c r="A346" s="874"/>
      <c r="B346" s="222">
        <v>39953</v>
      </c>
      <c r="C346" s="1228">
        <v>150.55000000000001</v>
      </c>
      <c r="D346" s="1228">
        <v>0.15420988067358091</v>
      </c>
      <c r="E346" s="1228">
        <v>-1.9181443069030892E-3</v>
      </c>
    </row>
    <row r="347" spans="1:5">
      <c r="A347" s="874"/>
      <c r="B347" s="222">
        <v>39954</v>
      </c>
      <c r="C347" s="1228">
        <v>150.47999999999999</v>
      </c>
      <c r="D347" s="1228">
        <v>-0.10835362427420865</v>
      </c>
      <c r="E347" s="1228">
        <v>-3.7179247050009363E-2</v>
      </c>
    </row>
    <row r="348" spans="1:5">
      <c r="A348" s="874"/>
      <c r="B348" s="222">
        <v>39955</v>
      </c>
      <c r="C348" s="1228">
        <v>150.30000000000001</v>
      </c>
      <c r="D348" s="1228">
        <v>-9.0665091154625246E-2</v>
      </c>
      <c r="E348" s="1228">
        <v>7.1387575962187713E-2</v>
      </c>
    </row>
    <row r="349" spans="1:5">
      <c r="A349" s="874"/>
      <c r="B349" s="222">
        <v>39958</v>
      </c>
      <c r="C349" s="1228">
        <v>150</v>
      </c>
      <c r="D349" s="1228">
        <v>-0.52655469813890154</v>
      </c>
      <c r="E349" s="1228">
        <v>-0.11802088061733999</v>
      </c>
    </row>
    <row r="350" spans="1:5">
      <c r="A350" s="874"/>
      <c r="B350" s="222">
        <v>39959</v>
      </c>
      <c r="C350" s="1228">
        <v>149.95500000000001</v>
      </c>
      <c r="D350" s="1228">
        <v>-8.9983931440814138E-2</v>
      </c>
      <c r="E350" s="1228">
        <v>-3.642206748794858E-2</v>
      </c>
    </row>
    <row r="351" spans="1:5">
      <c r="A351" s="874"/>
      <c r="B351" s="222">
        <v>39960</v>
      </c>
      <c r="C351" s="1228">
        <v>150.19499999999999</v>
      </c>
      <c r="D351" s="1228">
        <v>2.2879273868832321E-2</v>
      </c>
      <c r="E351" s="1228">
        <v>-5.7837985395482157E-3</v>
      </c>
    </row>
    <row r="352" spans="1:5">
      <c r="A352" s="874"/>
      <c r="B352" s="222">
        <v>39961</v>
      </c>
      <c r="C352" s="1228">
        <v>150.41</v>
      </c>
      <c r="D352" s="1228">
        <v>4.1401273885350316E-2</v>
      </c>
      <c r="E352" s="1228">
        <v>-1.7197452229299363E-2</v>
      </c>
    </row>
    <row r="353" spans="1:5">
      <c r="A353" s="874"/>
      <c r="B353" s="222">
        <v>39962</v>
      </c>
      <c r="C353" s="1228">
        <v>150.46</v>
      </c>
      <c r="D353" s="1228">
        <v>8.2986605870618416E-2</v>
      </c>
      <c r="E353" s="1228">
        <v>8.2986605870618416E-2</v>
      </c>
    </row>
    <row r="354" spans="1:5">
      <c r="A354" s="874"/>
      <c r="B354" s="222">
        <v>39965</v>
      </c>
      <c r="C354" s="1228">
        <v>150.22999999999999</v>
      </c>
      <c r="D354" s="1228">
        <v>-0.12073775573465592</v>
      </c>
      <c r="E354" s="1228">
        <v>1.5654060756354619E-2</v>
      </c>
    </row>
    <row r="355" spans="1:5">
      <c r="A355" s="874"/>
      <c r="B355" s="222">
        <v>39966</v>
      </c>
      <c r="C355" s="1228">
        <v>150.345</v>
      </c>
      <c r="D355" s="1228">
        <v>-8.9831117499101689E-3</v>
      </c>
      <c r="E355" s="1228">
        <v>-6.2881782249371188E-2</v>
      </c>
    </row>
    <row r="356" spans="1:5">
      <c r="A356" s="874"/>
      <c r="B356" s="222">
        <v>39967</v>
      </c>
      <c r="C356" s="1228">
        <v>150.25</v>
      </c>
      <c r="D356" s="1228">
        <v>4.5426749366646285E-2</v>
      </c>
      <c r="E356" s="1228">
        <v>4.5426749366646285E-2</v>
      </c>
    </row>
    <row r="357" spans="1:5">
      <c r="A357" s="874"/>
      <c r="B357" s="222">
        <v>39968</v>
      </c>
      <c r="C357" s="1228">
        <v>150.255</v>
      </c>
      <c r="D357" s="1228">
        <v>-2.5360911020115371E-2</v>
      </c>
      <c r="E357" s="1228">
        <v>-2.5360911020115371E-2</v>
      </c>
    </row>
    <row r="358" spans="1:5">
      <c r="A358" s="874"/>
      <c r="B358" s="222">
        <v>39969</v>
      </c>
      <c r="C358" s="1228">
        <v>150.32</v>
      </c>
      <c r="D358" s="1228">
        <v>-1.4058106841611996E-2</v>
      </c>
      <c r="E358" s="1228">
        <v>-1.4058106841611996E-2</v>
      </c>
    </row>
    <row r="359" spans="1:5">
      <c r="A359" s="874"/>
      <c r="B359" s="222">
        <v>39972</v>
      </c>
      <c r="C359" s="1228">
        <v>150.41</v>
      </c>
      <c r="D359" s="1228">
        <v>9.1607378958635022E-2</v>
      </c>
      <c r="E359" s="1228">
        <v>-2.0147327331108734E-2</v>
      </c>
    </row>
    <row r="360" spans="1:5">
      <c r="A360" s="874"/>
      <c r="B360" s="222">
        <v>39973</v>
      </c>
      <c r="C360" s="1228">
        <v>150.31</v>
      </c>
      <c r="D360" s="1228">
        <v>-0.16733601070950468</v>
      </c>
      <c r="E360" s="1228">
        <v>-7.8090138331102191E-2</v>
      </c>
    </row>
    <row r="361" spans="1:5">
      <c r="A361" s="874"/>
      <c r="B361" s="222">
        <v>39974</v>
      </c>
      <c r="C361" s="1228">
        <v>150.35499999999999</v>
      </c>
      <c r="D361" s="1228">
        <v>-5.2052052052052052E-2</v>
      </c>
      <c r="E361" s="1228">
        <v>-5.2052052052052052E-2</v>
      </c>
    </row>
    <row r="362" spans="1:5">
      <c r="A362" s="874"/>
      <c r="B362" s="222">
        <v>39975</v>
      </c>
      <c r="C362" s="1228">
        <v>150.4</v>
      </c>
      <c r="D362" s="1228">
        <v>-4.8586143231950249E-4</v>
      </c>
      <c r="E362" s="1228">
        <v>-4.8586143231950249E-4</v>
      </c>
    </row>
    <row r="363" spans="1:5">
      <c r="A363" s="874"/>
      <c r="B363" s="222">
        <v>39976</v>
      </c>
      <c r="C363" s="1228">
        <v>150.33000000000001</v>
      </c>
      <c r="D363" s="1228">
        <v>2.3646638905413443E-2</v>
      </c>
      <c r="E363" s="1228">
        <v>2.3646638905413443E-2</v>
      </c>
    </row>
    <row r="364" spans="1:5">
      <c r="A364" s="874"/>
      <c r="B364" s="222">
        <v>39979</v>
      </c>
      <c r="C364" s="1228">
        <v>150.18</v>
      </c>
      <c r="D364" s="1228">
        <v>-0.35166406656266253</v>
      </c>
      <c r="E364" s="1228">
        <v>-0.12740509620384816</v>
      </c>
    </row>
    <row r="365" spans="1:5">
      <c r="A365" s="874"/>
      <c r="B365" s="222">
        <v>39980</v>
      </c>
      <c r="C365" s="1228">
        <v>150.26499999999999</v>
      </c>
      <c r="D365" s="1228">
        <v>-4.4737522627359708E-2</v>
      </c>
      <c r="E365" s="1228">
        <v>-4.4737522627359708E-2</v>
      </c>
    </row>
    <row r="366" spans="1:5">
      <c r="A366" s="874"/>
      <c r="B366" s="222">
        <v>39981</v>
      </c>
      <c r="C366" s="1228">
        <v>150.285</v>
      </c>
      <c r="D366" s="1228">
        <v>-0.10101351351351351</v>
      </c>
      <c r="E366" s="1228">
        <v>-0.10101351351351351</v>
      </c>
    </row>
    <row r="367" spans="1:5">
      <c r="A367" s="874"/>
      <c r="B367" s="222">
        <v>39982</v>
      </c>
      <c r="C367" s="1228">
        <v>150.30500000000001</v>
      </c>
      <c r="D367" s="1228">
        <v>1.1213027315338613E-2</v>
      </c>
      <c r="E367" s="1228">
        <v>1.1213027315338613E-2</v>
      </c>
    </row>
    <row r="368" spans="1:5">
      <c r="A368" s="874"/>
      <c r="B368" s="222">
        <v>39983</v>
      </c>
      <c r="C368" s="1228">
        <v>150.30500000000001</v>
      </c>
      <c r="D368" s="1228">
        <v>4.3327556325823221E-4</v>
      </c>
      <c r="E368" s="1228">
        <v>4.3327556325823221E-4</v>
      </c>
    </row>
    <row r="369" spans="1:5">
      <c r="A369" s="874"/>
      <c r="B369" s="222">
        <v>39986</v>
      </c>
      <c r="C369" s="1228">
        <v>150.44499999999999</v>
      </c>
      <c r="D369" s="1228">
        <v>8.1629886677872368E-2</v>
      </c>
      <c r="E369" s="1228">
        <v>-8.377162066908854E-3</v>
      </c>
    </row>
    <row r="370" spans="1:5">
      <c r="A370" s="874"/>
      <c r="B370" s="222">
        <v>39987</v>
      </c>
      <c r="C370" s="1228">
        <v>150.45500000000001</v>
      </c>
      <c r="D370" s="1228">
        <v>-3.1223003825743553E-2</v>
      </c>
      <c r="E370" s="1228">
        <v>-3.1223003825743553E-2</v>
      </c>
    </row>
    <row r="371" spans="1:5">
      <c r="A371" s="874"/>
      <c r="B371" s="222">
        <v>39988</v>
      </c>
      <c r="C371" s="1228">
        <v>150.535</v>
      </c>
      <c r="D371" s="1228">
        <v>3.5162577535458893E-2</v>
      </c>
      <c r="E371" s="1228">
        <v>-6.3608707676504284E-2</v>
      </c>
    </row>
    <row r="372" spans="1:5">
      <c r="A372" s="874"/>
      <c r="B372" s="222">
        <v>39989</v>
      </c>
      <c r="C372" s="1228">
        <v>150.39500000000001</v>
      </c>
      <c r="D372" s="1228">
        <v>-7.8717020815935179E-3</v>
      </c>
      <c r="E372" s="1228">
        <v>-7.8717020815935179E-3</v>
      </c>
    </row>
    <row r="373" spans="1:5">
      <c r="A373" s="874"/>
      <c r="B373" s="222">
        <v>39990</v>
      </c>
      <c r="C373" s="1228">
        <v>150.43</v>
      </c>
      <c r="D373" s="1228">
        <v>4.693544227628299E-2</v>
      </c>
      <c r="E373" s="1228">
        <v>4.693544227628299E-2</v>
      </c>
    </row>
    <row r="374" spans="1:5">
      <c r="A374" s="874"/>
      <c r="B374" s="222">
        <v>39993</v>
      </c>
      <c r="C374" s="1228">
        <v>150.43</v>
      </c>
      <c r="D374" s="1228">
        <v>1.9287895040844955E-2</v>
      </c>
      <c r="E374" s="1228">
        <v>1.9287895040844955E-2</v>
      </c>
    </row>
    <row r="375" spans="1:5">
      <c r="A375" s="874"/>
      <c r="B375" s="222">
        <v>39994</v>
      </c>
      <c r="C375" s="1228">
        <v>150.44999999999999</v>
      </c>
      <c r="D375" s="1228">
        <v>-1.3520542394203494E-2</v>
      </c>
      <c r="E375" s="1228">
        <v>-1.3520542394203494E-2</v>
      </c>
    </row>
    <row r="376" spans="1:5">
      <c r="A376" s="874"/>
      <c r="B376" s="222">
        <v>39995</v>
      </c>
      <c r="C376" s="1228">
        <v>150.38</v>
      </c>
      <c r="D376" s="1228">
        <v>-1.8459669127955883E-2</v>
      </c>
      <c r="E376" s="1228">
        <v>-1.8459669127955883E-2</v>
      </c>
    </row>
    <row r="377" spans="1:5">
      <c r="A377" s="874"/>
      <c r="B377" s="222">
        <v>39996</v>
      </c>
      <c r="C377" s="1228">
        <v>150.31</v>
      </c>
      <c r="D377" s="1228">
        <v>-3.4509063169748264E-2</v>
      </c>
      <c r="E377" s="1228">
        <v>-3.4509063169748264E-2</v>
      </c>
    </row>
    <row r="378" spans="1:5">
      <c r="A378" s="874"/>
      <c r="B378" s="222">
        <v>39997</v>
      </c>
      <c r="C378" s="1228">
        <v>150.33000000000001</v>
      </c>
      <c r="D378" s="1228">
        <v>-8.2491292532629087E-2</v>
      </c>
      <c r="E378" s="1228">
        <v>-3.84755234049068E-2</v>
      </c>
    </row>
    <row r="379" spans="1:5">
      <c r="A379" s="874"/>
      <c r="B379" s="222">
        <v>40001</v>
      </c>
      <c r="C379" s="1228">
        <v>150.5</v>
      </c>
      <c r="D379" s="1228">
        <v>9.5629295532646041E-2</v>
      </c>
      <c r="E379" s="1228">
        <v>-2.8941151202749142E-2</v>
      </c>
    </row>
    <row r="380" spans="1:5">
      <c r="A380" s="874"/>
      <c r="B380" s="222">
        <v>40002</v>
      </c>
      <c r="C380" s="1228">
        <v>150.63499999999999</v>
      </c>
      <c r="D380" s="1228">
        <v>6.9216970831383562E-2</v>
      </c>
      <c r="E380" s="1228">
        <v>-4.211511464670098E-2</v>
      </c>
    </row>
    <row r="381" spans="1:5">
      <c r="A381" s="874"/>
      <c r="B381" s="222">
        <v>40003</v>
      </c>
      <c r="C381" s="1228">
        <v>150.57499999999999</v>
      </c>
      <c r="D381" s="1228">
        <v>7.4893009985734671E-2</v>
      </c>
      <c r="E381" s="1228">
        <v>-2.1398002853067047E-2</v>
      </c>
    </row>
    <row r="382" spans="1:5">
      <c r="A382" s="874"/>
      <c r="B382" s="222">
        <v>40004</v>
      </c>
      <c r="C382" s="1228">
        <v>150.565</v>
      </c>
      <c r="D382" s="1228">
        <v>-8.7735204457058763E-2</v>
      </c>
      <c r="E382" s="1228">
        <v>-8.7735204457058763E-2</v>
      </c>
    </row>
    <row r="383" spans="1:5">
      <c r="A383" s="874"/>
      <c r="B383" s="222">
        <v>40007</v>
      </c>
      <c r="C383" s="1228">
        <v>150.44</v>
      </c>
      <c r="D383" s="1228">
        <v>1.6827085444106722E-2</v>
      </c>
      <c r="E383" s="1228">
        <v>1.6827085444106722E-2</v>
      </c>
    </row>
    <row r="384" spans="1:5">
      <c r="A384" s="874"/>
      <c r="B384" s="222">
        <v>40008</v>
      </c>
      <c r="C384" s="1228">
        <v>150.68</v>
      </c>
      <c r="D384" s="1228">
        <v>0.12344404979040671</v>
      </c>
      <c r="E384" s="1228">
        <v>-1.3519567373844036E-3</v>
      </c>
    </row>
    <row r="385" spans="1:5">
      <c r="A385" s="874"/>
      <c r="B385" s="222">
        <v>40009</v>
      </c>
      <c r="C385" s="1228">
        <v>150.73500000000001</v>
      </c>
      <c r="D385" s="1228">
        <v>0.32752826153376108</v>
      </c>
      <c r="E385" s="1228">
        <v>-5.0630701409803153E-3</v>
      </c>
    </row>
    <row r="386" spans="1:5">
      <c r="A386" s="874"/>
      <c r="B386" s="222">
        <v>40010</v>
      </c>
      <c r="C386" s="1228">
        <v>150.75</v>
      </c>
      <c r="D386" s="1228">
        <v>9.0841765540466801E-2</v>
      </c>
      <c r="E386" s="1228">
        <v>-1.9855314239386333E-2</v>
      </c>
    </row>
    <row r="387" spans="1:5">
      <c r="A387" s="874"/>
      <c r="B387" s="222">
        <v>40011</v>
      </c>
      <c r="C387" s="1228">
        <v>150.755</v>
      </c>
      <c r="D387" s="1228">
        <v>0.18707502266545784</v>
      </c>
      <c r="E387" s="1228">
        <v>-1.9768529011786037E-2</v>
      </c>
    </row>
    <row r="388" spans="1:5">
      <c r="A388" s="874"/>
      <c r="B388" s="222">
        <v>40014</v>
      </c>
      <c r="C388" s="1228">
        <v>150.80000000000001</v>
      </c>
      <c r="D388" s="1228">
        <v>0.13741306918662052</v>
      </c>
      <c r="E388" s="1228">
        <v>1.2861963090342949E-2</v>
      </c>
    </row>
    <row r="389" spans="1:5">
      <c r="A389" s="874"/>
      <c r="B389" s="222">
        <v>40015</v>
      </c>
      <c r="C389" s="1228">
        <v>150.86500000000001</v>
      </c>
      <c r="D389" s="1228">
        <v>0.10288770477714165</v>
      </c>
      <c r="E389" s="1228">
        <v>-2.8890269862886912E-3</v>
      </c>
    </row>
    <row r="390" spans="1:5">
      <c r="A390" s="874"/>
      <c r="B390" s="222">
        <v>40016</v>
      </c>
      <c r="C390" s="1228">
        <v>150.745</v>
      </c>
      <c r="D390" s="1228">
        <v>4.5850769718852446E-3</v>
      </c>
      <c r="E390" s="1228">
        <v>-1.0522260662003536E-2</v>
      </c>
    </row>
    <row r="391" spans="1:5">
      <c r="A391" s="874"/>
      <c r="B391" s="222">
        <v>40017</v>
      </c>
      <c r="C391" s="1228">
        <v>150.685</v>
      </c>
      <c r="D391" s="1228">
        <v>-1.7254279213937792E-2</v>
      </c>
      <c r="E391" s="1228">
        <v>-1.7254279213937792E-2</v>
      </c>
    </row>
    <row r="392" spans="1:5">
      <c r="A392" s="874"/>
      <c r="B392" s="222">
        <v>40018</v>
      </c>
      <c r="C392" s="1228">
        <v>150.72499999999999</v>
      </c>
      <c r="D392" s="1228">
        <v>6.7394282050534784E-2</v>
      </c>
      <c r="E392" s="1228">
        <v>4.2622329729257134E-2</v>
      </c>
    </row>
    <row r="393" spans="1:5">
      <c r="A393" s="874"/>
      <c r="B393" s="222">
        <v>40021</v>
      </c>
      <c r="C393" s="1228">
        <v>150.78</v>
      </c>
      <c r="D393" s="1228">
        <v>9.1368976704118476E-2</v>
      </c>
      <c r="E393" s="1228">
        <v>-4.2431129602815303E-2</v>
      </c>
    </row>
    <row r="394" spans="1:5">
      <c r="A394" s="874"/>
      <c r="B394" s="222">
        <v>40022</v>
      </c>
      <c r="C394" s="1228">
        <v>150.76499999999999</v>
      </c>
      <c r="D394" s="1228">
        <v>8.4185348466372767E-2</v>
      </c>
      <c r="E394" s="1228">
        <v>5.4482068598943188E-2</v>
      </c>
    </row>
    <row r="395" spans="1:5">
      <c r="A395" s="874"/>
      <c r="B395" s="222">
        <v>40023</v>
      </c>
      <c r="C395" s="1228">
        <v>150.70500000000001</v>
      </c>
      <c r="D395" s="1228">
        <v>-2.8058849090570489E-2</v>
      </c>
      <c r="E395" s="1228">
        <v>-2.8058849090570489E-2</v>
      </c>
    </row>
    <row r="396" spans="1:5">
      <c r="A396" s="874"/>
      <c r="B396" s="222">
        <v>40024</v>
      </c>
      <c r="C396" s="1228">
        <v>150.72999999999999</v>
      </c>
      <c r="D396" s="1228">
        <v>3.4568748570121252E-2</v>
      </c>
      <c r="E396" s="1228">
        <v>-8.899565316861131E-3</v>
      </c>
    </row>
    <row r="397" spans="1:5">
      <c r="A397" s="874"/>
      <c r="B397" s="222">
        <v>40025</v>
      </c>
      <c r="C397" s="1228">
        <v>150.70500000000001</v>
      </c>
      <c r="D397" s="1228">
        <v>-5.2854122621564484E-4</v>
      </c>
      <c r="E397" s="1228">
        <v>-3.0730897009966777E-2</v>
      </c>
    </row>
    <row r="398" spans="1:5">
      <c r="A398" s="874"/>
      <c r="B398" s="222">
        <v>40028</v>
      </c>
      <c r="C398" s="1228">
        <v>150.77000000000001</v>
      </c>
      <c r="D398" s="1228">
        <v>9.8017406779189728E-2</v>
      </c>
      <c r="E398" s="1228">
        <v>1.4598337179879321E-2</v>
      </c>
    </row>
    <row r="399" spans="1:5">
      <c r="A399" s="874"/>
      <c r="B399" s="222">
        <v>40029</v>
      </c>
      <c r="C399" s="1228">
        <v>150.80000000000001</v>
      </c>
      <c r="D399" s="1228">
        <v>6.5850072625500411E-2</v>
      </c>
      <c r="E399" s="1228">
        <v>2.5994615084847839E-2</v>
      </c>
    </row>
    <row r="400" spans="1:5">
      <c r="A400" s="874"/>
      <c r="B400" s="222">
        <v>40030</v>
      </c>
      <c r="C400" s="1228">
        <v>150.81</v>
      </c>
      <c r="D400" s="1228">
        <v>0.16554895573864725</v>
      </c>
      <c r="E400" s="1228">
        <v>6.1314428051350836E-3</v>
      </c>
    </row>
    <row r="401" spans="1:5">
      <c r="A401" s="874"/>
      <c r="B401" s="222">
        <v>40031</v>
      </c>
      <c r="C401" s="1228">
        <v>150.79499999999999</v>
      </c>
      <c r="D401" s="1228">
        <v>6.8659164846507602E-3</v>
      </c>
      <c r="E401" s="1228">
        <v>4.1011179002276351E-3</v>
      </c>
    </row>
    <row r="402" spans="1:5">
      <c r="A402" s="874"/>
      <c r="B402" s="222">
        <v>40032</v>
      </c>
      <c r="C402" s="1228">
        <v>150.72499999999999</v>
      </c>
      <c r="D402" s="1228">
        <v>1.8003680310339682E-2</v>
      </c>
      <c r="E402" s="1228">
        <v>1.8003680310339682E-2</v>
      </c>
    </row>
    <row r="403" spans="1:5">
      <c r="A403" s="874"/>
      <c r="B403" s="222">
        <v>40035</v>
      </c>
      <c r="C403" s="1228">
        <v>150.75</v>
      </c>
      <c r="D403" s="1228">
        <v>5.6632044086649569E-2</v>
      </c>
      <c r="E403" s="1228">
        <v>7.5340088545766985E-3</v>
      </c>
    </row>
    <row r="404" spans="1:5">
      <c r="A404" s="874"/>
      <c r="B404" s="222">
        <v>40036</v>
      </c>
      <c r="C404" s="1228">
        <v>150.715</v>
      </c>
      <c r="D404" s="1228">
        <v>1.3042226324971628E-2</v>
      </c>
      <c r="E404" s="1228">
        <v>1.012042886905266E-2</v>
      </c>
    </row>
    <row r="405" spans="1:5">
      <c r="A405" s="874"/>
      <c r="B405" s="222">
        <v>40037</v>
      </c>
      <c r="C405" s="1228">
        <v>150.78</v>
      </c>
      <c r="D405" s="1228">
        <v>0.12147568086468037</v>
      </c>
      <c r="E405" s="1228">
        <v>2.725680864680367E-2</v>
      </c>
    </row>
    <row r="406" spans="1:5">
      <c r="A406" s="874"/>
      <c r="B406" s="222">
        <v>40038</v>
      </c>
      <c r="C406" s="1228">
        <v>150.76499999999999</v>
      </c>
      <c r="D406" s="1228">
        <v>1.1025537089582489E-2</v>
      </c>
      <c r="E406" s="1228">
        <v>-1.9456830158086746E-3</v>
      </c>
    </row>
    <row r="407" spans="1:5">
      <c r="A407" s="874"/>
      <c r="B407" s="222">
        <v>40039</v>
      </c>
      <c r="C407" s="1228">
        <v>150.78</v>
      </c>
      <c r="D407" s="1228">
        <v>2.9418604651162791E-2</v>
      </c>
      <c r="E407" s="1228">
        <v>1.003875968992248E-2</v>
      </c>
    </row>
    <row r="408" spans="1:5">
      <c r="A408" s="874"/>
      <c r="B408" s="222">
        <v>40042</v>
      </c>
      <c r="C408" s="1228">
        <v>150.80500000000001</v>
      </c>
      <c r="D408" s="1228">
        <v>7.7151545152393752E-2</v>
      </c>
      <c r="E408" s="1228">
        <v>3.2909624496145956E-2</v>
      </c>
    </row>
    <row r="409" spans="1:5">
      <c r="A409" s="874"/>
      <c r="B409" s="222">
        <v>40043</v>
      </c>
      <c r="C409" s="1228">
        <v>150.84</v>
      </c>
      <c r="D409" s="1228">
        <v>4.1636130450714549E-2</v>
      </c>
      <c r="E409" s="1228">
        <v>2.7757420300476364E-2</v>
      </c>
    </row>
    <row r="410" spans="1:5">
      <c r="A410" s="874"/>
      <c r="B410" s="222">
        <v>40044</v>
      </c>
      <c r="C410" s="1228">
        <v>150.86000000000001</v>
      </c>
      <c r="D410" s="1228">
        <v>7.1784316099608503E-2</v>
      </c>
      <c r="E410" s="1228">
        <v>3.7074706380917789E-2</v>
      </c>
    </row>
    <row r="411" spans="1:5">
      <c r="A411" s="874"/>
      <c r="B411" s="222">
        <v>40045</v>
      </c>
      <c r="C411" s="1228">
        <v>150.82499999999999</v>
      </c>
      <c r="D411" s="1228">
        <v>3.940543908339874E-2</v>
      </c>
      <c r="E411" s="1228">
        <v>2.8077386780162961E-2</v>
      </c>
    </row>
    <row r="412" spans="1:5">
      <c r="A412" s="874"/>
      <c r="B412" s="222">
        <v>40046</v>
      </c>
      <c r="C412" s="1228">
        <v>150.82499999999999</v>
      </c>
      <c r="D412" s="1228">
        <v>4.1204887752202331E-2</v>
      </c>
      <c r="E412" s="1228">
        <v>3.2324524012503554E-2</v>
      </c>
    </row>
    <row r="413" spans="1:5">
      <c r="A413" s="874"/>
      <c r="B413" s="222">
        <v>40049</v>
      </c>
      <c r="C413" s="1228">
        <v>150.76</v>
      </c>
      <c r="D413" s="1228">
        <v>-2.6547099791475095E-2</v>
      </c>
      <c r="E413" s="1228">
        <v>-2.6547099791475095E-2</v>
      </c>
    </row>
    <row r="414" spans="1:5">
      <c r="A414" s="874"/>
      <c r="B414" s="222">
        <v>40050</v>
      </c>
      <c r="C414" s="1228">
        <v>150.68</v>
      </c>
      <c r="D414" s="1228">
        <v>-2.8455957486309639E-3</v>
      </c>
      <c r="E414" s="1228">
        <v>-2.8455957486309639E-3</v>
      </c>
    </row>
    <row r="415" spans="1:5">
      <c r="A415" s="874"/>
      <c r="B415" s="222">
        <v>40051</v>
      </c>
      <c r="C415" s="1228">
        <v>150.755</v>
      </c>
      <c r="D415" s="1228">
        <v>2.0368143961062256E-2</v>
      </c>
      <c r="E415" s="1228">
        <v>-2.0288154820194107E-3</v>
      </c>
    </row>
    <row r="416" spans="1:5">
      <c r="A416" s="874"/>
      <c r="B416" s="222">
        <v>40052</v>
      </c>
      <c r="C416" s="1228">
        <v>150.77500000000001</v>
      </c>
      <c r="D416" s="1228">
        <v>1.433016433248635E-2</v>
      </c>
      <c r="E416" s="1228">
        <v>1.0349563129017919E-2</v>
      </c>
    </row>
    <row r="417" spans="1:5">
      <c r="A417" s="874"/>
      <c r="B417" s="222">
        <v>40053</v>
      </c>
      <c r="C417" s="1228">
        <v>150.79499999999999</v>
      </c>
      <c r="D417" s="1228">
        <v>5.3554040895813046E-2</v>
      </c>
      <c r="E417" s="1228">
        <v>2.0031664151869001E-2</v>
      </c>
    </row>
    <row r="418" spans="1:5">
      <c r="A418" s="874"/>
      <c r="B418" s="222">
        <v>40057</v>
      </c>
      <c r="C418" s="1228">
        <v>150.75</v>
      </c>
      <c r="D418" s="1228">
        <v>-7.0586369164067041E-3</v>
      </c>
      <c r="E418" s="1228">
        <v>-7.0586369164067041E-3</v>
      </c>
    </row>
    <row r="419" spans="1:5">
      <c r="A419" s="874"/>
      <c r="B419" s="222">
        <v>40058</v>
      </c>
      <c r="C419" s="1228">
        <v>150.72499999999999</v>
      </c>
      <c r="D419" s="1228">
        <v>7.3555243281222555E-3</v>
      </c>
      <c r="E419" s="1228">
        <v>7.3555243281222555E-3</v>
      </c>
    </row>
    <row r="420" spans="1:5">
      <c r="A420" s="874"/>
      <c r="B420" s="222">
        <v>40059</v>
      </c>
      <c r="C420" s="1228">
        <v>150.76499999999999</v>
      </c>
      <c r="D420" s="1228">
        <v>4.5849630595393306E-2</v>
      </c>
      <c r="E420" s="1228">
        <v>2.9552368535419381E-2</v>
      </c>
    </row>
    <row r="421" spans="1:5">
      <c r="A421" s="874"/>
      <c r="B421" s="222">
        <v>40060</v>
      </c>
      <c r="C421" s="1228">
        <v>150.79499999999999</v>
      </c>
      <c r="D421" s="1228">
        <v>3.9382573571840739E-2</v>
      </c>
      <c r="E421" s="1228">
        <v>-3.8949798038084246E-3</v>
      </c>
    </row>
    <row r="422" spans="1:5">
      <c r="A422" s="874"/>
      <c r="B422" s="222">
        <v>40063</v>
      </c>
      <c r="C422" s="1228">
        <v>150.83000000000001</v>
      </c>
      <c r="D422" s="1228">
        <v>0.43496894953205634</v>
      </c>
      <c r="E422" s="1228">
        <v>-2.3615848858567303E-3</v>
      </c>
    </row>
    <row r="423" spans="1:5">
      <c r="A423" s="874"/>
      <c r="B423" s="222">
        <v>40064</v>
      </c>
      <c r="C423" s="1228">
        <v>150.85499999999999</v>
      </c>
      <c r="D423" s="1228">
        <v>6.9920186232125042E-3</v>
      </c>
      <c r="E423" s="1228">
        <v>-1.1797472564017293E-2</v>
      </c>
    </row>
    <row r="424" spans="1:5">
      <c r="A424" s="874"/>
      <c r="B424" s="222">
        <v>40065</v>
      </c>
      <c r="C424" s="1228">
        <v>150.82499999999999</v>
      </c>
      <c r="D424" s="1228">
        <v>2.2960725075528703E-2</v>
      </c>
      <c r="E424" s="1228">
        <v>2.2960725075528703E-2</v>
      </c>
    </row>
    <row r="425" spans="1:5">
      <c r="A425" s="874"/>
      <c r="B425" s="222">
        <v>40066</v>
      </c>
      <c r="C425" s="1228">
        <v>150.86000000000001</v>
      </c>
      <c r="D425" s="1228">
        <v>-2.5349478243748769E-2</v>
      </c>
      <c r="E425" s="1228">
        <v>-3.7655050206733612E-2</v>
      </c>
    </row>
    <row r="426" spans="1:5">
      <c r="A426" s="874"/>
      <c r="B426" s="222">
        <v>40067</v>
      </c>
      <c r="C426" s="1228">
        <v>150.89500000000001</v>
      </c>
      <c r="D426" s="1228">
        <v>0.29222189405653332</v>
      </c>
      <c r="E426" s="1228">
        <v>9.7638944387498039E-2</v>
      </c>
    </row>
    <row r="427" spans="1:5">
      <c r="A427" s="874"/>
      <c r="B427" s="222">
        <v>40070</v>
      </c>
      <c r="C427" s="1228">
        <v>150.91999999999999</v>
      </c>
      <c r="D427" s="1228">
        <v>0.37227494738514078</v>
      </c>
      <c r="E427" s="1228">
        <v>3.4745661755946469E-2</v>
      </c>
    </row>
    <row r="428" spans="1:5">
      <c r="A428" s="874"/>
      <c r="B428" s="222">
        <v>40071</v>
      </c>
      <c r="C428" s="1228">
        <v>150.935</v>
      </c>
      <c r="D428" s="1228">
        <v>0.35623399487836105</v>
      </c>
      <c r="E428" s="1228">
        <v>3.4931177976952624E-2</v>
      </c>
    </row>
    <row r="429" spans="1:5">
      <c r="A429" s="874"/>
      <c r="B429" s="222">
        <v>40072</v>
      </c>
      <c r="C429" s="1228">
        <v>150.92500000000001</v>
      </c>
      <c r="D429" s="1228">
        <v>3.4225715694520986E-2</v>
      </c>
      <c r="E429" s="1228">
        <v>3.4225715694520986E-2</v>
      </c>
    </row>
    <row r="430" spans="1:5">
      <c r="A430" s="874"/>
      <c r="B430" s="222">
        <v>40073</v>
      </c>
      <c r="C430" s="1228">
        <v>150.91</v>
      </c>
      <c r="D430" s="1228">
        <v>5.595872617058386E-2</v>
      </c>
      <c r="E430" s="1228">
        <v>-2.1466294258985961E-3</v>
      </c>
    </row>
    <row r="431" spans="1:5">
      <c r="A431" s="874"/>
      <c r="B431" s="222">
        <v>40074</v>
      </c>
      <c r="C431" s="1228">
        <v>150.9</v>
      </c>
      <c r="D431" s="1228">
        <v>0.1063137813735405</v>
      </c>
      <c r="E431" s="1228">
        <v>3.7360945113542335E-2</v>
      </c>
    </row>
    <row r="432" spans="1:5">
      <c r="A432" s="874"/>
      <c r="B432" s="222">
        <v>40077</v>
      </c>
      <c r="C432" s="1228">
        <v>150.875</v>
      </c>
      <c r="D432" s="1228">
        <v>-1.0593298267554346E-2</v>
      </c>
      <c r="E432" s="1228">
        <v>-2.611542281237356E-2</v>
      </c>
    </row>
    <row r="433" spans="1:5">
      <c r="A433" s="874"/>
      <c r="B433" s="222">
        <v>40078</v>
      </c>
      <c r="C433" s="1228">
        <v>150.9</v>
      </c>
      <c r="D433" s="1228">
        <v>5.2165517001417874E-2</v>
      </c>
      <c r="E433" s="1228">
        <v>-8.9595601986760729E-4</v>
      </c>
    </row>
    <row r="434" spans="1:5">
      <c r="A434" s="874"/>
      <c r="B434" s="222">
        <v>40079</v>
      </c>
      <c r="C434" s="1228">
        <v>150.92500000000001</v>
      </c>
      <c r="D434" s="1228">
        <v>7.1736564639232045E-2</v>
      </c>
      <c r="E434" s="1228">
        <v>7.6245180580690845E-3</v>
      </c>
    </row>
    <row r="435" spans="1:5">
      <c r="A435" s="874"/>
      <c r="B435" s="222">
        <v>40080</v>
      </c>
      <c r="C435" s="1228">
        <v>150.935</v>
      </c>
      <c r="D435" s="1228">
        <v>9.6792206986411861E-2</v>
      </c>
      <c r="E435" s="1228">
        <v>3.3287832723211515E-2</v>
      </c>
    </row>
    <row r="436" spans="1:5">
      <c r="A436" s="874"/>
      <c r="B436" s="222">
        <v>40081</v>
      </c>
      <c r="C436" s="1228">
        <v>150.96</v>
      </c>
      <c r="D436" s="1228">
        <v>-1.248462888736612E-3</v>
      </c>
      <c r="E436" s="1228">
        <v>-9.6291220395941082E-2</v>
      </c>
    </row>
    <row r="437" spans="1:5">
      <c r="A437" s="874"/>
      <c r="B437" s="222">
        <v>40084</v>
      </c>
      <c r="C437" s="1228">
        <v>150.94999999999999</v>
      </c>
      <c r="D437" s="1228">
        <v>4.4054325857506911E-2</v>
      </c>
      <c r="E437" s="1228">
        <v>-5.8387603862564566E-3</v>
      </c>
    </row>
    <row r="438" spans="1:5">
      <c r="A438" s="874"/>
      <c r="B438" s="222">
        <v>40085</v>
      </c>
      <c r="C438" s="1228">
        <v>150.95500000000001</v>
      </c>
      <c r="D438" s="1228">
        <v>1.0976204098065391E-2</v>
      </c>
      <c r="E438" s="1228">
        <v>-7.6706291187252345E-3</v>
      </c>
    </row>
    <row r="439" spans="1:5">
      <c r="A439" s="874"/>
      <c r="B439" s="222">
        <v>40086</v>
      </c>
      <c r="C439" s="1228">
        <v>150.95500000000001</v>
      </c>
      <c r="D439" s="1228">
        <v>1.8940256585439914E-2</v>
      </c>
      <c r="E439" s="1228">
        <v>-1.2563577013588401E-2</v>
      </c>
    </row>
    <row r="440" spans="1:5">
      <c r="A440" s="874"/>
      <c r="B440" s="222">
        <v>40087</v>
      </c>
      <c r="C440" s="1228">
        <v>150.95500000000001</v>
      </c>
      <c r="D440" s="1228">
        <v>-2.865771664131561E-3</v>
      </c>
      <c r="E440" s="1228">
        <v>-2.865771664131561E-3</v>
      </c>
    </row>
    <row r="441" spans="1:5">
      <c r="A441" s="874"/>
      <c r="B441" s="222">
        <v>40088</v>
      </c>
      <c r="C441" s="1228">
        <v>150.97999999999999</v>
      </c>
      <c r="D441" s="1228">
        <v>0.10724661335074262</v>
      </c>
      <c r="E441" s="1228">
        <v>-1.4591153908927698E-2</v>
      </c>
    </row>
    <row r="442" spans="1:5">
      <c r="A442" s="874"/>
      <c r="B442" s="222">
        <v>40091</v>
      </c>
      <c r="C442" s="1228">
        <v>150.97499999999999</v>
      </c>
      <c r="D442" s="1228">
        <v>2.0180049543834209E-2</v>
      </c>
      <c r="E442" s="1228">
        <v>-7.510120234426923E-2</v>
      </c>
    </row>
    <row r="443" spans="1:5">
      <c r="A443" s="874"/>
      <c r="B443" s="222">
        <v>40093</v>
      </c>
      <c r="C443" s="1228">
        <v>150.935</v>
      </c>
      <c r="D443" s="1228">
        <v>-3.5413846451363374E-3</v>
      </c>
      <c r="E443" s="1228">
        <v>-3.5413846451363374E-3</v>
      </c>
    </row>
    <row r="444" spans="1:5">
      <c r="A444" s="874"/>
      <c r="B444" s="222">
        <v>40094</v>
      </c>
      <c r="C444" s="1228">
        <v>150.84</v>
      </c>
      <c r="D444" s="1228">
        <v>3.832095131850656E-2</v>
      </c>
      <c r="E444" s="1228">
        <v>3.832095131850656E-2</v>
      </c>
    </row>
    <row r="445" spans="1:5">
      <c r="A445" s="874"/>
      <c r="B445" s="222">
        <v>40095</v>
      </c>
      <c r="C445" s="1228">
        <v>150.74</v>
      </c>
      <c r="D445" s="1228">
        <v>2.3033848403794716E-2</v>
      </c>
      <c r="E445" s="1228">
        <v>2.3033848403794716E-2</v>
      </c>
    </row>
    <row r="446" spans="1:5">
      <c r="A446" s="874"/>
      <c r="B446" s="222">
        <v>40098</v>
      </c>
      <c r="C446" s="1228">
        <v>150.69999999999999</v>
      </c>
      <c r="D446" s="1228">
        <v>-1.192504258943782E-2</v>
      </c>
      <c r="E446" s="1228">
        <v>-1.192504258943782E-2</v>
      </c>
    </row>
    <row r="447" spans="1:5">
      <c r="A447" s="874"/>
      <c r="B447" s="222">
        <v>40099</v>
      </c>
      <c r="C447" s="1228">
        <v>150.75</v>
      </c>
      <c r="D447" s="1228">
        <v>0.21299225482709719</v>
      </c>
      <c r="E447" s="1228">
        <v>0.13117704810734154</v>
      </c>
    </row>
    <row r="448" spans="1:5">
      <c r="A448" s="874"/>
      <c r="B448" s="222">
        <v>40100</v>
      </c>
      <c r="C448" s="1228">
        <v>150.755</v>
      </c>
      <c r="D448" s="1228">
        <v>-2.7407441817252753E-3</v>
      </c>
      <c r="E448" s="1228">
        <v>-2.7407441817252753E-3</v>
      </c>
    </row>
    <row r="449" spans="1:5">
      <c r="A449" s="874"/>
      <c r="B449" s="222">
        <v>40101</v>
      </c>
      <c r="C449" s="1228">
        <v>150.75</v>
      </c>
      <c r="D449" s="1228">
        <v>0.17016139516743123</v>
      </c>
      <c r="E449" s="1228">
        <v>0.1516631688427465</v>
      </c>
    </row>
    <row r="450" spans="1:5">
      <c r="A450" s="874"/>
      <c r="B450" s="222">
        <v>40102</v>
      </c>
      <c r="C450" s="1228">
        <v>150.71</v>
      </c>
      <c r="D450" s="1228">
        <v>-1.2498156614068721E-2</v>
      </c>
      <c r="E450" s="1228">
        <v>-1.2498156614068721E-2</v>
      </c>
    </row>
    <row r="451" spans="1:5">
      <c r="A451" s="874"/>
      <c r="B451" s="222">
        <v>40105</v>
      </c>
      <c r="C451" s="1228">
        <v>150.755</v>
      </c>
      <c r="D451" s="1228">
        <v>0.18867256637168142</v>
      </c>
      <c r="E451" s="1228">
        <v>0.14017699115044246</v>
      </c>
    </row>
    <row r="452" spans="1:5">
      <c r="A452" s="874"/>
      <c r="B452" s="222">
        <v>40106</v>
      </c>
      <c r="C452" s="1228">
        <v>150.77500000000001</v>
      </c>
      <c r="D452" s="1228">
        <v>2.0645001503706194E-2</v>
      </c>
      <c r="E452" s="1228">
        <v>-2.4996904134307499E-2</v>
      </c>
    </row>
    <row r="453" spans="1:5">
      <c r="A453" s="874"/>
      <c r="B453" s="222">
        <v>40107</v>
      </c>
      <c r="C453" s="1228">
        <v>150.755</v>
      </c>
      <c r="D453" s="1228">
        <v>1.2171196047086178E-3</v>
      </c>
      <c r="E453" s="1228">
        <v>1.2171196047086178E-3</v>
      </c>
    </row>
    <row r="454" spans="1:5">
      <c r="A454" s="874"/>
      <c r="B454" s="222">
        <v>40108</v>
      </c>
      <c r="C454" s="1228">
        <v>150.63999999999999</v>
      </c>
      <c r="D454" s="1228">
        <v>-1.7652832510511127E-2</v>
      </c>
      <c r="E454" s="1228">
        <v>-1.7652832510511127E-2</v>
      </c>
    </row>
    <row r="455" spans="1:5">
      <c r="A455" s="874"/>
      <c r="B455" s="222">
        <v>40109</v>
      </c>
      <c r="C455" s="1228">
        <v>150.64500000000001</v>
      </c>
      <c r="D455" s="1228">
        <v>-5.1780638386471857E-3</v>
      </c>
      <c r="E455" s="1228">
        <v>-2.8823348360581535E-2</v>
      </c>
    </row>
    <row r="456" spans="1:5">
      <c r="A456" s="874"/>
      <c r="B456" s="222">
        <v>40112</v>
      </c>
      <c r="C456" s="1228">
        <v>150.66999999999999</v>
      </c>
      <c r="D456" s="1228">
        <v>1.0727337026995167E-2</v>
      </c>
      <c r="E456" s="1228">
        <v>-1.6385712601673937E-2</v>
      </c>
    </row>
    <row r="457" spans="1:5">
      <c r="A457" s="874"/>
      <c r="B457" s="222">
        <v>40113</v>
      </c>
      <c r="C457" s="1228">
        <v>150.70500000000001</v>
      </c>
      <c r="D457" s="1228">
        <v>9.8407755632209618E-2</v>
      </c>
      <c r="E457" s="1228">
        <v>1.2731073281090055E-2</v>
      </c>
    </row>
    <row r="458" spans="1:5">
      <c r="A458" s="874"/>
      <c r="B458" s="222">
        <v>40114</v>
      </c>
      <c r="C458" s="1228">
        <v>150.715</v>
      </c>
      <c r="D458" s="1228">
        <v>-4.2236573926282446E-3</v>
      </c>
      <c r="E458" s="1228">
        <v>-1.6624511946565824E-2</v>
      </c>
    </row>
    <row r="459" spans="1:5">
      <c r="A459" s="874"/>
      <c r="B459" s="222">
        <v>40115</v>
      </c>
      <c r="C459" s="1228">
        <v>150.755</v>
      </c>
      <c r="D459" s="1228">
        <v>0.12342830117907989</v>
      </c>
      <c r="E459" s="1228">
        <v>7.4422283468419254E-2</v>
      </c>
    </row>
    <row r="460" spans="1:5">
      <c r="A460" s="874"/>
      <c r="B460" s="222">
        <v>40116</v>
      </c>
      <c r="C460" s="1228">
        <v>150.74</v>
      </c>
      <c r="D460" s="1228">
        <v>-2.0037723053448055E-2</v>
      </c>
      <c r="E460" s="1228">
        <v>-0.14613444665790701</v>
      </c>
    </row>
    <row r="461" spans="1:5">
      <c r="A461" s="874"/>
      <c r="B461" s="222">
        <v>40119</v>
      </c>
      <c r="C461" s="1228">
        <v>150.77000000000001</v>
      </c>
      <c r="D461" s="1228">
        <v>0.2395742322181825</v>
      </c>
      <c r="E461" s="1228">
        <v>3.8508873293687698E-2</v>
      </c>
    </row>
    <row r="462" spans="1:5">
      <c r="A462" s="874"/>
      <c r="B462" s="222">
        <v>40120</v>
      </c>
      <c r="C462" s="1228">
        <v>150.84</v>
      </c>
      <c r="D462" s="1228">
        <v>1.9596942321056288E-2</v>
      </c>
      <c r="E462" s="1228">
        <v>-0.17456567060458653</v>
      </c>
    </row>
    <row r="463" spans="1:5">
      <c r="A463" s="874"/>
      <c r="B463" s="222">
        <v>40121</v>
      </c>
      <c r="C463" s="1228">
        <v>150.81</v>
      </c>
      <c r="D463" s="1228">
        <v>9.8851942180715011E-2</v>
      </c>
      <c r="E463" s="1228">
        <v>9.1475819403961697E-2</v>
      </c>
    </row>
    <row r="464" spans="1:5">
      <c r="A464" s="874"/>
      <c r="B464" s="222">
        <v>40122</v>
      </c>
      <c r="C464" s="1228">
        <v>150.82</v>
      </c>
      <c r="D464" s="1228">
        <v>-7.4819956718659458E-2</v>
      </c>
      <c r="E464" s="1228">
        <v>-0.12779820961886404</v>
      </c>
    </row>
    <row r="465" spans="1:5">
      <c r="A465" s="874"/>
      <c r="B465" s="222">
        <v>40123</v>
      </c>
      <c r="C465" s="1228">
        <v>150.80500000000001</v>
      </c>
      <c r="D465" s="1228">
        <v>0.14383766039988063</v>
      </c>
      <c r="E465" s="1228">
        <v>0.14383766039988063</v>
      </c>
    </row>
    <row r="466" spans="1:5">
      <c r="A466" s="874"/>
      <c r="B466" s="222">
        <v>40126</v>
      </c>
      <c r="C466" s="1228">
        <v>150.89500000000001</v>
      </c>
      <c r="D466" s="1228">
        <v>0.12944398307430696</v>
      </c>
      <c r="E466" s="1228">
        <v>-0.12108000158184047</v>
      </c>
    </row>
    <row r="467" spans="1:5">
      <c r="A467" s="874"/>
      <c r="B467" s="222">
        <v>40127</v>
      </c>
      <c r="C467" s="1228">
        <v>150.80000000000001</v>
      </c>
      <c r="D467" s="1228">
        <v>-0.11453549578139542</v>
      </c>
      <c r="E467" s="1228">
        <v>-0.2152327479669835</v>
      </c>
    </row>
    <row r="468" spans="1:5">
      <c r="A468" s="874"/>
      <c r="B468" s="222">
        <v>40128</v>
      </c>
      <c r="C468" s="1228">
        <v>150.63999999999999</v>
      </c>
      <c r="D468" s="1228">
        <v>-0.21369069177834119</v>
      </c>
      <c r="E468" s="1228">
        <v>-4.2738138355668233E-2</v>
      </c>
    </row>
    <row r="469" spans="1:5">
      <c r="A469" s="874"/>
      <c r="B469" s="222">
        <v>40129</v>
      </c>
      <c r="C469" s="1228">
        <v>150.28</v>
      </c>
      <c r="D469" s="1228">
        <v>-0.36825004178505766</v>
      </c>
      <c r="E469" s="1228">
        <v>-2.4476015376901219E-2</v>
      </c>
    </row>
    <row r="470" spans="1:5">
      <c r="A470" s="874"/>
      <c r="B470" s="222">
        <v>40130</v>
      </c>
      <c r="C470" s="1228">
        <v>149.89500000000001</v>
      </c>
      <c r="D470" s="1228">
        <v>-0.37984174309041274</v>
      </c>
      <c r="E470" s="1228">
        <v>9.5017045954887969E-2</v>
      </c>
    </row>
    <row r="471" spans="1:5">
      <c r="A471" s="874"/>
      <c r="B471" s="222">
        <v>40133</v>
      </c>
      <c r="C471" s="1228">
        <v>149.435</v>
      </c>
      <c r="D471" s="1228">
        <v>-0.50115696916151287</v>
      </c>
      <c r="E471" s="1228">
        <v>6.5126845891707683E-2</v>
      </c>
    </row>
    <row r="472" spans="1:5">
      <c r="A472" s="874"/>
      <c r="B472" s="222">
        <v>40134</v>
      </c>
      <c r="C472" s="1228">
        <v>149.155</v>
      </c>
      <c r="D472" s="1228">
        <v>-0.45104751910106605</v>
      </c>
      <c r="E472" s="1228">
        <v>3.9750694293356544E-2</v>
      </c>
    </row>
    <row r="473" spans="1:5">
      <c r="A473" s="874"/>
      <c r="B473" s="222">
        <v>40135</v>
      </c>
      <c r="C473" s="1228">
        <v>149.07499999999999</v>
      </c>
      <c r="D473" s="1228">
        <v>-0.54457948781127974</v>
      </c>
      <c r="E473" s="1228">
        <v>-5.7153876232665024E-3</v>
      </c>
    </row>
    <row r="474" spans="1:5">
      <c r="A474" s="874"/>
      <c r="B474" s="222">
        <v>40136</v>
      </c>
      <c r="C474" s="1228">
        <v>148.93</v>
      </c>
      <c r="D474" s="1228">
        <v>-0.2703021169831587</v>
      </c>
      <c r="E474" s="1228">
        <v>1.8107780975207009E-2</v>
      </c>
    </row>
    <row r="475" spans="1:5">
      <c r="A475" s="874"/>
      <c r="B475" s="222">
        <v>40137</v>
      </c>
      <c r="C475" s="1228">
        <v>148.86500000000001</v>
      </c>
      <c r="D475" s="1228">
        <v>-0.13380387240942349</v>
      </c>
      <c r="E475" s="1228">
        <v>3.8151816980283686E-3</v>
      </c>
    </row>
    <row r="476" spans="1:5">
      <c r="A476" s="874"/>
      <c r="B476" s="222">
        <v>40140</v>
      </c>
      <c r="C476" s="1228">
        <v>148.78</v>
      </c>
      <c r="D476" s="1228">
        <v>-0.48399295578830293</v>
      </c>
      <c r="E476" s="1228">
        <v>2.1892668458615257E-2</v>
      </c>
    </row>
    <row r="477" spans="1:5">
      <c r="A477" s="874"/>
      <c r="B477" s="222">
        <v>40141</v>
      </c>
      <c r="C477" s="1228">
        <v>148.77500000000001</v>
      </c>
      <c r="D477" s="1228">
        <v>-4.7869169758129555E-2</v>
      </c>
      <c r="E477" s="1228">
        <v>-4.7869169758129555E-2</v>
      </c>
    </row>
    <row r="478" spans="1:5">
      <c r="A478" s="874"/>
      <c r="B478" s="222">
        <v>40142</v>
      </c>
      <c r="C478" s="1228">
        <v>148.9</v>
      </c>
      <c r="D478" s="1228">
        <v>-4.4174787915941691E-4</v>
      </c>
      <c r="E478" s="1228">
        <v>-4.0478530151546567E-3</v>
      </c>
    </row>
    <row r="479" spans="1:5">
      <c r="A479" s="874"/>
      <c r="B479" s="222">
        <v>40143</v>
      </c>
      <c r="C479" s="1228">
        <v>148.72</v>
      </c>
      <c r="D479" s="1228">
        <v>-0.25508839696924679</v>
      </c>
      <c r="E479" s="1228">
        <v>-5.4969543901351951E-3</v>
      </c>
    </row>
    <row r="480" spans="1:5">
      <c r="A480" s="874"/>
      <c r="B480" s="222">
        <v>40147</v>
      </c>
      <c r="C480" s="1228">
        <v>148.69999999999999</v>
      </c>
      <c r="D480" s="1228">
        <v>-0.13625377643504533</v>
      </c>
      <c r="E480" s="1228">
        <v>-6.3746223564954685E-2</v>
      </c>
    </row>
    <row r="481" spans="1:5">
      <c r="A481" s="874"/>
      <c r="B481" s="222">
        <v>40148</v>
      </c>
      <c r="C481" s="1228">
        <v>148.66499999999999</v>
      </c>
      <c r="D481" s="1228">
        <v>-0.11306256860592755</v>
      </c>
      <c r="E481" s="1228">
        <v>7.2327564170037439E-3</v>
      </c>
    </row>
    <row r="482" spans="1:5">
      <c r="A482" s="874"/>
      <c r="B482" s="222">
        <v>40149</v>
      </c>
      <c r="C482" s="1228">
        <v>148.685</v>
      </c>
      <c r="D482" s="1228">
        <v>-8.4936297776667502E-4</v>
      </c>
      <c r="E482" s="1228">
        <v>-8.4936297776667502E-4</v>
      </c>
    </row>
    <row r="483" spans="1:5">
      <c r="A483" s="874"/>
      <c r="B483" s="222">
        <v>40150</v>
      </c>
      <c r="C483" s="1228">
        <v>148.82</v>
      </c>
      <c r="D483" s="1228">
        <v>-0.12514273729346787</v>
      </c>
      <c r="E483" s="1228">
        <v>-0.12514273729346787</v>
      </c>
    </row>
    <row r="484" spans="1:5">
      <c r="A484" s="874"/>
      <c r="B484" s="222">
        <v>40151</v>
      </c>
      <c r="C484" s="1228">
        <v>148.755</v>
      </c>
      <c r="D484" s="1228">
        <v>6.7784844370489095E-2</v>
      </c>
      <c r="E484" s="1228">
        <v>6.7784844370489095E-2</v>
      </c>
    </row>
    <row r="485" spans="1:5">
      <c r="A485" s="874"/>
      <c r="B485" s="222">
        <v>40154</v>
      </c>
      <c r="C485" s="1228">
        <v>148.95500000000001</v>
      </c>
      <c r="D485" s="1228">
        <v>0.46423103525992243</v>
      </c>
      <c r="E485" s="1228">
        <v>0.22144505840386094</v>
      </c>
    </row>
    <row r="486" spans="1:5">
      <c r="A486" s="874"/>
      <c r="B486" s="222">
        <v>40155</v>
      </c>
      <c r="C486" s="1228">
        <v>149.03</v>
      </c>
      <c r="D486" s="1228">
        <v>0.12421304419094568</v>
      </c>
      <c r="E486" s="1228">
        <v>-5.4032067121183606E-3</v>
      </c>
    </row>
    <row r="487" spans="1:5">
      <c r="A487" s="874"/>
      <c r="B487" s="222">
        <v>40156</v>
      </c>
      <c r="C487" s="1228">
        <v>149.06</v>
      </c>
      <c r="D487" s="1228">
        <v>-3.5802550344399861E-3</v>
      </c>
      <c r="E487" s="1228">
        <v>-3.0831540073484501E-2</v>
      </c>
    </row>
    <row r="488" spans="1:5">
      <c r="A488" s="874"/>
      <c r="B488" s="222">
        <v>40157</v>
      </c>
      <c r="C488" s="1228">
        <v>149.11000000000001</v>
      </c>
      <c r="D488" s="1228">
        <v>9.5573620252561914E-2</v>
      </c>
      <c r="E488" s="1228">
        <v>4.0824099310870159E-2</v>
      </c>
    </row>
    <row r="489" spans="1:5">
      <c r="A489" s="874"/>
      <c r="B489" s="222">
        <v>40158</v>
      </c>
      <c r="C489" s="1228">
        <v>149.14500000000001</v>
      </c>
      <c r="D489" s="1228">
        <v>0.37119119743406986</v>
      </c>
      <c r="E489" s="1228">
        <v>8.809248039914469E-2</v>
      </c>
    </row>
    <row r="490" spans="1:5">
      <c r="A490" s="874"/>
      <c r="B490" s="222">
        <v>40161</v>
      </c>
      <c r="C490" s="1228">
        <v>148.80000000000001</v>
      </c>
      <c r="D490" s="1228">
        <v>-0.39824721147279762</v>
      </c>
      <c r="E490" s="1228">
        <v>-0.15240154791714092</v>
      </c>
    </row>
    <row r="491" spans="1:5">
      <c r="A491" s="874"/>
      <c r="B491" s="222">
        <v>40162</v>
      </c>
      <c r="C491" s="1228">
        <v>148.75</v>
      </c>
      <c r="D491" s="1228">
        <v>-6.9982608695652176E-2</v>
      </c>
      <c r="E491" s="1228">
        <v>1.4655072463768116E-2</v>
      </c>
    </row>
    <row r="492" spans="1:5">
      <c r="A492" s="874"/>
      <c r="B492" s="222">
        <v>40167</v>
      </c>
      <c r="C492" s="1228">
        <v>148.64500000000001</v>
      </c>
      <c r="D492" s="1228">
        <v>-0.16573816155988857</v>
      </c>
      <c r="E492" s="1228">
        <v>-4.0389972144846797E-2</v>
      </c>
    </row>
    <row r="493" spans="1:5">
      <c r="A493" s="874"/>
      <c r="B493" s="222">
        <v>40168</v>
      </c>
      <c r="C493" s="1228">
        <v>148.58500000000001</v>
      </c>
      <c r="D493" s="1228">
        <v>-0.22250643351006108</v>
      </c>
      <c r="E493" s="1228">
        <v>-1.5548941183765852E-2</v>
      </c>
    </row>
    <row r="494" spans="1:5">
      <c r="A494" s="874"/>
      <c r="B494" s="222">
        <v>40169</v>
      </c>
      <c r="C494" s="1228">
        <v>148.465</v>
      </c>
      <c r="D494" s="1228">
        <v>-0.28071823848835553</v>
      </c>
      <c r="E494" s="1228">
        <v>1.6193413771205662E-2</v>
      </c>
    </row>
    <row r="495" spans="1:5">
      <c r="A495" s="874"/>
      <c r="B495" s="222">
        <v>40170</v>
      </c>
      <c r="C495" s="1228">
        <v>148.44499999999999</v>
      </c>
      <c r="D495" s="1228">
        <v>-8.0773781962236967E-3</v>
      </c>
      <c r="E495" s="1228">
        <v>-8.0773781962236967E-3</v>
      </c>
    </row>
    <row r="496" spans="1:5">
      <c r="A496" s="874"/>
      <c r="B496" s="222">
        <v>40171</v>
      </c>
      <c r="C496" s="1228">
        <v>148.375</v>
      </c>
      <c r="D496" s="1228">
        <v>-0.28531791907514453</v>
      </c>
      <c r="E496" s="1228">
        <v>-7.224544241885282E-2</v>
      </c>
    </row>
    <row r="497" spans="1:5">
      <c r="A497" s="874"/>
      <c r="B497" s="222">
        <v>40172</v>
      </c>
      <c r="C497" s="1228">
        <v>148.33500000000001</v>
      </c>
      <c r="D497" s="1228">
        <v>-0.40912052117263842</v>
      </c>
      <c r="E497" s="1228">
        <v>7.8175895765472316E-3</v>
      </c>
    </row>
    <row r="498" spans="1:5">
      <c r="A498" s="874"/>
      <c r="B498" s="222">
        <v>40175</v>
      </c>
      <c r="C498" s="1228">
        <v>148.44999999999999</v>
      </c>
      <c r="D498" s="1228">
        <v>-1.0083008957463771E-2</v>
      </c>
      <c r="E498" s="1228">
        <v>-1.0083008957463771E-2</v>
      </c>
    </row>
    <row r="499" spans="1:5">
      <c r="A499" s="874"/>
      <c r="B499" s="222">
        <v>40176</v>
      </c>
      <c r="C499" s="1228">
        <v>148.35</v>
      </c>
      <c r="D499" s="1228">
        <v>-5.7832792207792208E-2</v>
      </c>
      <c r="E499" s="1228">
        <v>4.5273560898560897E-2</v>
      </c>
    </row>
    <row r="500" spans="1:5">
      <c r="A500" s="874"/>
      <c r="B500" s="222">
        <v>40177</v>
      </c>
      <c r="C500" s="1228">
        <v>148.345</v>
      </c>
      <c r="D500" s="1228">
        <v>2.9018490494656199E-2</v>
      </c>
      <c r="E500" s="1228">
        <v>4.3796699139317129E-2</v>
      </c>
    </row>
    <row r="501" spans="1:5">
      <c r="A501" s="874"/>
      <c r="B501" s="222">
        <v>40178</v>
      </c>
      <c r="C501" s="1228">
        <v>148.51499999999999</v>
      </c>
      <c r="D501" s="1228">
        <v>4.6428704082011659E-3</v>
      </c>
      <c r="E501" s="1228">
        <v>4.6428704082011659E-3</v>
      </c>
    </row>
    <row r="502" spans="1:5">
      <c r="A502" s="874"/>
      <c r="B502" s="222">
        <v>40183</v>
      </c>
      <c r="C502" s="1228">
        <v>148.33500000000001</v>
      </c>
      <c r="D502" s="1228">
        <v>-0.24839068908384715</v>
      </c>
      <c r="E502" s="1228">
        <v>-5.8261129369584705E-2</v>
      </c>
    </row>
    <row r="503" spans="1:5">
      <c r="A503" s="874"/>
      <c r="B503" s="222">
        <v>40184</v>
      </c>
      <c r="C503" s="1228">
        <v>148.19999999999999</v>
      </c>
      <c r="D503" s="1228">
        <v>-0.46011436190671556</v>
      </c>
      <c r="E503" s="1228">
        <v>-4.6872996743506243E-2</v>
      </c>
    </row>
    <row r="504" spans="1:5">
      <c r="A504" s="874"/>
      <c r="B504" s="222">
        <v>40188</v>
      </c>
      <c r="C504" s="1228">
        <v>148.16499999999999</v>
      </c>
      <c r="D504" s="1228">
        <v>-0.68722466960352424</v>
      </c>
      <c r="E504" s="1228">
        <v>-1.0279001468428781E-2</v>
      </c>
    </row>
    <row r="505" spans="1:5">
      <c r="A505" s="874"/>
      <c r="B505" s="222">
        <v>40189</v>
      </c>
      <c r="C505" s="1228">
        <v>148.13999999999999</v>
      </c>
      <c r="D505" s="1228">
        <v>-0.20243016724677382</v>
      </c>
      <c r="E505" s="1228">
        <v>9.8387846650666605E-2</v>
      </c>
    </row>
    <row r="506" spans="1:5">
      <c r="A506" s="874"/>
      <c r="B506" s="222">
        <v>40190</v>
      </c>
      <c r="C506" s="1228">
        <v>148.1</v>
      </c>
      <c r="D506" s="1228">
        <v>-4.5623972384584259E-3</v>
      </c>
      <c r="E506" s="1228">
        <v>0.16252464124923602</v>
      </c>
    </row>
    <row r="507" spans="1:5">
      <c r="A507" s="874"/>
      <c r="B507" s="222">
        <v>40191</v>
      </c>
      <c r="C507" s="1228">
        <v>148.07499999999999</v>
      </c>
      <c r="D507" s="1228">
        <v>-6.4481923407485126E-2</v>
      </c>
      <c r="E507" s="1228">
        <v>0.20061166858278176</v>
      </c>
    </row>
    <row r="508" spans="1:5">
      <c r="A508" s="874"/>
      <c r="B508" s="222">
        <v>40192</v>
      </c>
      <c r="C508" s="1228">
        <v>148.07499999999999</v>
      </c>
      <c r="D508" s="1228">
        <v>-9.1021172677051468E-2</v>
      </c>
      <c r="E508" s="1228">
        <v>9.7161960310121628E-2</v>
      </c>
    </row>
    <row r="509" spans="1:5">
      <c r="A509" s="874"/>
      <c r="B509" s="222">
        <v>40193</v>
      </c>
      <c r="C509" s="1228">
        <v>148.02500000000001</v>
      </c>
      <c r="D509" s="1228">
        <v>-0.38040499218555346</v>
      </c>
      <c r="E509" s="1228">
        <v>-6.1394369068382068E-2</v>
      </c>
    </row>
    <row r="510" spans="1:5">
      <c r="A510" s="874"/>
      <c r="B510" s="222">
        <v>40196</v>
      </c>
      <c r="C510" s="1228">
        <v>147.995</v>
      </c>
      <c r="D510" s="1228">
        <v>-0.68740902474526933</v>
      </c>
      <c r="E510" s="1228">
        <v>4.0029112081513829E-3</v>
      </c>
    </row>
    <row r="511" spans="1:5">
      <c r="A511" s="874"/>
      <c r="B511" s="222">
        <v>40197</v>
      </c>
      <c r="C511" s="1228">
        <v>147.95500000000001</v>
      </c>
      <c r="D511" s="1228">
        <v>-0.2818801229200118</v>
      </c>
      <c r="E511" s="1228">
        <v>2.4818536626435021E-2</v>
      </c>
    </row>
    <row r="512" spans="1:5">
      <c r="A512" s="874"/>
      <c r="B512" s="222">
        <v>40198</v>
      </c>
      <c r="C512" s="1228">
        <v>147.94</v>
      </c>
      <c r="D512" s="1228">
        <v>-9.6039182282793872E-2</v>
      </c>
      <c r="E512" s="1228">
        <v>-4.7659608988399448E-3</v>
      </c>
    </row>
    <row r="513" spans="1:5">
      <c r="A513" s="874"/>
      <c r="B513" s="222">
        <v>40199</v>
      </c>
      <c r="C513" s="1228">
        <v>147.905</v>
      </c>
      <c r="D513" s="1228">
        <v>-0.43803644029513628</v>
      </c>
      <c r="E513" s="1228">
        <v>-7.2980976760528032E-2</v>
      </c>
    </row>
    <row r="514" spans="1:5">
      <c r="A514" s="874"/>
      <c r="B514" s="222">
        <v>40200</v>
      </c>
      <c r="C514" s="1228">
        <v>147.875</v>
      </c>
      <c r="D514" s="1228">
        <v>-0.22759014103900702</v>
      </c>
      <c r="E514" s="1228">
        <v>7.9272970474260879E-2</v>
      </c>
    </row>
    <row r="515" spans="1:5">
      <c r="A515" s="874"/>
      <c r="B515" s="222">
        <v>40203</v>
      </c>
      <c r="C515" s="1228">
        <v>147.99</v>
      </c>
      <c r="D515" s="1228">
        <v>2.8591851322373124E-3</v>
      </c>
      <c r="E515" s="1228">
        <v>2.8591851322373124E-3</v>
      </c>
    </row>
    <row r="516" spans="1:5">
      <c r="A516" s="874"/>
      <c r="B516" s="222">
        <v>40204</v>
      </c>
      <c r="C516" s="1228">
        <v>148.01</v>
      </c>
      <c r="D516" s="1228">
        <v>0.25432817527194729</v>
      </c>
      <c r="E516" s="1228">
        <v>0.25432817527194729</v>
      </c>
    </row>
    <row r="517" spans="1:5">
      <c r="A517" s="874"/>
      <c r="B517" s="222">
        <v>40205</v>
      </c>
      <c r="C517" s="1228">
        <v>148.10499999999999</v>
      </c>
      <c r="D517" s="1228">
        <v>0.22807169827698451</v>
      </c>
      <c r="E517" s="1228">
        <v>0.19942710819842888</v>
      </c>
    </row>
    <row r="518" spans="1:5">
      <c r="A518" s="874"/>
      <c r="B518" s="222">
        <v>40206</v>
      </c>
      <c r="C518" s="1228">
        <v>148.19999999999999</v>
      </c>
      <c r="D518" s="1228">
        <v>0.29030417734471925</v>
      </c>
      <c r="E518" s="1228">
        <v>-2.734788868865968E-3</v>
      </c>
    </row>
    <row r="519" spans="1:5">
      <c r="A519" s="874"/>
      <c r="B519" s="222">
        <v>40207</v>
      </c>
      <c r="C519" s="1228">
        <v>148.095</v>
      </c>
      <c r="D519" s="1228">
        <v>4.4328802408757854E-2</v>
      </c>
      <c r="E519" s="1228">
        <v>-2.5114433402370469E-2</v>
      </c>
    </row>
    <row r="520" spans="1:5">
      <c r="A520" s="874"/>
      <c r="B520" s="222">
        <v>40210</v>
      </c>
      <c r="C520" s="1228">
        <v>147.995</v>
      </c>
      <c r="D520" s="1228">
        <v>-0.17640232108317214</v>
      </c>
      <c r="E520" s="1228">
        <v>-0.17408123791102514</v>
      </c>
    </row>
    <row r="521" spans="1:5">
      <c r="A521" s="874"/>
      <c r="B521" s="222">
        <v>40211</v>
      </c>
      <c r="C521" s="1228">
        <v>147.97</v>
      </c>
      <c r="D521" s="1228">
        <v>-0.11615017064846417</v>
      </c>
      <c r="E521" s="1228">
        <v>1.7638225255972695E-2</v>
      </c>
    </row>
    <row r="522" spans="1:5">
      <c r="A522" s="874"/>
      <c r="B522" s="222">
        <v>40212</v>
      </c>
      <c r="C522" s="1228">
        <v>147.89500000000001</v>
      </c>
      <c r="D522" s="1228">
        <v>-0.3152220173074195</v>
      </c>
      <c r="E522" s="1228">
        <v>-1.361895304298482E-2</v>
      </c>
    </row>
    <row r="523" spans="1:5">
      <c r="A523" s="874"/>
      <c r="B523" s="222">
        <v>40213</v>
      </c>
      <c r="C523" s="1228">
        <v>147.84</v>
      </c>
      <c r="D523" s="1228">
        <v>-0.35836985948175842</v>
      </c>
      <c r="E523" s="1228">
        <v>4.4475957199948436E-3</v>
      </c>
    </row>
    <row r="524" spans="1:5">
      <c r="A524" s="874"/>
      <c r="B524" s="222">
        <v>40214</v>
      </c>
      <c r="C524" s="1228">
        <v>147.82499999999999</v>
      </c>
      <c r="D524" s="1228">
        <v>-4.5229438930922669E-2</v>
      </c>
      <c r="E524" s="1228">
        <v>5.696177655497691E-2</v>
      </c>
    </row>
    <row r="525" spans="1:5">
      <c r="A525" s="874"/>
      <c r="B525" s="222">
        <v>40217</v>
      </c>
      <c r="C525" s="1228">
        <v>147.97499999999999</v>
      </c>
      <c r="D525" s="1228">
        <v>5.704915792710006E-2</v>
      </c>
      <c r="E525" s="1228">
        <v>2.9720219997950329E-2</v>
      </c>
    </row>
    <row r="526" spans="1:5">
      <c r="A526" s="874"/>
      <c r="B526" s="222">
        <v>40218</v>
      </c>
      <c r="C526" s="1228">
        <v>148.15</v>
      </c>
      <c r="D526" s="1228">
        <v>0.45711808292606021</v>
      </c>
      <c r="E526" s="1228">
        <v>3.2634400126123286E-2</v>
      </c>
    </row>
    <row r="527" spans="1:5">
      <c r="A527" s="874"/>
      <c r="B527" s="222">
        <v>40219</v>
      </c>
      <c r="C527" s="1228">
        <v>148.21</v>
      </c>
      <c r="D527" s="1228">
        <v>5.6996121722325904E-2</v>
      </c>
      <c r="E527" s="1228">
        <v>-2.4408000105891541E-2</v>
      </c>
    </row>
    <row r="528" spans="1:5">
      <c r="A528" s="874"/>
      <c r="B528" s="222">
        <v>40220</v>
      </c>
      <c r="C528" s="1228">
        <v>147.94999999999999</v>
      </c>
      <c r="D528" s="1228">
        <v>-0.39969793286896149</v>
      </c>
      <c r="E528" s="1228">
        <v>-7.734271093978945E-2</v>
      </c>
    </row>
    <row r="529" spans="1:5">
      <c r="A529" s="874"/>
      <c r="B529" s="222">
        <v>40221</v>
      </c>
      <c r="C529" s="1228">
        <v>147.9</v>
      </c>
      <c r="D529" s="1228">
        <v>-1.4597698941666827E-2</v>
      </c>
      <c r="E529" s="1228">
        <v>4.4945546741447864E-2</v>
      </c>
    </row>
    <row r="530" spans="1:5">
      <c r="A530" s="874"/>
      <c r="B530" s="222">
        <v>40224</v>
      </c>
      <c r="C530" s="1228">
        <v>148.07499999999999</v>
      </c>
      <c r="D530" s="1228">
        <v>-0.29757785467128028</v>
      </c>
      <c r="E530" s="1228">
        <v>-0.29757785467128028</v>
      </c>
    </row>
    <row r="531" spans="1:5">
      <c r="A531" s="874"/>
      <c r="B531" s="222">
        <v>40225</v>
      </c>
      <c r="C531" s="1228">
        <v>148.155</v>
      </c>
      <c r="D531" s="1228">
        <v>-1.1681990265008112E-2</v>
      </c>
      <c r="E531" s="1228">
        <v>-4.4131963223363983E-2</v>
      </c>
    </row>
    <row r="532" spans="1:5">
      <c r="A532" s="874"/>
      <c r="B532" s="222">
        <v>40226</v>
      </c>
      <c r="C532" s="1228">
        <v>147.83500000000001</v>
      </c>
      <c r="D532" s="1228">
        <v>-0.29184978552067159</v>
      </c>
      <c r="E532" s="1228">
        <v>-3.7457126064721E-2</v>
      </c>
    </row>
    <row r="533" spans="1:5">
      <c r="A533" s="874"/>
      <c r="B533" s="222">
        <v>40227</v>
      </c>
      <c r="C533" s="1228">
        <v>147.76499999999999</v>
      </c>
      <c r="D533" s="1228">
        <v>-0.28576977967690448</v>
      </c>
      <c r="E533" s="1228">
        <v>-2.8712093702762272E-3</v>
      </c>
    </row>
    <row r="534" spans="1:5">
      <c r="A534" s="874"/>
      <c r="B534" s="222">
        <v>40228</v>
      </c>
      <c r="C534" s="1228">
        <v>147.76</v>
      </c>
      <c r="D534" s="1228">
        <v>-4.2060552321839736E-2</v>
      </c>
      <c r="E534" s="1228">
        <v>8.4378530669450681E-4</v>
      </c>
    </row>
    <row r="535" spans="1:5">
      <c r="A535" s="874"/>
      <c r="B535" s="222">
        <v>40231</v>
      </c>
      <c r="C535" s="1228">
        <v>147.65</v>
      </c>
      <c r="D535" s="1228">
        <v>-0.31712368779762434</v>
      </c>
      <c r="E535" s="1228">
        <v>6.8331887624139215E-3</v>
      </c>
    </row>
    <row r="536" spans="1:5">
      <c r="A536" s="874"/>
      <c r="B536" s="222">
        <v>40232</v>
      </c>
      <c r="C536" s="1228">
        <v>147.47</v>
      </c>
      <c r="D536" s="1228">
        <v>-0.61396879029031259</v>
      </c>
      <c r="E536" s="1228">
        <v>-3.4740967031012822E-2</v>
      </c>
    </row>
    <row r="537" spans="1:5">
      <c r="A537" s="874"/>
      <c r="B537" s="222">
        <v>40233</v>
      </c>
      <c r="C537" s="1228">
        <v>147.32</v>
      </c>
      <c r="D537" s="1228">
        <v>-0.5717411331183786</v>
      </c>
      <c r="E537" s="1228">
        <v>-5.4692538000921234E-2</v>
      </c>
    </row>
    <row r="538" spans="1:5">
      <c r="A538" s="874"/>
      <c r="B538" s="222">
        <v>40234</v>
      </c>
      <c r="C538" s="1228">
        <v>147.34</v>
      </c>
      <c r="D538" s="1228">
        <v>-5.9218773956726825E-2</v>
      </c>
      <c r="E538" s="1228">
        <v>-1.4971545045410681E-3</v>
      </c>
    </row>
    <row r="539" spans="1:5">
      <c r="A539" s="874"/>
      <c r="B539" s="222">
        <v>40235</v>
      </c>
      <c r="C539" s="1228">
        <v>147.32</v>
      </c>
      <c r="D539" s="1228">
        <v>5.7163341827095428E-3</v>
      </c>
      <c r="E539" s="1228">
        <v>5.7163341827095428E-3</v>
      </c>
    </row>
    <row r="540" spans="1:5">
      <c r="A540" s="874"/>
      <c r="B540" s="222">
        <v>40238</v>
      </c>
      <c r="C540" s="1228">
        <v>147.22</v>
      </c>
      <c r="D540" s="1228">
        <v>-0.32393878197513265</v>
      </c>
      <c r="E540" s="1228">
        <v>-2.2768670309653916E-4</v>
      </c>
    </row>
    <row r="541" spans="1:5">
      <c r="A541" s="874"/>
      <c r="B541" s="222">
        <v>40239</v>
      </c>
      <c r="C541" s="1228">
        <v>147.36500000000001</v>
      </c>
      <c r="D541" s="1228">
        <v>-2.3488688109890585E-3</v>
      </c>
      <c r="E541" s="1228">
        <v>-2.3488688109890585E-3</v>
      </c>
    </row>
    <row r="542" spans="1:5">
      <c r="A542" s="874"/>
      <c r="B542" s="222">
        <v>40240</v>
      </c>
      <c r="C542" s="1228">
        <v>147.41499999999999</v>
      </c>
      <c r="D542" s="1228">
        <v>1.5672976797586308E-2</v>
      </c>
      <c r="E542" s="1228">
        <v>-5.6871278669265481E-3</v>
      </c>
    </row>
    <row r="543" spans="1:5">
      <c r="A543" s="874"/>
      <c r="B543" s="222">
        <v>40241</v>
      </c>
      <c r="C543" s="1228">
        <v>147.28</v>
      </c>
      <c r="D543" s="1228">
        <v>-1.1070758346946766E-3</v>
      </c>
      <c r="E543" s="1228">
        <v>-1.1070758346946766E-3</v>
      </c>
    </row>
    <row r="544" spans="1:5">
      <c r="A544" s="874"/>
      <c r="B544" s="222">
        <v>40242</v>
      </c>
      <c r="C544" s="1228">
        <v>147.22499999999999</v>
      </c>
      <c r="D544" s="1228">
        <v>-0.18732394366197183</v>
      </c>
      <c r="E544" s="1228">
        <v>-9.5468462951622785E-2</v>
      </c>
    </row>
    <row r="545" spans="1:5">
      <c r="A545" s="874"/>
      <c r="B545" s="222">
        <v>40246</v>
      </c>
      <c r="C545" s="1228">
        <v>147.23500000000001</v>
      </c>
      <c r="D545" s="1228">
        <v>-0.13930818242116053</v>
      </c>
      <c r="E545" s="1228">
        <v>-1.8712439450887384E-2</v>
      </c>
    </row>
    <row r="546" spans="1:5">
      <c r="A546" s="874"/>
      <c r="B546" s="222">
        <v>40247</v>
      </c>
      <c r="C546" s="1228">
        <v>147.285</v>
      </c>
      <c r="D546" s="1228">
        <v>-7.2028811524609843E-3</v>
      </c>
      <c r="E546" s="1228">
        <v>-7.2028811524609843E-3</v>
      </c>
    </row>
    <row r="547" spans="1:5">
      <c r="A547" s="874"/>
      <c r="B547" s="222">
        <v>40248</v>
      </c>
      <c r="C547" s="1228">
        <v>147.14500000000001</v>
      </c>
      <c r="D547" s="1228">
        <v>-0.26921774466644088</v>
      </c>
      <c r="E547" s="1228">
        <v>4.063664070436844E-2</v>
      </c>
    </row>
    <row r="548" spans="1:5">
      <c r="A548" s="874"/>
      <c r="B548" s="222">
        <v>40249</v>
      </c>
      <c r="C548" s="1228">
        <v>147.11000000000001</v>
      </c>
      <c r="D548" s="1228">
        <v>-0.13371150729335493</v>
      </c>
      <c r="E548" s="1228">
        <v>-6.3271412542077049E-2</v>
      </c>
    </row>
    <row r="549" spans="1:5">
      <c r="A549" s="874"/>
      <c r="B549" s="222">
        <v>40252</v>
      </c>
      <c r="C549" s="1228">
        <v>147.1</v>
      </c>
      <c r="D549" s="1228">
        <v>-3.5787583376090303E-2</v>
      </c>
      <c r="E549" s="1228">
        <v>-3.5787583376090303E-2</v>
      </c>
    </row>
    <row r="550" spans="1:5">
      <c r="A550" s="874"/>
      <c r="B550" s="222">
        <v>40253</v>
      </c>
      <c r="C550" s="1228">
        <v>147.05000000000001</v>
      </c>
      <c r="D550" s="1228">
        <v>-8.8318966895037987E-2</v>
      </c>
      <c r="E550" s="1228">
        <v>-8.8318966895037987E-2</v>
      </c>
    </row>
    <row r="551" spans="1:5">
      <c r="A551" s="874"/>
      <c r="B551" s="222">
        <v>40254</v>
      </c>
      <c r="C551" s="1228">
        <v>147.01</v>
      </c>
      <c r="D551" s="1228">
        <v>-0.22785446822779859</v>
      </c>
      <c r="E551" s="1228">
        <v>-4.3033588554183197E-3</v>
      </c>
    </row>
    <row r="552" spans="1:5">
      <c r="A552" s="874"/>
      <c r="B552" s="222">
        <v>40255</v>
      </c>
      <c r="C552" s="1228">
        <v>147.04499999999999</v>
      </c>
      <c r="D552" s="1228">
        <v>-2.8684907325684024E-2</v>
      </c>
      <c r="E552" s="1228">
        <v>-2.8684907325684024E-2</v>
      </c>
    </row>
    <row r="553" spans="1:5">
      <c r="A553" s="874"/>
      <c r="B553" s="222">
        <v>40256</v>
      </c>
      <c r="C553" s="1228">
        <v>146.94999999999999</v>
      </c>
      <c r="D553" s="1228">
        <v>-1.7379440625491946E-2</v>
      </c>
      <c r="E553" s="1228">
        <v>9.9071207430340563E-3</v>
      </c>
    </row>
    <row r="554" spans="1:5">
      <c r="A554" s="874"/>
      <c r="B554" s="222">
        <v>40262</v>
      </c>
      <c r="C554" s="1228">
        <v>146.89500000000001</v>
      </c>
      <c r="D554" s="1228">
        <v>-0.14174611138986454</v>
      </c>
      <c r="E554" s="1228">
        <v>-6.3973908680381338E-3</v>
      </c>
    </row>
    <row r="555" spans="1:5">
      <c r="A555" s="874"/>
      <c r="B555" s="222">
        <v>40263</v>
      </c>
      <c r="C555" s="1228">
        <v>146.89500000000001</v>
      </c>
      <c r="D555" s="1228">
        <v>-2.1549893022932486E-2</v>
      </c>
      <c r="E555" s="1228">
        <v>2.4793962940363182E-2</v>
      </c>
    </row>
    <row r="556" spans="1:5">
      <c r="A556" s="874"/>
      <c r="B556" s="222">
        <v>40266</v>
      </c>
      <c r="C556" s="1228">
        <v>146.97999999999999</v>
      </c>
      <c r="D556" s="1228">
        <v>-2.9658272874881508E-3</v>
      </c>
      <c r="E556" s="1228">
        <v>-2.9658272874881508E-3</v>
      </c>
    </row>
    <row r="557" spans="1:5">
      <c r="A557" s="874"/>
      <c r="B557" s="222">
        <v>40267</v>
      </c>
      <c r="C557" s="1228">
        <v>147.08500000000001</v>
      </c>
      <c r="D557" s="1228">
        <v>0.1861441567529741</v>
      </c>
      <c r="E557" s="1228">
        <v>3.9713086074177749E-2</v>
      </c>
    </row>
    <row r="558" spans="1:5">
      <c r="A558" s="874"/>
      <c r="B558" s="222">
        <v>40268</v>
      </c>
      <c r="C558" s="1228">
        <v>146.97</v>
      </c>
      <c r="D558" s="1228">
        <v>9.2620451852542168E-2</v>
      </c>
      <c r="E558" s="1228">
        <v>9.2620451852542168E-2</v>
      </c>
    </row>
    <row r="559" spans="1:5">
      <c r="A559" s="874"/>
      <c r="B559" s="222">
        <v>40269</v>
      </c>
      <c r="C559" s="1228">
        <v>147.065</v>
      </c>
      <c r="D559" s="1228">
        <v>-6.9795765411279744E-3</v>
      </c>
      <c r="E559" s="1228">
        <v>-6.9795765411279744E-3</v>
      </c>
    </row>
    <row r="560" spans="1:5">
      <c r="A560" s="874"/>
      <c r="B560" s="222">
        <v>40270</v>
      </c>
      <c r="C560" s="1228">
        <v>146.97999999999999</v>
      </c>
      <c r="D560" s="1228">
        <v>3.2868427683981024E-3</v>
      </c>
      <c r="E560" s="1228">
        <v>3.2868427683981024E-3</v>
      </c>
    </row>
    <row r="561" spans="1:5">
      <c r="A561" s="874"/>
      <c r="B561" s="222">
        <v>40273</v>
      </c>
      <c r="C561" s="1228">
        <v>146.88</v>
      </c>
      <c r="D561" s="1228">
        <v>-0.10119538334707337</v>
      </c>
      <c r="E561" s="1228">
        <v>-8.4501236603462485E-3</v>
      </c>
    </row>
    <row r="562" spans="1:5">
      <c r="A562" s="874"/>
      <c r="B562" s="222">
        <v>40274</v>
      </c>
      <c r="C562" s="1228">
        <v>146.905</v>
      </c>
      <c r="D562" s="1228">
        <v>-3.2740615297770254E-2</v>
      </c>
      <c r="E562" s="1228">
        <v>-1.0160880609652836E-2</v>
      </c>
    </row>
    <row r="563" spans="1:5">
      <c r="A563" s="874"/>
      <c r="B563" s="222">
        <v>40275</v>
      </c>
      <c r="C563" s="1228">
        <v>146.9</v>
      </c>
      <c r="D563" s="1228">
        <v>0.11220448817952718</v>
      </c>
      <c r="E563" s="1228">
        <v>0.11220448817952718</v>
      </c>
    </row>
    <row r="564" spans="1:5">
      <c r="A564" s="874"/>
      <c r="B564" s="222">
        <v>40276</v>
      </c>
      <c r="C564" s="1228">
        <v>146.84</v>
      </c>
      <c r="D564" s="1228">
        <v>-0.10579331863252479</v>
      </c>
      <c r="E564" s="1228">
        <v>-9.7880383421088159E-3</v>
      </c>
    </row>
    <row r="565" spans="1:5">
      <c r="A565" s="874"/>
      <c r="B565" s="222">
        <v>40277</v>
      </c>
      <c r="C565" s="1228">
        <v>146.785</v>
      </c>
      <c r="D565" s="1228">
        <v>-0.2678783692614129</v>
      </c>
      <c r="E565" s="1228">
        <v>-7.9938638481061461E-2</v>
      </c>
    </row>
    <row r="566" spans="1:5">
      <c r="A566" s="874"/>
      <c r="B566" s="222">
        <v>40280</v>
      </c>
      <c r="C566" s="1228">
        <v>146.755</v>
      </c>
      <c r="D566" s="1228">
        <v>-0.15034534232131644</v>
      </c>
      <c r="E566" s="1228">
        <v>-8.180407302538828E-3</v>
      </c>
    </row>
    <row r="567" spans="1:5">
      <c r="A567" s="874"/>
      <c r="B567" s="222">
        <v>40281</v>
      </c>
      <c r="C567" s="1228">
        <v>146.68</v>
      </c>
      <c r="D567" s="1228">
        <v>-0.11154354454353414</v>
      </c>
      <c r="E567" s="1228">
        <v>5.4954889330572236E-2</v>
      </c>
    </row>
    <row r="568" spans="1:5">
      <c r="A568" s="874"/>
      <c r="B568" s="222">
        <v>40282</v>
      </c>
      <c r="C568" s="1228">
        <v>146.63499999999999</v>
      </c>
      <c r="D568" s="1228">
        <v>-0.20542644568573815</v>
      </c>
      <c r="E568" s="1228">
        <v>-2.1531082147591352E-2</v>
      </c>
    </row>
    <row r="569" spans="1:5">
      <c r="A569" s="874"/>
      <c r="B569" s="222">
        <v>40283</v>
      </c>
      <c r="C569" s="1228">
        <v>146.57499999999999</v>
      </c>
      <c r="D569" s="1228">
        <v>-0.31417035664736526</v>
      </c>
      <c r="E569" s="1228">
        <v>-2.0860506268121057E-2</v>
      </c>
    </row>
    <row r="570" spans="1:5">
      <c r="A570" s="874"/>
      <c r="B570" s="222">
        <v>40284</v>
      </c>
      <c r="C570" s="1228">
        <v>146.49</v>
      </c>
      <c r="D570" s="1228">
        <v>-9.4883031241900187E-2</v>
      </c>
      <c r="E570" s="1228">
        <v>2.6516133310025981E-2</v>
      </c>
    </row>
    <row r="571" spans="1:5">
      <c r="A571" s="874"/>
      <c r="B571" s="222">
        <v>40287</v>
      </c>
      <c r="C571" s="1228">
        <v>146.625</v>
      </c>
      <c r="D571" s="1228">
        <v>3.4923799547190215E-2</v>
      </c>
      <c r="E571" s="1228">
        <v>1.1320244652451594E-3</v>
      </c>
    </row>
    <row r="572" spans="1:5">
      <c r="A572" s="874"/>
      <c r="B572" s="222">
        <v>40288</v>
      </c>
      <c r="C572" s="1228">
        <v>146.63499999999999</v>
      </c>
      <c r="D572" s="1228">
        <v>2.9931569873822041E-3</v>
      </c>
      <c r="E572" s="1228">
        <v>2.9931569873822041E-3</v>
      </c>
    </row>
    <row r="573" spans="1:5">
      <c r="A573" s="874"/>
      <c r="B573" s="222">
        <v>40289</v>
      </c>
      <c r="C573" s="1228">
        <v>146.46</v>
      </c>
      <c r="D573" s="1228">
        <v>-0.10712535589561636</v>
      </c>
      <c r="E573" s="1228">
        <v>-7.8777766061049661E-3</v>
      </c>
    </row>
    <row r="574" spans="1:5">
      <c r="A574" s="874"/>
      <c r="B574" s="222">
        <v>40290</v>
      </c>
      <c r="C574" s="1228">
        <v>146.61000000000001</v>
      </c>
      <c r="D574" s="1228">
        <v>-2.5247971145175834E-3</v>
      </c>
      <c r="E574" s="1228">
        <v>-2.5247971145175834E-3</v>
      </c>
    </row>
    <row r="575" spans="1:5">
      <c r="A575" s="874"/>
      <c r="B575" s="222">
        <v>40291</v>
      </c>
      <c r="C575" s="1228">
        <v>146.495</v>
      </c>
      <c r="D575" s="1228">
        <v>1.6187008650077689E-2</v>
      </c>
      <c r="E575" s="1228">
        <v>2.7782287052712136E-2</v>
      </c>
    </row>
    <row r="576" spans="1:5">
      <c r="A576" s="874"/>
      <c r="B576" s="222">
        <v>40294</v>
      </c>
      <c r="C576" s="1228">
        <v>146.52000000000001</v>
      </c>
      <c r="D576" s="1228">
        <v>-4.1575492341356671E-2</v>
      </c>
      <c r="E576" s="1228">
        <v>-2.6987600291757841E-2</v>
      </c>
    </row>
    <row r="577" spans="1:5">
      <c r="A577" s="874"/>
      <c r="B577" s="222">
        <v>40295</v>
      </c>
      <c r="C577" s="1228">
        <v>146.405</v>
      </c>
      <c r="D577" s="1228">
        <v>-0.36177110348866393</v>
      </c>
      <c r="E577" s="1228">
        <v>-4.7477620681000587E-2</v>
      </c>
    </row>
    <row r="578" spans="1:5">
      <c r="A578" s="874"/>
      <c r="B578" s="222">
        <v>40296</v>
      </c>
      <c r="C578" s="1228">
        <v>146.62</v>
      </c>
      <c r="D578" s="1228">
        <v>0.20710070620102544</v>
      </c>
      <c r="E578" s="1228">
        <v>-3.1363064718970685E-2</v>
      </c>
    </row>
    <row r="579" spans="1:5">
      <c r="A579" s="874"/>
      <c r="B579" s="222">
        <v>40297</v>
      </c>
      <c r="C579" s="1228">
        <v>146.73500000000001</v>
      </c>
      <c r="D579" s="1228">
        <v>0.28031879566083684</v>
      </c>
      <c r="E579" s="1228">
        <v>5.6829754261678106E-2</v>
      </c>
    </row>
    <row r="580" spans="1:5">
      <c r="A580" s="874"/>
      <c r="B580" s="222">
        <v>40298</v>
      </c>
      <c r="C580" s="1228">
        <v>146.435</v>
      </c>
      <c r="D580" s="1228">
        <v>-4.5841542358570221E-2</v>
      </c>
      <c r="E580" s="1228">
        <v>-3.1768927666760483E-2</v>
      </c>
    </row>
    <row r="581" spans="1:5">
      <c r="A581" s="874"/>
      <c r="B581" s="222">
        <v>40302</v>
      </c>
      <c r="C581" s="1228">
        <v>146.52500000000001</v>
      </c>
      <c r="D581" s="1228">
        <v>9.6020589982181742E-2</v>
      </c>
      <c r="E581" s="1228">
        <v>0.10261994324556194</v>
      </c>
    </row>
    <row r="582" spans="1:5">
      <c r="A582" s="874"/>
      <c r="B582" s="222">
        <v>40303</v>
      </c>
      <c r="C582" s="1228">
        <v>146.73500000000001</v>
      </c>
      <c r="D582" s="1228">
        <v>0.15140419449615755</v>
      </c>
      <c r="E582" s="1228">
        <v>-2.8233882423525881E-3</v>
      </c>
    </row>
    <row r="583" spans="1:5">
      <c r="A583" s="874"/>
      <c r="B583" s="222">
        <v>40304</v>
      </c>
      <c r="C583" s="1228">
        <v>146.9</v>
      </c>
      <c r="D583" s="1228">
        <v>0.41682590953361359</v>
      </c>
      <c r="E583" s="1228">
        <v>-3.3225253658476443E-2</v>
      </c>
    </row>
    <row r="584" spans="1:5">
      <c r="A584" s="874"/>
      <c r="B584" s="222">
        <v>40305</v>
      </c>
      <c r="C584" s="1228">
        <v>147.065</v>
      </c>
      <c r="D584" s="1228">
        <v>0.46715130933114007</v>
      </c>
      <c r="E584" s="1228">
        <v>-2.808628054442705E-2</v>
      </c>
    </row>
    <row r="585" spans="1:5">
      <c r="A585" s="874"/>
      <c r="B585" s="222">
        <v>40309</v>
      </c>
      <c r="C585" s="1228">
        <v>147.16999999999999</v>
      </c>
      <c r="D585" s="1228">
        <v>-0.21163339772483367</v>
      </c>
      <c r="E585" s="1228">
        <v>-1.80296200901481E-2</v>
      </c>
    </row>
    <row r="586" spans="1:5">
      <c r="A586" s="874"/>
      <c r="B586" s="222">
        <v>40310</v>
      </c>
      <c r="C586" s="1228">
        <v>147.17500000000001</v>
      </c>
      <c r="D586" s="1228">
        <v>-0.17306895122288241</v>
      </c>
      <c r="E586" s="1228">
        <v>-1.2919718115241122E-2</v>
      </c>
    </row>
    <row r="587" spans="1:5">
      <c r="A587" s="874"/>
      <c r="B587" s="222">
        <v>40311</v>
      </c>
      <c r="C587" s="1228">
        <v>146.54</v>
      </c>
      <c r="D587" s="1228">
        <v>-8.9088993198582239E-2</v>
      </c>
      <c r="E587" s="1228">
        <v>-1.2453300124533001E-2</v>
      </c>
    </row>
    <row r="588" spans="1:5">
      <c r="A588" s="874"/>
      <c r="B588" s="222">
        <v>40312</v>
      </c>
      <c r="C588" s="1228">
        <v>146.47499999999999</v>
      </c>
      <c r="D588" s="1228">
        <v>-0.36820221030747347</v>
      </c>
      <c r="E588" s="1228">
        <v>-8.5457927563190719E-2</v>
      </c>
    </row>
    <row r="589" spans="1:5">
      <c r="A589" s="874"/>
      <c r="B589" s="222">
        <v>40315</v>
      </c>
      <c r="C589" s="1228">
        <v>146.72999999999999</v>
      </c>
      <c r="D589" s="1228">
        <v>2.3594180102241448E-4</v>
      </c>
      <c r="E589" s="1228">
        <v>2.3594180102241448E-4</v>
      </c>
    </row>
    <row r="590" spans="1:5">
      <c r="A590" s="874"/>
      <c r="B590" s="222">
        <v>40316</v>
      </c>
      <c r="C590" s="1228">
        <v>146.69499999999999</v>
      </c>
      <c r="D590" s="1228">
        <v>-5.5167693360711839E-2</v>
      </c>
      <c r="E590" s="1228">
        <v>-5.5167693360711839E-2</v>
      </c>
    </row>
    <row r="591" spans="1:5">
      <c r="A591" s="874"/>
      <c r="B591" s="222">
        <v>40317</v>
      </c>
      <c r="C591" s="1228">
        <v>146.56</v>
      </c>
      <c r="D591" s="1228">
        <v>3.3769394584727712E-2</v>
      </c>
      <c r="E591" s="1228">
        <v>3.3769394584727712E-2</v>
      </c>
    </row>
    <row r="592" spans="1:5">
      <c r="A592" s="874"/>
      <c r="B592" s="222">
        <v>40318</v>
      </c>
      <c r="C592" s="1228">
        <v>146.54</v>
      </c>
      <c r="D592" s="1228">
        <v>-3.9517749497655727E-2</v>
      </c>
      <c r="E592" s="1228">
        <v>-3.9517749497655727E-2</v>
      </c>
    </row>
    <row r="593" spans="1:5">
      <c r="A593" s="874"/>
      <c r="B593" s="222">
        <v>40319</v>
      </c>
      <c r="C593" s="1228">
        <v>146.935</v>
      </c>
      <c r="D593" s="1228">
        <v>0.19591690544412607</v>
      </c>
      <c r="E593" s="1228">
        <v>-2.7148997134670488E-2</v>
      </c>
    </row>
    <row r="594" spans="1:5">
      <c r="A594" s="874"/>
      <c r="B594" s="222">
        <v>40322</v>
      </c>
      <c r="C594" s="1228">
        <v>146.45500000000001</v>
      </c>
      <c r="D594" s="1228">
        <v>-0.10947241402426762</v>
      </c>
      <c r="E594" s="1228">
        <v>-1.7496815713615339E-2</v>
      </c>
    </row>
    <row r="595" spans="1:5">
      <c r="A595" s="874"/>
      <c r="B595" s="222">
        <v>40323</v>
      </c>
      <c r="C595" s="1228">
        <v>146.655</v>
      </c>
      <c r="D595" s="1228">
        <v>-6.5044121833190999E-2</v>
      </c>
      <c r="E595" s="1228">
        <v>-6.5044121833190999E-2</v>
      </c>
    </row>
    <row r="596" spans="1:5">
      <c r="A596" s="874"/>
      <c r="B596" s="222">
        <v>40324</v>
      </c>
      <c r="C596" s="1228">
        <v>146.83500000000001</v>
      </c>
      <c r="D596" s="1228">
        <v>-3.2814238042269191E-2</v>
      </c>
      <c r="E596" s="1228">
        <v>-3.2814238042269191E-2</v>
      </c>
    </row>
    <row r="597" spans="1:5">
      <c r="A597" s="874"/>
      <c r="B597" s="222">
        <v>40325</v>
      </c>
      <c r="C597" s="1228">
        <v>146.625</v>
      </c>
      <c r="D597" s="1228">
        <v>-1.8479033404406538E-2</v>
      </c>
      <c r="E597" s="1228">
        <v>-1.8479033404406538E-2</v>
      </c>
    </row>
    <row r="598" spans="1:5">
      <c r="A598" s="874"/>
      <c r="B598" s="222">
        <v>40326</v>
      </c>
      <c r="C598" s="1228">
        <v>146.505</v>
      </c>
      <c r="D598" s="1228">
        <v>8.6455331412103754E-3</v>
      </c>
      <c r="E598" s="1228">
        <v>8.6455331412103754E-3</v>
      </c>
    </row>
    <row r="599" spans="1:5">
      <c r="A599" s="874"/>
      <c r="B599" s="222">
        <v>40329</v>
      </c>
      <c r="C599" s="1228">
        <v>146.69999999999999</v>
      </c>
      <c r="D599" s="1228">
        <v>-2.8571428571428571E-2</v>
      </c>
      <c r="E599" s="1228">
        <v>-2.8571428571428571E-2</v>
      </c>
    </row>
    <row r="600" spans="1:5">
      <c r="A600" s="874"/>
      <c r="B600" s="222">
        <v>40330</v>
      </c>
      <c r="C600" s="1228">
        <v>146.88999999999999</v>
      </c>
      <c r="D600" s="1228">
        <v>9.111759799833194E-2</v>
      </c>
      <c r="E600" s="1228">
        <v>1.7514595496246871E-2</v>
      </c>
    </row>
    <row r="601" spans="1:5">
      <c r="A601" s="874"/>
      <c r="B601" s="222">
        <v>40331</v>
      </c>
      <c r="C601" s="1228">
        <v>146.83500000000001</v>
      </c>
      <c r="D601" s="1228">
        <v>4.82251449582803E-2</v>
      </c>
      <c r="E601" s="1228">
        <v>4.82251449582803E-2</v>
      </c>
    </row>
    <row r="602" spans="1:5">
      <c r="A602" s="874"/>
      <c r="B602" s="222">
        <v>40332</v>
      </c>
      <c r="C602" s="1228">
        <v>146.64500000000001</v>
      </c>
      <c r="D602" s="1228">
        <v>3.9300057372346528E-2</v>
      </c>
      <c r="E602" s="1228">
        <v>3.9300057372346528E-2</v>
      </c>
    </row>
    <row r="603" spans="1:5">
      <c r="A603" s="874"/>
      <c r="B603" s="222">
        <v>40333</v>
      </c>
      <c r="C603" s="1228">
        <v>146.77000000000001</v>
      </c>
      <c r="D603" s="1228">
        <v>2.2210654173173694E-2</v>
      </c>
      <c r="E603" s="1228">
        <v>2.2210654173173694E-2</v>
      </c>
    </row>
    <row r="604" spans="1:5">
      <c r="A604" s="874"/>
      <c r="B604" s="222">
        <v>40336</v>
      </c>
      <c r="C604" s="1228">
        <v>147.08000000000001</v>
      </c>
      <c r="D604" s="1228">
        <v>0.41712996535331559</v>
      </c>
      <c r="E604" s="1228">
        <v>2.9812263314801385E-3</v>
      </c>
    </row>
    <row r="605" spans="1:5">
      <c r="A605" s="874"/>
      <c r="B605" s="222">
        <v>40337</v>
      </c>
      <c r="C605" s="1228">
        <v>147.19</v>
      </c>
      <c r="D605" s="1228">
        <v>0.13656387665198239</v>
      </c>
      <c r="E605" s="1228">
        <v>-1.6411851084045953E-3</v>
      </c>
    </row>
    <row r="606" spans="1:5">
      <c r="A606" s="874"/>
      <c r="B606" s="222">
        <v>40338</v>
      </c>
      <c r="C606" s="1228">
        <v>147.23500000000001</v>
      </c>
      <c r="D606" s="1228">
        <v>8.6931311329170383E-2</v>
      </c>
      <c r="E606" s="1228">
        <v>-7.6271186440677969E-3</v>
      </c>
    </row>
    <row r="607" spans="1:5">
      <c r="A607" s="874"/>
      <c r="B607" s="222">
        <v>40339</v>
      </c>
      <c r="C607" s="1228">
        <v>146.95500000000001</v>
      </c>
      <c r="D607" s="1228">
        <v>1.2170385395537525E-2</v>
      </c>
      <c r="E607" s="1228">
        <v>1.2170385395537525E-2</v>
      </c>
    </row>
    <row r="608" spans="1:5">
      <c r="A608" s="874"/>
      <c r="B608" s="222">
        <v>40340</v>
      </c>
      <c r="C608" s="1228">
        <v>147.04</v>
      </c>
      <c r="D608" s="1228">
        <v>4.8615877373598716E-3</v>
      </c>
      <c r="E608" s="1228">
        <v>4.8615877373598716E-3</v>
      </c>
    </row>
    <row r="609" spans="1:5">
      <c r="A609" s="874"/>
      <c r="B609" s="222">
        <v>40343</v>
      </c>
      <c r="C609" s="1228">
        <v>147.08500000000001</v>
      </c>
      <c r="D609" s="1228">
        <v>-5.8013052936910807E-3</v>
      </c>
      <c r="E609" s="1228">
        <v>-1.0635726371766982E-2</v>
      </c>
    </row>
    <row r="610" spans="1:5">
      <c r="A610" s="874"/>
      <c r="B610" s="222">
        <v>40344</v>
      </c>
      <c r="C610" s="1228">
        <v>147.26</v>
      </c>
      <c r="D610" s="1228">
        <v>0.10798258345428156</v>
      </c>
      <c r="E610" s="1228">
        <v>-7.3343009192065794E-2</v>
      </c>
    </row>
    <row r="611" spans="1:5">
      <c r="A611" s="874"/>
      <c r="B611" s="222">
        <v>40345</v>
      </c>
      <c r="C611" s="1228">
        <v>147.08500000000001</v>
      </c>
      <c r="D611" s="1228">
        <v>-1.7825800789820097E-2</v>
      </c>
      <c r="E611" s="1228">
        <v>-1.7825800789820097E-2</v>
      </c>
    </row>
    <row r="612" spans="1:5">
      <c r="A612" s="874"/>
      <c r="B612" s="222">
        <v>40346</v>
      </c>
      <c r="C612" s="1228">
        <v>147.06</v>
      </c>
      <c r="D612" s="1228">
        <v>-1.6646200027288852E-2</v>
      </c>
      <c r="E612" s="1228">
        <v>-1.6646200027288852E-2</v>
      </c>
    </row>
    <row r="613" spans="1:5">
      <c r="A613" s="874"/>
      <c r="B613" s="222">
        <v>40347</v>
      </c>
      <c r="C613" s="1228">
        <v>147</v>
      </c>
      <c r="D613" s="1228">
        <v>-7.651267127440281E-2</v>
      </c>
      <c r="E613" s="1228">
        <v>-7.651267127440281E-2</v>
      </c>
    </row>
    <row r="614" spans="1:5">
      <c r="A614" s="874"/>
      <c r="B614" s="222">
        <v>40350</v>
      </c>
      <c r="C614" s="1228">
        <v>146.94499999999999</v>
      </c>
      <c r="D614" s="1228">
        <v>-0.15469982617997058</v>
      </c>
      <c r="E614" s="1228">
        <v>-0.15469982617997058</v>
      </c>
    </row>
    <row r="615" spans="1:5">
      <c r="A615" s="874"/>
      <c r="B615" s="222">
        <v>40351</v>
      </c>
      <c r="C615" s="1228">
        <v>146.99</v>
      </c>
      <c r="D615" s="1228">
        <v>4.8390999274135014E-3</v>
      </c>
      <c r="E615" s="1228">
        <v>4.8390999274135014E-3</v>
      </c>
    </row>
    <row r="616" spans="1:5">
      <c r="A616" s="874"/>
      <c r="B616" s="222">
        <v>40352</v>
      </c>
      <c r="C616" s="1228">
        <v>147.13499999999999</v>
      </c>
      <c r="D616" s="1228">
        <v>-1.5151515151515152E-2</v>
      </c>
      <c r="E616" s="1228">
        <v>-1.5151515151515152E-2</v>
      </c>
    </row>
    <row r="617" spans="1:5">
      <c r="A617" s="874"/>
      <c r="B617" s="222">
        <v>40353</v>
      </c>
      <c r="C617" s="1228">
        <v>147.19999999999999</v>
      </c>
      <c r="D617" s="1228">
        <v>-0.1492265696087352</v>
      </c>
      <c r="E617" s="1228">
        <v>-0.1492265696087352</v>
      </c>
    </row>
    <row r="618" spans="1:5">
      <c r="A618" s="874"/>
      <c r="B618" s="222">
        <v>40354</v>
      </c>
      <c r="C618" s="1228">
        <v>147.32499999999999</v>
      </c>
      <c r="D618" s="1228">
        <v>0.23324070857936782</v>
      </c>
      <c r="E618" s="1228">
        <v>-3.7686696769711703E-2</v>
      </c>
    </row>
    <row r="619" spans="1:5">
      <c r="A619" s="874"/>
      <c r="B619" s="222">
        <v>40357</v>
      </c>
      <c r="C619" s="1228">
        <v>147.41999999999999</v>
      </c>
      <c r="D619" s="1228">
        <v>0.2630701242391395</v>
      </c>
      <c r="E619" s="1228">
        <v>3.7521887767864586E-3</v>
      </c>
    </row>
    <row r="620" spans="1:5">
      <c r="A620" s="874"/>
      <c r="B620" s="222">
        <v>40358</v>
      </c>
      <c r="C620" s="1228">
        <v>147.47499999999999</v>
      </c>
      <c r="D620" s="1228">
        <v>9.0851685215881287E-2</v>
      </c>
      <c r="E620" s="1228">
        <v>-9.3140737232615036E-3</v>
      </c>
    </row>
    <row r="621" spans="1:5">
      <c r="A621" s="874"/>
      <c r="B621" s="222">
        <v>40359</v>
      </c>
      <c r="C621" s="1228">
        <v>147.535</v>
      </c>
      <c r="D621" s="1228">
        <v>0.32031943212067437</v>
      </c>
      <c r="E621" s="1228">
        <v>-2.3312091635073001E-2</v>
      </c>
    </row>
    <row r="622" spans="1:5">
      <c r="A622" s="874"/>
      <c r="B622" s="222">
        <v>40360</v>
      </c>
      <c r="C622" s="1228">
        <v>147.47499999999999</v>
      </c>
      <c r="D622" s="1228">
        <v>-1.7225497420781135E-2</v>
      </c>
      <c r="E622" s="1228">
        <v>-1.7225497420781135E-2</v>
      </c>
    </row>
    <row r="623" spans="1:5">
      <c r="A623" s="874"/>
      <c r="B623" s="222">
        <v>40361</v>
      </c>
      <c r="C623" s="1228">
        <v>147.46</v>
      </c>
      <c r="D623" s="1228">
        <v>0.16337929830685985</v>
      </c>
      <c r="E623" s="1228">
        <v>0.1210217024495258</v>
      </c>
    </row>
    <row r="624" spans="1:5">
      <c r="A624" s="874"/>
      <c r="B624" s="222">
        <v>40362</v>
      </c>
      <c r="C624" s="1228">
        <v>147.36000000000001</v>
      </c>
      <c r="D624" s="1228">
        <v>1.0869565217391304E-2</v>
      </c>
      <c r="E624" s="1228">
        <v>1.0869565217391304E-2</v>
      </c>
    </row>
    <row r="625" spans="1:5">
      <c r="A625" s="874"/>
      <c r="B625" s="222">
        <v>40366</v>
      </c>
      <c r="C625" s="1228">
        <v>147.35499999999999</v>
      </c>
      <c r="D625" s="1228">
        <v>0.13938252716645091</v>
      </c>
      <c r="E625" s="1228">
        <v>0.11949315444666746</v>
      </c>
    </row>
    <row r="626" spans="1:5">
      <c r="A626" s="874"/>
      <c r="B626" s="222">
        <v>40367</v>
      </c>
      <c r="C626" s="1228">
        <v>147.505</v>
      </c>
      <c r="D626" s="1228">
        <v>0.1718567536006228</v>
      </c>
      <c r="E626" s="1228">
        <v>0.12271311794472557</v>
      </c>
    </row>
    <row r="627" spans="1:5">
      <c r="A627" s="874"/>
      <c r="B627" s="222">
        <v>40368</v>
      </c>
      <c r="C627" s="1228">
        <v>147.535</v>
      </c>
      <c r="D627" s="1228">
        <v>3.6249217973723914E-2</v>
      </c>
      <c r="E627" s="1228">
        <v>2.1528723365105067E-2</v>
      </c>
    </row>
    <row r="628" spans="1:5">
      <c r="A628" s="874"/>
      <c r="B628" s="222">
        <v>40371</v>
      </c>
      <c r="C628" s="1228">
        <v>147.61500000000001</v>
      </c>
      <c r="D628" s="1228">
        <v>0.22988436521320163</v>
      </c>
      <c r="E628" s="1228">
        <v>9.859070103589497E-2</v>
      </c>
    </row>
    <row r="629" spans="1:5">
      <c r="A629" s="874"/>
      <c r="B629" s="222">
        <v>40372</v>
      </c>
      <c r="C629" s="1228">
        <v>147.715</v>
      </c>
      <c r="D629" s="1228">
        <v>0.209011522761329</v>
      </c>
      <c r="E629" s="1228">
        <v>-3.9012039477083656E-2</v>
      </c>
    </row>
    <row r="630" spans="1:5">
      <c r="A630" s="874"/>
      <c r="B630" s="222">
        <v>40373</v>
      </c>
      <c r="C630" s="1228">
        <v>147.72499999999999</v>
      </c>
      <c r="D630" s="1228">
        <v>9.0512592036767814E-2</v>
      </c>
      <c r="E630" s="1228">
        <v>5.2759930591380198E-2</v>
      </c>
    </row>
    <row r="631" spans="1:5">
      <c r="A631" s="874"/>
      <c r="B631" s="222">
        <v>40374</v>
      </c>
      <c r="C631" s="1228">
        <v>147.565</v>
      </c>
      <c r="D631" s="1228">
        <v>1.8466591892324948E-2</v>
      </c>
      <c r="E631" s="1228">
        <v>1.8466591892324948E-2</v>
      </c>
    </row>
    <row r="632" spans="1:5">
      <c r="A632" s="874"/>
      <c r="B632" s="222">
        <v>40375</v>
      </c>
      <c r="C632" s="1228">
        <v>147.54</v>
      </c>
      <c r="D632" s="1228">
        <v>0.13151714419915453</v>
      </c>
      <c r="E632" s="1228">
        <v>0.13151714419915453</v>
      </c>
    </row>
    <row r="633" spans="1:5">
      <c r="A633" s="874"/>
      <c r="B633" s="222">
        <v>40378</v>
      </c>
      <c r="C633" s="1228">
        <v>147.47</v>
      </c>
      <c r="D633" s="1228">
        <v>-6.8786085964787228E-3</v>
      </c>
      <c r="E633" s="1228">
        <v>-6.8786085964787228E-3</v>
      </c>
    </row>
    <row r="634" spans="1:5">
      <c r="A634" s="874"/>
      <c r="B634" s="222">
        <v>40379</v>
      </c>
      <c r="C634" s="1228">
        <v>147.54</v>
      </c>
      <c r="D634" s="1228">
        <v>-6.9958476259252573E-3</v>
      </c>
      <c r="E634" s="1228">
        <v>-6.9958476259252573E-3</v>
      </c>
    </row>
    <row r="635" spans="1:5">
      <c r="A635" s="874"/>
      <c r="B635" s="222">
        <v>40380</v>
      </c>
      <c r="C635" s="1228">
        <v>147.56</v>
      </c>
      <c r="D635" s="1228">
        <v>-3.4669099585935857E-2</v>
      </c>
      <c r="E635" s="1228">
        <v>-3.4669099585935857E-2</v>
      </c>
    </row>
    <row r="636" spans="1:5">
      <c r="A636" s="874"/>
      <c r="B636" s="222">
        <v>40381</v>
      </c>
      <c r="C636" s="1228">
        <v>147.63499999999999</v>
      </c>
      <c r="D636" s="1228">
        <v>-1.3316739265712509E-2</v>
      </c>
      <c r="E636" s="1228">
        <v>-0.11288114499066584</v>
      </c>
    </row>
    <row r="637" spans="1:5">
      <c r="A637" s="874"/>
      <c r="B637" s="222">
        <v>40382</v>
      </c>
      <c r="C637" s="1228">
        <v>147.435</v>
      </c>
      <c r="D637" s="1228">
        <v>7.842290812288653E-3</v>
      </c>
      <c r="E637" s="1228">
        <v>7.842290812288653E-3</v>
      </c>
    </row>
    <row r="638" spans="1:5">
      <c r="A638" s="874"/>
      <c r="B638" s="222">
        <v>40385</v>
      </c>
      <c r="C638" s="1228">
        <v>147.315</v>
      </c>
      <c r="D638" s="1228">
        <v>-0.20835913312693499</v>
      </c>
      <c r="E638" s="1228">
        <v>-6.5944272445820434E-2</v>
      </c>
    </row>
    <row r="639" spans="1:5">
      <c r="A639" s="874"/>
      <c r="B639" s="222">
        <v>40386</v>
      </c>
      <c r="C639" s="1228">
        <v>147.43</v>
      </c>
      <c r="D639" s="1228">
        <v>-3.1303497187576426E-2</v>
      </c>
      <c r="E639" s="1228">
        <v>-3.1303497187576426E-2</v>
      </c>
    </row>
    <row r="640" spans="1:5">
      <c r="A640" s="874"/>
      <c r="B640" s="222">
        <v>40387</v>
      </c>
      <c r="C640" s="1228">
        <v>147.56</v>
      </c>
      <c r="D640" s="1228">
        <v>-4.4170030871526954E-2</v>
      </c>
      <c r="E640" s="1228">
        <v>-7.0292092139634291E-2</v>
      </c>
    </row>
    <row r="641" spans="1:5">
      <c r="A641" s="874"/>
      <c r="B641" s="222">
        <v>40388</v>
      </c>
      <c r="C641" s="1228">
        <v>147.6</v>
      </c>
      <c r="D641" s="1228">
        <v>-1.7521548678818707E-2</v>
      </c>
      <c r="E641" s="1228">
        <v>-1.7521548678818707E-2</v>
      </c>
    </row>
    <row r="642" spans="1:5">
      <c r="A642" s="874"/>
      <c r="B642" s="222">
        <v>40389</v>
      </c>
      <c r="C642" s="1228">
        <v>147.72</v>
      </c>
      <c r="D642" s="1228">
        <v>0.17141652105802255</v>
      </c>
      <c r="E642" s="1228">
        <v>-6.9590889919865034E-2</v>
      </c>
    </row>
    <row r="643" spans="1:5">
      <c r="A643" s="874"/>
      <c r="B643" s="222">
        <v>40392</v>
      </c>
      <c r="C643" s="1228">
        <v>147.78</v>
      </c>
      <c r="D643" s="1228">
        <v>2.5549637579592326E-2</v>
      </c>
      <c r="E643" s="1228">
        <v>-5.6865964518841858E-3</v>
      </c>
    </row>
    <row r="644" spans="1:5">
      <c r="A644" s="874"/>
      <c r="B644" s="222">
        <v>40393</v>
      </c>
      <c r="C644" s="1228">
        <v>147.655</v>
      </c>
      <c r="D644" s="1228">
        <v>-4.6182235299985039E-2</v>
      </c>
      <c r="E644" s="1228">
        <v>-4.6182235299985039E-2</v>
      </c>
    </row>
    <row r="645" spans="1:5">
      <c r="A645" s="874"/>
      <c r="B645" s="222">
        <v>40394</v>
      </c>
      <c r="C645" s="1228">
        <v>147.465</v>
      </c>
      <c r="D645" s="1228">
        <v>-2.1072965141803496E-3</v>
      </c>
      <c r="E645" s="1228">
        <v>-2.1072965141803496E-3</v>
      </c>
    </row>
    <row r="646" spans="1:5">
      <c r="A646" s="874"/>
      <c r="B646" s="222">
        <v>40395</v>
      </c>
      <c r="C646" s="1228">
        <v>147.375</v>
      </c>
      <c r="D646" s="1228">
        <v>-6.892366379123499E-2</v>
      </c>
      <c r="E646" s="1228">
        <v>-3.0777233516840783E-2</v>
      </c>
    </row>
    <row r="647" spans="1:5">
      <c r="A647" s="874"/>
      <c r="B647" s="222">
        <v>40396</v>
      </c>
      <c r="C647" s="1228">
        <v>147.27500000000001</v>
      </c>
      <c r="D647" s="1228">
        <v>-3.2031038527474513E-2</v>
      </c>
      <c r="E647" s="1228">
        <v>5.8197239014707212E-2</v>
      </c>
    </row>
    <row r="648" spans="1:5">
      <c r="A648" s="874"/>
      <c r="B648" s="222">
        <v>40399</v>
      </c>
      <c r="C648" s="1228">
        <v>147.25</v>
      </c>
      <c r="D648" s="1228">
        <v>0.11877991762217523</v>
      </c>
      <c r="E648" s="1228">
        <v>0.15829900923967494</v>
      </c>
    </row>
    <row r="649" spans="1:5">
      <c r="A649" s="874"/>
      <c r="B649" s="222">
        <v>40400</v>
      </c>
      <c r="C649" s="1228">
        <v>147.36500000000001</v>
      </c>
      <c r="D649" s="1228">
        <v>9.8849324997734897E-2</v>
      </c>
      <c r="E649" s="1228">
        <v>9.8849324997734897E-2</v>
      </c>
    </row>
    <row r="650" spans="1:5">
      <c r="A650" s="874"/>
      <c r="B650" s="222">
        <v>40401</v>
      </c>
      <c r="C650" s="1228">
        <v>147.33500000000001</v>
      </c>
      <c r="D650" s="1228">
        <v>0.10610162432319867</v>
      </c>
      <c r="E650" s="1228">
        <v>0.10610162432319867</v>
      </c>
    </row>
    <row r="651" spans="1:5">
      <c r="A651" s="874"/>
      <c r="B651" s="222">
        <v>40402</v>
      </c>
      <c r="C651" s="1228">
        <v>147.67500000000001</v>
      </c>
      <c r="D651" s="1228">
        <v>0.11144924595928857</v>
      </c>
      <c r="E651" s="1228">
        <v>5.7347670250896057E-2</v>
      </c>
    </row>
    <row r="652" spans="1:5">
      <c r="A652" s="874"/>
      <c r="B652" s="222">
        <v>40403</v>
      </c>
      <c r="C652" s="1228">
        <v>147.36500000000001</v>
      </c>
      <c r="D652" s="1228">
        <v>0.22528116213683225</v>
      </c>
      <c r="E652" s="1228">
        <v>0.22528116213683225</v>
      </c>
    </row>
    <row r="653" spans="1:5">
      <c r="A653" s="874"/>
      <c r="B653" s="222">
        <v>40406</v>
      </c>
      <c r="C653" s="1228">
        <v>147.37</v>
      </c>
      <c r="D653" s="1228">
        <v>0.20891218872870249</v>
      </c>
      <c r="E653" s="1228">
        <v>0.20891218872870249</v>
      </c>
    </row>
    <row r="654" spans="1:5">
      <c r="A654" s="874"/>
      <c r="B654" s="222">
        <v>40407</v>
      </c>
      <c r="C654" s="1228">
        <v>147.255</v>
      </c>
      <c r="D654" s="1228">
        <v>4.4154088758729441E-2</v>
      </c>
      <c r="E654" s="1228">
        <v>6.2551625741533376E-2</v>
      </c>
    </row>
    <row r="655" spans="1:5">
      <c r="A655" s="874"/>
      <c r="B655" s="222">
        <v>40408</v>
      </c>
      <c r="C655" s="1228">
        <v>147.16999999999999</v>
      </c>
      <c r="D655" s="1228">
        <v>-9.5160546935013066E-2</v>
      </c>
      <c r="E655" s="1228">
        <v>-1.0047626363496697E-2</v>
      </c>
    </row>
    <row r="656" spans="1:5">
      <c r="A656" s="874"/>
      <c r="B656" s="222">
        <v>40409</v>
      </c>
      <c r="C656" s="1228">
        <v>147.16499999999999</v>
      </c>
      <c r="D656" s="1228">
        <v>3.2886387463444244E-2</v>
      </c>
      <c r="E656" s="1228">
        <v>5.9372068642057053E-2</v>
      </c>
    </row>
    <row r="657" spans="1:5">
      <c r="A657" s="874"/>
      <c r="B657" s="222">
        <v>40410</v>
      </c>
      <c r="C657" s="1228">
        <v>147.11500000000001</v>
      </c>
      <c r="D657" s="1228">
        <v>-0.10818838905574442</v>
      </c>
      <c r="E657" s="1228">
        <v>-1.2541668041849566E-2</v>
      </c>
    </row>
    <row r="658" spans="1:5">
      <c r="A658" s="874"/>
      <c r="B658" s="222">
        <v>40413</v>
      </c>
      <c r="C658" s="1228">
        <v>147.21</v>
      </c>
      <c r="D658" s="1228">
        <v>-2.2520773472082005E-3</v>
      </c>
      <c r="E658" s="1228">
        <v>-2.2520773472082005E-3</v>
      </c>
    </row>
    <row r="659" spans="1:5">
      <c r="A659" s="874"/>
      <c r="B659" s="222">
        <v>40414</v>
      </c>
      <c r="C659" s="1228">
        <v>147.16499999999999</v>
      </c>
      <c r="D659" s="1228">
        <v>-0.20407471931862176</v>
      </c>
      <c r="E659" s="1228">
        <v>-9.2866821525358106E-2</v>
      </c>
    </row>
    <row r="660" spans="1:5">
      <c r="A660" s="874"/>
      <c r="B660" s="222">
        <v>40415</v>
      </c>
      <c r="C660" s="1228">
        <v>147.26</v>
      </c>
      <c r="D660" s="1228">
        <v>-7.0679844264749927E-3</v>
      </c>
      <c r="E660" s="1228">
        <v>-7.0679844264749927E-3</v>
      </c>
    </row>
    <row r="661" spans="1:5">
      <c r="A661" s="874"/>
      <c r="B661" s="222">
        <v>40416</v>
      </c>
      <c r="C661" s="1228">
        <v>147.16</v>
      </c>
      <c r="D661" s="1228">
        <v>-0.29613910186199344</v>
      </c>
      <c r="E661" s="1228">
        <v>-0.18661007667031762</v>
      </c>
    </row>
    <row r="662" spans="1:5">
      <c r="B662" s="222">
        <v>40417</v>
      </c>
      <c r="C662" s="1228">
        <v>147.14500000000001</v>
      </c>
      <c r="D662" s="1228">
        <v>-0.12778227438284095</v>
      </c>
      <c r="E662" s="1228">
        <v>-4.2796438688789962E-2</v>
      </c>
    </row>
    <row r="663" spans="1:5">
      <c r="B663" s="222">
        <v>40421</v>
      </c>
      <c r="C663" s="1228">
        <v>147.34</v>
      </c>
      <c r="D663" s="1228">
        <v>-4.250029596306381E-2</v>
      </c>
      <c r="E663" s="1228">
        <v>-4.250029596306381E-2</v>
      </c>
    </row>
    <row r="664" spans="1:5">
      <c r="B664" s="222">
        <v>40422</v>
      </c>
      <c r="C664" s="1228">
        <v>147.23500000000001</v>
      </c>
      <c r="D664" s="1228">
        <v>9.4661436124850763E-3</v>
      </c>
      <c r="E664" s="1228">
        <v>9.4661436124850763E-3</v>
      </c>
    </row>
    <row r="665" spans="1:5">
      <c r="B665" s="222">
        <v>40423</v>
      </c>
      <c r="C665" s="1228">
        <v>147.27000000000001</v>
      </c>
      <c r="D665" s="1228">
        <v>-6.563207242159716E-2</v>
      </c>
      <c r="E665" s="1228">
        <v>-6.563207242159716E-2</v>
      </c>
    </row>
    <row r="666" spans="1:5">
      <c r="B666" s="222">
        <v>40424</v>
      </c>
      <c r="C666" s="1228">
        <v>147.285</v>
      </c>
      <c r="D666" s="1228">
        <v>-9.8076197661259908E-3</v>
      </c>
      <c r="E666" s="1228">
        <v>-9.8076197661259908E-3</v>
      </c>
    </row>
    <row r="667" spans="1:5">
      <c r="B667" s="222">
        <v>40427</v>
      </c>
      <c r="C667" s="1228">
        <v>147.285</v>
      </c>
      <c r="D667" s="1228">
        <v>-1.605351170568562E-3</v>
      </c>
      <c r="E667" s="1228">
        <v>-1.605351170568562E-3</v>
      </c>
    </row>
    <row r="668" spans="1:5">
      <c r="B668" s="222">
        <v>40428</v>
      </c>
      <c r="C668" s="1228">
        <v>147.35499999999999</v>
      </c>
      <c r="D668" s="1228">
        <v>1.2903542341281523E-2</v>
      </c>
      <c r="E668" s="1228">
        <v>1.2903542341281523E-2</v>
      </c>
    </row>
    <row r="669" spans="1:5">
      <c r="B669" s="222">
        <v>40429</v>
      </c>
      <c r="C669" s="1228">
        <v>147.47999999999999</v>
      </c>
      <c r="D669" s="1228">
        <v>-3.2913833404089468E-3</v>
      </c>
      <c r="E669" s="1228">
        <v>-3.2913833404089468E-3</v>
      </c>
    </row>
    <row r="670" spans="1:5">
      <c r="B670" s="222">
        <v>40430</v>
      </c>
      <c r="C670" s="1228">
        <v>147.47</v>
      </c>
      <c r="D670" s="1228">
        <v>-3.2718204544035811E-3</v>
      </c>
      <c r="E670" s="1228">
        <v>-3.2718204544035811E-3</v>
      </c>
    </row>
    <row r="671" spans="1:5">
      <c r="B671" s="222">
        <v>40431</v>
      </c>
      <c r="C671" s="1228">
        <v>147.38</v>
      </c>
      <c r="D671" s="1228">
        <v>-4.8866580387381946E-2</v>
      </c>
      <c r="E671" s="1228">
        <v>-4.8866580387381946E-2</v>
      </c>
    </row>
    <row r="672" spans="1:5">
      <c r="B672" s="222">
        <v>40434</v>
      </c>
      <c r="C672" s="1228">
        <v>147.245</v>
      </c>
      <c r="D672" s="1228">
        <v>-3.5279844700625341E-3</v>
      </c>
      <c r="E672" s="1228">
        <v>-3.5279844700625341E-3</v>
      </c>
    </row>
    <row r="673" spans="2:5">
      <c r="B673" s="222">
        <v>40435</v>
      </c>
      <c r="C673" s="1228">
        <v>147.19999999999999</v>
      </c>
      <c r="D673" s="1228">
        <v>-1.5130436658380134E-3</v>
      </c>
      <c r="E673" s="1228">
        <v>-1.5130436658380134E-3</v>
      </c>
    </row>
    <row r="674" spans="2:5">
      <c r="B674" s="222">
        <v>40436</v>
      </c>
      <c r="C674" s="1228">
        <v>147.16499999999999</v>
      </c>
      <c r="D674" s="1228">
        <v>-7.0426925550568162E-2</v>
      </c>
      <c r="E674" s="1228">
        <v>-3.8240858726812252E-2</v>
      </c>
    </row>
    <row r="675" spans="2:5">
      <c r="B675" s="222">
        <v>40437</v>
      </c>
      <c r="C675" s="1228">
        <v>147.29499999999999</v>
      </c>
      <c r="D675" s="1228">
        <v>-1.0136520939559504E-2</v>
      </c>
      <c r="E675" s="1228">
        <v>-1.0136520939559504E-2</v>
      </c>
    </row>
    <row r="676" spans="2:5">
      <c r="B676" s="222">
        <v>40438</v>
      </c>
      <c r="C676" s="1228">
        <v>147.39500000000001</v>
      </c>
      <c r="D676" s="1228">
        <v>-7.6690811741169755E-3</v>
      </c>
      <c r="E676" s="1228">
        <v>-7.6690811741169755E-3</v>
      </c>
    </row>
    <row r="677" spans="2:5">
      <c r="B677" s="222">
        <v>40441</v>
      </c>
      <c r="C677" s="1228">
        <v>147.44999999999999</v>
      </c>
      <c r="D677" s="1228">
        <v>2.9997173521491824E-2</v>
      </c>
      <c r="E677" s="1228">
        <v>2.9997173521491824E-2</v>
      </c>
    </row>
    <row r="678" spans="2:5">
      <c r="B678" s="222">
        <v>40442</v>
      </c>
      <c r="C678" s="1228">
        <v>147.47999999999999</v>
      </c>
      <c r="D678" s="1228">
        <v>-7.8027235921972762E-2</v>
      </c>
      <c r="E678" s="1228">
        <v>-7.8027235921972762E-2</v>
      </c>
    </row>
    <row r="679" spans="2:5">
      <c r="B679" s="222">
        <v>40443</v>
      </c>
      <c r="C679" s="1228">
        <v>147.32</v>
      </c>
      <c r="D679" s="1228">
        <v>-1.0827197921177999E-4</v>
      </c>
      <c r="E679" s="1228">
        <v>-1.0827197921177999E-4</v>
      </c>
    </row>
    <row r="680" spans="2:5">
      <c r="B680" s="222">
        <v>40444</v>
      </c>
      <c r="C680" s="1228">
        <v>147.48500000000001</v>
      </c>
      <c r="D680" s="1228">
        <v>4.448838358872961E-3</v>
      </c>
      <c r="E680" s="1228">
        <v>4.448838358872961E-3</v>
      </c>
    </row>
    <row r="681" spans="2:5">
      <c r="B681" s="222">
        <v>40445</v>
      </c>
      <c r="C681" s="1228">
        <v>147.535</v>
      </c>
      <c r="D681" s="1228">
        <v>-4.1006014215418263E-3</v>
      </c>
      <c r="E681" s="1228">
        <v>-4.1006014215418263E-3</v>
      </c>
    </row>
    <row r="682" spans="2:5">
      <c r="B682" s="222">
        <v>40448</v>
      </c>
      <c r="C682" s="1228">
        <v>147.54</v>
      </c>
      <c r="D682" s="1228">
        <v>-2.9492833517089305E-2</v>
      </c>
      <c r="E682" s="1228">
        <v>-2.9492833517089305E-2</v>
      </c>
    </row>
    <row r="683" spans="2:5">
      <c r="B683" s="222">
        <v>40449</v>
      </c>
      <c r="C683" s="1228">
        <v>147.42500000000001</v>
      </c>
      <c r="D683" s="1228">
        <v>-3.6593207458934941E-2</v>
      </c>
      <c r="E683" s="1228">
        <v>-3.6593207458934941E-2</v>
      </c>
    </row>
    <row r="684" spans="2:5">
      <c r="B684" s="222">
        <v>40450</v>
      </c>
      <c r="C684" s="1228">
        <v>147.49</v>
      </c>
      <c r="D684" s="1228">
        <v>-4.3078611606530391E-2</v>
      </c>
      <c r="E684" s="1228">
        <v>-4.5822472218411306E-2</v>
      </c>
    </row>
    <row r="685" spans="2:5">
      <c r="B685" s="222">
        <v>40451</v>
      </c>
      <c r="C685" s="1228">
        <v>147.62</v>
      </c>
      <c r="D685" s="1228">
        <v>-3.5341951626355297E-2</v>
      </c>
      <c r="E685" s="1228">
        <v>-4.5767306088407005E-2</v>
      </c>
    </row>
  </sheetData>
  <phoneticPr fontId="39" type="noConversion"/>
  <hyperlinks>
    <hyperlink ref="G20" location="Мазмұны!B51" display="мазмұнға"/>
  </hyperlinks>
  <pageMargins left="0.75" right="0.75" top="1" bottom="1" header="0.5" footer="0.5"/>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2:I439"/>
  <sheetViews>
    <sheetView workbookViewId="0">
      <selection activeCell="B9" sqref="B9"/>
    </sheetView>
  </sheetViews>
  <sheetFormatPr defaultRowHeight="12.75"/>
  <cols>
    <col min="1" max="1" width="9.140625" style="842"/>
    <col min="2" max="2" width="11" style="1227" customWidth="1"/>
    <col min="3" max="3" width="13.140625" style="843" customWidth="1"/>
    <col min="4" max="4" width="13.140625" style="844" customWidth="1"/>
    <col min="5" max="5" width="13.140625" style="843" customWidth="1"/>
    <col min="6" max="6" width="11.42578125" style="843" customWidth="1"/>
    <col min="7" max="16384" width="9.140625" style="842"/>
  </cols>
  <sheetData>
    <row r="2" spans="1:8">
      <c r="A2" s="842" t="s">
        <v>1630</v>
      </c>
      <c r="B2" s="828" t="s">
        <v>1678</v>
      </c>
      <c r="H2" s="828" t="s">
        <v>1678</v>
      </c>
    </row>
    <row r="3" spans="1:8">
      <c r="B3" s="828"/>
      <c r="H3" s="828"/>
    </row>
    <row r="4" spans="1:8" s="845" customFormat="1">
      <c r="B4" s="1396" t="s">
        <v>212</v>
      </c>
      <c r="C4" s="1395" t="s">
        <v>213</v>
      </c>
      <c r="D4" s="1397" t="s">
        <v>214</v>
      </c>
      <c r="E4" s="1395" t="s">
        <v>215</v>
      </c>
      <c r="F4" s="1395" t="s">
        <v>216</v>
      </c>
    </row>
    <row r="5" spans="1:8" s="846" customFormat="1">
      <c r="B5" s="1396"/>
      <c r="C5" s="1395"/>
      <c r="D5" s="1397"/>
      <c r="E5" s="1395"/>
      <c r="F5" s="1395"/>
    </row>
    <row r="6" spans="1:8">
      <c r="B6" s="1225"/>
      <c r="C6" s="1026" t="s">
        <v>217</v>
      </c>
      <c r="D6" s="1027" t="s">
        <v>217</v>
      </c>
      <c r="E6" s="1026" t="s">
        <v>217</v>
      </c>
      <c r="F6" s="1026" t="s">
        <v>217</v>
      </c>
    </row>
    <row r="7" spans="1:8">
      <c r="B7" s="1226">
        <v>39818</v>
      </c>
      <c r="C7" s="1035">
        <v>0.1201</v>
      </c>
      <c r="D7" s="1035">
        <v>8.6599999999999996E-2</v>
      </c>
      <c r="E7" s="1035">
        <v>0.1</v>
      </c>
      <c r="F7" s="1035">
        <v>0.06</v>
      </c>
    </row>
    <row r="8" spans="1:8">
      <c r="B8" s="1226">
        <v>39819</v>
      </c>
      <c r="C8" s="1035">
        <v>0.12029999999999999</v>
      </c>
      <c r="D8" s="1035">
        <v>6.9199999999999998E-2</v>
      </c>
      <c r="E8" s="1035">
        <v>0.1</v>
      </c>
      <c r="F8" s="1035">
        <v>0.06</v>
      </c>
    </row>
    <row r="9" spans="1:8">
      <c r="B9" s="1226">
        <v>39821</v>
      </c>
      <c r="C9" s="1035">
        <v>0.12050000000000001</v>
      </c>
      <c r="D9" s="1035">
        <v>0.1016</v>
      </c>
      <c r="E9" s="1035">
        <v>0.1</v>
      </c>
      <c r="F9" s="1035">
        <v>0.06</v>
      </c>
    </row>
    <row r="10" spans="1:8">
      <c r="B10" s="1226">
        <v>39822</v>
      </c>
      <c r="C10" s="1035">
        <v>0.12039999999999999</v>
      </c>
      <c r="D10" s="1035">
        <v>7.2499999999999995E-2</v>
      </c>
      <c r="E10" s="1035">
        <v>0.12029999999999999</v>
      </c>
      <c r="F10" s="1035">
        <v>0.10529999999999999</v>
      </c>
    </row>
    <row r="11" spans="1:8">
      <c r="B11" s="1226">
        <v>39825</v>
      </c>
      <c r="C11" s="1035">
        <v>0.12039999999999999</v>
      </c>
      <c r="D11" s="1035">
        <v>5.9200000000000003E-2</v>
      </c>
      <c r="E11" s="1035">
        <v>0.12029999999999999</v>
      </c>
      <c r="F11" s="1035">
        <v>0.09</v>
      </c>
    </row>
    <row r="12" spans="1:8">
      <c r="B12" s="1226">
        <v>39826</v>
      </c>
      <c r="C12" s="1035">
        <v>0.1206</v>
      </c>
      <c r="D12" s="1035">
        <v>6.2400000000000004E-2</v>
      </c>
      <c r="E12" s="1035">
        <v>0.121</v>
      </c>
      <c r="F12" s="1035">
        <v>0.1</v>
      </c>
    </row>
    <row r="13" spans="1:8">
      <c r="B13" s="1226">
        <v>39827</v>
      </c>
      <c r="C13" s="1035">
        <v>0.12050000000000001</v>
      </c>
      <c r="D13" s="1035">
        <v>6.9900000000000004E-2</v>
      </c>
      <c r="E13" s="1035">
        <v>0.121</v>
      </c>
      <c r="F13" s="1035">
        <v>0.1</v>
      </c>
    </row>
    <row r="14" spans="1:8">
      <c r="B14" s="1226">
        <v>39828</v>
      </c>
      <c r="C14" s="1035">
        <v>0.1207</v>
      </c>
      <c r="D14" s="1035">
        <v>9.8699999999999996E-2</v>
      </c>
      <c r="E14" s="1035">
        <v>0.121</v>
      </c>
      <c r="F14" s="1035">
        <v>0.1</v>
      </c>
    </row>
    <row r="15" spans="1:8">
      <c r="B15" s="1226">
        <v>39829</v>
      </c>
      <c r="C15" s="1035">
        <v>0.12050000000000001</v>
      </c>
      <c r="D15" s="1035">
        <v>0.1012</v>
      </c>
      <c r="E15" s="1035">
        <v>0.12050000000000001</v>
      </c>
      <c r="F15" s="1035">
        <v>0.1</v>
      </c>
    </row>
    <row r="16" spans="1:8">
      <c r="B16" s="1226">
        <v>39832</v>
      </c>
      <c r="C16" s="1035">
        <v>0.1222</v>
      </c>
      <c r="D16" s="1035">
        <v>0.1103</v>
      </c>
      <c r="E16" s="1035">
        <v>0.12050000000000001</v>
      </c>
      <c r="F16" s="1035">
        <v>0.1</v>
      </c>
    </row>
    <row r="17" spans="2:9">
      <c r="B17" s="1226">
        <v>39833</v>
      </c>
      <c r="C17" s="1035">
        <v>0.1232</v>
      </c>
      <c r="D17" s="1035">
        <v>0.1366</v>
      </c>
      <c r="E17" s="1035">
        <v>0.13250000000000001</v>
      </c>
      <c r="F17" s="1035">
        <v>9.5000000000000001E-2</v>
      </c>
    </row>
    <row r="18" spans="2:9">
      <c r="B18" s="1226">
        <v>39834</v>
      </c>
      <c r="C18" s="1035">
        <v>0.125</v>
      </c>
      <c r="D18" s="1035">
        <v>0.15329999999999999</v>
      </c>
      <c r="E18" s="1035">
        <v>0.13250000000000001</v>
      </c>
      <c r="F18" s="1035">
        <v>0.1</v>
      </c>
    </row>
    <row r="19" spans="2:9">
      <c r="B19" s="1226">
        <v>39835</v>
      </c>
      <c r="C19" s="1035">
        <v>0.125</v>
      </c>
      <c r="D19" s="1035">
        <v>0.12539999999999998</v>
      </c>
      <c r="E19" s="1035">
        <v>0.1275</v>
      </c>
      <c r="F19" s="1035">
        <v>0.1075</v>
      </c>
    </row>
    <row r="20" spans="2:9">
      <c r="B20" s="1226">
        <v>39836</v>
      </c>
      <c r="C20" s="1035">
        <v>0.12820000000000001</v>
      </c>
      <c r="D20" s="1035">
        <v>0.15310000000000001</v>
      </c>
      <c r="E20" s="1035">
        <v>0.1217</v>
      </c>
      <c r="F20" s="1035">
        <v>8.6699999999999999E-2</v>
      </c>
    </row>
    <row r="21" spans="2:9">
      <c r="B21" s="1226">
        <v>39839</v>
      </c>
      <c r="C21" s="1035">
        <v>0.13500000000000001</v>
      </c>
      <c r="D21" s="1035">
        <v>0.12520000000000001</v>
      </c>
      <c r="E21" s="1035">
        <v>0.16750000000000001</v>
      </c>
      <c r="F21" s="1035">
        <v>0.105</v>
      </c>
      <c r="H21" s="829" t="s">
        <v>350</v>
      </c>
    </row>
    <row r="22" spans="2:9">
      <c r="B22" s="1226">
        <v>39840</v>
      </c>
      <c r="C22" s="1035">
        <v>0.1358</v>
      </c>
      <c r="D22" s="1035">
        <v>0.1148</v>
      </c>
      <c r="E22" s="1035">
        <v>0.1585</v>
      </c>
      <c r="F22" s="1035">
        <v>0.1</v>
      </c>
    </row>
    <row r="23" spans="2:9">
      <c r="B23" s="1226">
        <v>39841</v>
      </c>
      <c r="C23" s="1035">
        <v>0.1376</v>
      </c>
      <c r="D23" s="1035">
        <v>0.17180000000000001</v>
      </c>
      <c r="E23" s="1035">
        <v>0.18</v>
      </c>
      <c r="F23" s="1035">
        <v>0.128</v>
      </c>
      <c r="H23" s="15" t="s">
        <v>1636</v>
      </c>
    </row>
    <row r="24" spans="2:9">
      <c r="B24" s="1226">
        <v>39842</v>
      </c>
      <c r="C24" s="1035">
        <v>0.1406</v>
      </c>
      <c r="D24" s="1035">
        <v>0.14580000000000001</v>
      </c>
      <c r="E24" s="1035">
        <v>0.1555</v>
      </c>
      <c r="F24" s="1035">
        <v>0.115</v>
      </c>
    </row>
    <row r="25" spans="2:9">
      <c r="B25" s="1226">
        <v>39843</v>
      </c>
      <c r="C25" s="1035">
        <v>0.14180000000000001</v>
      </c>
      <c r="D25" s="1035">
        <v>0.12570000000000001</v>
      </c>
      <c r="E25" s="1035">
        <v>0.18</v>
      </c>
      <c r="F25" s="1035">
        <v>0.13</v>
      </c>
    </row>
    <row r="26" spans="2:9">
      <c r="B26" s="1226">
        <v>39846</v>
      </c>
      <c r="C26" s="1035">
        <v>0.14499999999999999</v>
      </c>
      <c r="D26" s="1035">
        <v>0.10199999999999999</v>
      </c>
      <c r="E26" s="1035">
        <v>0.16750000000000001</v>
      </c>
      <c r="F26" s="1035">
        <v>0.13</v>
      </c>
    </row>
    <row r="27" spans="2:9">
      <c r="B27" s="1226">
        <v>39847</v>
      </c>
      <c r="C27" s="1035">
        <v>0.14499999999999999</v>
      </c>
      <c r="D27" s="1035">
        <v>0.1186</v>
      </c>
      <c r="E27" s="1035">
        <v>0.2</v>
      </c>
      <c r="F27" s="1035">
        <v>0.13</v>
      </c>
    </row>
    <row r="28" spans="2:9">
      <c r="B28" s="1226">
        <v>39848</v>
      </c>
      <c r="C28" s="1035">
        <v>0.14499999999999999</v>
      </c>
      <c r="D28" s="1035">
        <v>0.19820000000000002</v>
      </c>
      <c r="E28" s="1035">
        <v>0.24</v>
      </c>
      <c r="F28" s="1035">
        <v>0.13500000000000001</v>
      </c>
    </row>
    <row r="29" spans="2:9">
      <c r="B29" s="1226">
        <v>39849</v>
      </c>
      <c r="C29" s="1035">
        <v>0.14499999999999999</v>
      </c>
      <c r="D29" s="1035">
        <v>8.9399999999999993E-2</v>
      </c>
      <c r="E29" s="1035">
        <v>0.22</v>
      </c>
      <c r="F29" s="1035">
        <v>0.13500000000000001</v>
      </c>
    </row>
    <row r="30" spans="2:9">
      <c r="B30" s="1226">
        <v>39850</v>
      </c>
      <c r="C30" s="1035">
        <v>0.14499999999999999</v>
      </c>
      <c r="D30" s="1035">
        <v>7.0099999999999996E-2</v>
      </c>
      <c r="E30" s="1035">
        <v>0.19</v>
      </c>
      <c r="F30" s="1035">
        <v>0.13</v>
      </c>
    </row>
    <row r="31" spans="2:9">
      <c r="B31" s="1226">
        <v>39853</v>
      </c>
      <c r="C31" s="1035">
        <v>0.14499999999999999</v>
      </c>
      <c r="D31" s="1035">
        <v>4.8499999999999995E-2</v>
      </c>
      <c r="E31" s="1035">
        <v>0.16</v>
      </c>
      <c r="F31" s="1035">
        <v>0.13</v>
      </c>
    </row>
    <row r="32" spans="2:9">
      <c r="B32" s="1226">
        <v>39854</v>
      </c>
      <c r="C32" s="1035">
        <v>0.14499999999999999</v>
      </c>
      <c r="D32" s="1035">
        <v>2.46E-2</v>
      </c>
      <c r="E32" s="1035">
        <v>0.16</v>
      </c>
      <c r="F32" s="1035">
        <v>0.13</v>
      </c>
      <c r="I32" s="1074"/>
    </row>
    <row r="33" spans="2:6">
      <c r="B33" s="1226">
        <v>39855</v>
      </c>
      <c r="C33" s="1035">
        <v>0.14499999999999999</v>
      </c>
      <c r="D33" s="1035">
        <v>5.0499999999999996E-2</v>
      </c>
      <c r="E33" s="1035">
        <v>0.14499999999999999</v>
      </c>
      <c r="F33" s="1035">
        <v>0.13</v>
      </c>
    </row>
    <row r="34" spans="2:6">
      <c r="B34" s="1226">
        <v>39856</v>
      </c>
      <c r="C34" s="1035">
        <v>0.14599999999999999</v>
      </c>
      <c r="D34" s="1035">
        <v>4.99E-2</v>
      </c>
      <c r="E34" s="1035">
        <v>0.14499999999999999</v>
      </c>
      <c r="F34" s="1035">
        <v>0.13</v>
      </c>
    </row>
    <row r="35" spans="2:6">
      <c r="B35" s="1226">
        <v>39857</v>
      </c>
      <c r="C35" s="1035">
        <v>0.15</v>
      </c>
      <c r="D35" s="1035">
        <v>7.2800000000000004E-2</v>
      </c>
      <c r="E35" s="1035">
        <v>0.15</v>
      </c>
      <c r="F35" s="1035">
        <v>0.13</v>
      </c>
    </row>
    <row r="36" spans="2:6">
      <c r="B36" s="1226">
        <v>39860</v>
      </c>
      <c r="C36" s="1035">
        <v>0.15</v>
      </c>
      <c r="D36" s="1035">
        <v>6.3799999999999996E-2</v>
      </c>
      <c r="E36" s="1035">
        <v>0.22</v>
      </c>
      <c r="F36" s="1035">
        <v>0.13</v>
      </c>
    </row>
    <row r="37" spans="2:6">
      <c r="B37" s="1226">
        <v>39861</v>
      </c>
      <c r="C37" s="1035">
        <v>0.15</v>
      </c>
      <c r="D37" s="1035">
        <v>6.5599999999999992E-2</v>
      </c>
      <c r="E37" s="1035">
        <v>0.23</v>
      </c>
      <c r="F37" s="1035">
        <v>0.13</v>
      </c>
    </row>
    <row r="38" spans="2:6">
      <c r="B38" s="1226">
        <v>39862</v>
      </c>
      <c r="C38" s="1028">
        <v>0.15</v>
      </c>
      <c r="D38" s="1028">
        <v>0.11371602958189159</v>
      </c>
      <c r="E38" s="1028">
        <v>0.22</v>
      </c>
      <c r="F38" s="1028">
        <v>0.13</v>
      </c>
    </row>
    <row r="39" spans="2:6">
      <c r="B39" s="1226">
        <v>39863</v>
      </c>
      <c r="C39" s="1028">
        <v>0.15</v>
      </c>
      <c r="D39" s="1028">
        <v>8.9606183994690891E-2</v>
      </c>
      <c r="E39" s="1028">
        <v>0.19</v>
      </c>
      <c r="F39" s="1028">
        <v>0.13</v>
      </c>
    </row>
    <row r="40" spans="2:6">
      <c r="B40" s="1226">
        <v>39864</v>
      </c>
      <c r="C40" s="1028">
        <v>0.15</v>
      </c>
      <c r="D40" s="1028">
        <v>2.9758211850215252E-2</v>
      </c>
      <c r="E40" s="1028">
        <v>0.19</v>
      </c>
      <c r="F40" s="1028">
        <v>0.13</v>
      </c>
    </row>
    <row r="41" spans="2:6">
      <c r="B41" s="1226">
        <v>39867</v>
      </c>
      <c r="C41" s="1028">
        <v>0.15</v>
      </c>
      <c r="D41" s="1028">
        <v>1.910444472481428E-2</v>
      </c>
      <c r="E41" s="1028">
        <v>0.16</v>
      </c>
      <c r="F41" s="1028">
        <v>0.13</v>
      </c>
    </row>
    <row r="42" spans="2:6">
      <c r="B42" s="1226">
        <v>39868</v>
      </c>
      <c r="C42" s="1028">
        <v>0.15</v>
      </c>
      <c r="D42" s="1028">
        <v>2.0836366590032053E-2</v>
      </c>
      <c r="E42" s="1028">
        <v>0.16</v>
      </c>
      <c r="F42" s="1028">
        <v>0.13</v>
      </c>
    </row>
    <row r="43" spans="2:6">
      <c r="B43" s="1226">
        <v>39869</v>
      </c>
      <c r="C43" s="1028">
        <v>0.15</v>
      </c>
      <c r="D43" s="1028">
        <v>2.2354082042611117E-2</v>
      </c>
      <c r="E43" s="1028">
        <v>0.16</v>
      </c>
      <c r="F43" s="1028">
        <v>0.13</v>
      </c>
    </row>
    <row r="44" spans="2:6">
      <c r="B44" s="1226">
        <v>39870</v>
      </c>
      <c r="C44" s="1028">
        <v>0.15</v>
      </c>
      <c r="D44" s="1028">
        <v>3.4019555192961147E-2</v>
      </c>
      <c r="E44" s="1028">
        <v>0.15</v>
      </c>
      <c r="F44" s="1028">
        <v>0.13</v>
      </c>
    </row>
    <row r="45" spans="2:6">
      <c r="B45" s="1226">
        <v>39871</v>
      </c>
      <c r="C45" s="1028">
        <v>0.15</v>
      </c>
      <c r="D45" s="1029">
        <v>2.6346074876687921E-2</v>
      </c>
      <c r="E45" s="1028">
        <v>0.22</v>
      </c>
      <c r="F45" s="1028">
        <v>0.13</v>
      </c>
    </row>
    <row r="46" spans="2:6">
      <c r="B46" s="1226">
        <v>39874</v>
      </c>
      <c r="C46" s="1028">
        <v>0.15</v>
      </c>
      <c r="D46" s="1028">
        <v>1.7958062836306739E-2</v>
      </c>
      <c r="E46" s="1028">
        <v>0.14000000000000001</v>
      </c>
      <c r="F46" s="1028">
        <v>0.09</v>
      </c>
    </row>
    <row r="47" spans="2:6">
      <c r="B47" s="1226">
        <v>39875</v>
      </c>
      <c r="C47" s="1028">
        <v>0.15</v>
      </c>
      <c r="D47" s="1029">
        <v>2.1594874876723867E-2</v>
      </c>
      <c r="E47" s="1028">
        <v>0.15</v>
      </c>
      <c r="F47" s="1028">
        <v>0.13</v>
      </c>
    </row>
    <row r="48" spans="2:6">
      <c r="B48" s="1226">
        <v>39876</v>
      </c>
      <c r="C48" s="1028">
        <v>0.15</v>
      </c>
      <c r="D48" s="1029">
        <v>2.7906641041735278E-2</v>
      </c>
      <c r="E48" s="1028">
        <v>0.15</v>
      </c>
      <c r="F48" s="1028">
        <v>0.13</v>
      </c>
    </row>
    <row r="49" spans="2:6">
      <c r="B49" s="1226">
        <v>39877</v>
      </c>
      <c r="C49" s="1028">
        <v>0.15</v>
      </c>
      <c r="D49" s="1029">
        <v>2.0622345979837968E-2</v>
      </c>
      <c r="E49" s="1028">
        <v>0.16</v>
      </c>
      <c r="F49" s="1028">
        <v>0.13</v>
      </c>
    </row>
    <row r="50" spans="2:6">
      <c r="B50" s="1226">
        <v>39878</v>
      </c>
      <c r="C50" s="1028">
        <v>0.15</v>
      </c>
      <c r="D50" s="1029">
        <v>2.3802706030744521E-2</v>
      </c>
      <c r="E50" s="1028">
        <v>0.16</v>
      </c>
      <c r="F50" s="1028">
        <v>0.13</v>
      </c>
    </row>
    <row r="51" spans="2:6">
      <c r="B51" s="1226">
        <v>39882</v>
      </c>
      <c r="C51" s="1028">
        <v>0.15</v>
      </c>
      <c r="D51" s="1029">
        <v>2.0923660212822295E-2</v>
      </c>
      <c r="E51" s="1028">
        <v>0.17</v>
      </c>
      <c r="F51" s="1028">
        <v>0.13</v>
      </c>
    </row>
    <row r="52" spans="2:6">
      <c r="B52" s="1226">
        <v>39883</v>
      </c>
      <c r="C52" s="1028">
        <v>0.15</v>
      </c>
      <c r="D52" s="1029">
        <v>2.8310509693130152E-2</v>
      </c>
      <c r="E52" s="1028">
        <v>0.17</v>
      </c>
      <c r="F52" s="1028">
        <v>0.13</v>
      </c>
    </row>
    <row r="53" spans="2:6">
      <c r="B53" s="1226">
        <v>39884</v>
      </c>
      <c r="C53" s="1028">
        <v>0.15</v>
      </c>
      <c r="D53" s="1029">
        <v>2.1138723124479106E-2</v>
      </c>
      <c r="E53" s="1028">
        <v>0.17</v>
      </c>
      <c r="F53" s="1028">
        <v>0.13</v>
      </c>
    </row>
    <row r="54" spans="2:6">
      <c r="B54" s="1226">
        <v>39885</v>
      </c>
      <c r="C54" s="1028">
        <v>0.15</v>
      </c>
      <c r="D54" s="1029">
        <v>1.3563085747962977E-2</v>
      </c>
      <c r="E54" s="1028">
        <v>0.17</v>
      </c>
      <c r="F54" s="1028">
        <v>0.13</v>
      </c>
    </row>
    <row r="55" spans="2:6">
      <c r="B55" s="1226">
        <v>39888</v>
      </c>
      <c r="C55" s="1028">
        <v>0.15039999999999998</v>
      </c>
      <c r="D55" s="1029">
        <v>1.3226773297029058E-2</v>
      </c>
      <c r="E55" s="1028">
        <v>0.18</v>
      </c>
      <c r="F55" s="1028">
        <v>0.13</v>
      </c>
    </row>
    <row r="56" spans="2:6">
      <c r="B56" s="1226">
        <v>39889</v>
      </c>
      <c r="C56" s="1028">
        <v>0.14949999999999999</v>
      </c>
      <c r="D56" s="1029">
        <v>2.4519005274903867E-2</v>
      </c>
      <c r="E56" s="1028">
        <v>0.16</v>
      </c>
      <c r="F56" s="1028">
        <v>0.1125</v>
      </c>
    </row>
    <row r="57" spans="2:6">
      <c r="B57" s="1226">
        <v>39890</v>
      </c>
      <c r="C57" s="1028">
        <v>0.1454</v>
      </c>
      <c r="D57" s="1029">
        <v>2.5060220906021377E-2</v>
      </c>
      <c r="E57" s="1028">
        <v>0.18</v>
      </c>
      <c r="F57" s="1028">
        <v>0.115</v>
      </c>
    </row>
    <row r="58" spans="2:6">
      <c r="B58" s="1226">
        <v>39891</v>
      </c>
      <c r="C58" s="1028">
        <v>0.14499999999999999</v>
      </c>
      <c r="D58" s="1029">
        <v>1.5612188642761593E-2</v>
      </c>
      <c r="E58" s="1028">
        <v>0.18</v>
      </c>
      <c r="F58" s="1028">
        <v>0.115</v>
      </c>
    </row>
    <row r="59" spans="2:6">
      <c r="B59" s="1226">
        <v>39892</v>
      </c>
      <c r="C59" s="1028">
        <v>0.14499999999999999</v>
      </c>
      <c r="D59" s="1029">
        <v>1.1196044550137521E-2</v>
      </c>
      <c r="E59" s="1028">
        <v>0.16</v>
      </c>
      <c r="F59" s="1028">
        <v>0.115</v>
      </c>
    </row>
    <row r="60" spans="2:6">
      <c r="B60" s="1226">
        <v>39896</v>
      </c>
      <c r="C60" s="1028">
        <v>0.14499999999999999</v>
      </c>
      <c r="D60" s="1029">
        <v>8.7017114337696704E-3</v>
      </c>
      <c r="E60" s="1028">
        <v>0.16</v>
      </c>
      <c r="F60" s="1028">
        <v>0.115</v>
      </c>
    </row>
    <row r="61" spans="2:6">
      <c r="B61" s="1226">
        <v>39897</v>
      </c>
      <c r="C61" s="1028">
        <v>0.14499999999999999</v>
      </c>
      <c r="D61" s="1029">
        <v>1.0141749526606729E-2</v>
      </c>
      <c r="E61" s="1028">
        <v>0.15</v>
      </c>
      <c r="F61" s="1028">
        <v>0.115</v>
      </c>
    </row>
    <row r="62" spans="2:6">
      <c r="B62" s="1226">
        <v>39898</v>
      </c>
      <c r="C62" s="1028">
        <v>0.14499999999999999</v>
      </c>
      <c r="D62" s="1029">
        <v>6.1981643269941019E-3</v>
      </c>
      <c r="E62" s="1028">
        <v>0.14000000000000001</v>
      </c>
      <c r="F62" s="1028">
        <v>0.115</v>
      </c>
    </row>
    <row r="63" spans="2:6">
      <c r="B63" s="1226">
        <v>39899</v>
      </c>
      <c r="C63" s="1028">
        <v>0.14499999999999999</v>
      </c>
      <c r="D63" s="1029">
        <v>4.1812995655929304E-3</v>
      </c>
      <c r="E63" s="1028">
        <v>0.14000000000000001</v>
      </c>
      <c r="F63" s="1028">
        <v>0.115</v>
      </c>
    </row>
    <row r="64" spans="2:6">
      <c r="B64" s="1226">
        <v>39902</v>
      </c>
      <c r="C64" s="1028">
        <v>0.14499999999999999</v>
      </c>
      <c r="D64" s="1029">
        <v>6.4545375291153503E-3</v>
      </c>
      <c r="E64" s="1028">
        <v>0.14000000000000001</v>
      </c>
      <c r="F64" s="1028">
        <v>0.115</v>
      </c>
    </row>
    <row r="65" spans="2:6">
      <c r="B65" s="1226">
        <v>39903</v>
      </c>
      <c r="C65" s="1028">
        <v>0.14199999999999999</v>
      </c>
      <c r="D65" s="1029">
        <v>1.3689393676272626E-2</v>
      </c>
      <c r="E65" s="1028">
        <v>0.14000000000000001</v>
      </c>
      <c r="F65" s="1028">
        <v>0.11199999999999999</v>
      </c>
    </row>
    <row r="66" spans="2:6">
      <c r="B66" s="1226">
        <v>39904</v>
      </c>
      <c r="C66" s="1028">
        <v>0.14199999999999999</v>
      </c>
      <c r="D66" s="1029">
        <v>7.7798780063676343E-3</v>
      </c>
      <c r="E66" s="1028">
        <v>0.13500000000000001</v>
      </c>
      <c r="F66" s="1028">
        <v>0.106</v>
      </c>
    </row>
    <row r="67" spans="2:6">
      <c r="B67" s="1226">
        <v>39905</v>
      </c>
      <c r="C67" s="1028">
        <v>0.13</v>
      </c>
      <c r="D67" s="1029">
        <v>7.5468132110653686E-3</v>
      </c>
      <c r="E67" s="1028">
        <v>0.13500000000000001</v>
      </c>
      <c r="F67" s="1028">
        <v>0.111</v>
      </c>
    </row>
    <row r="68" spans="2:6">
      <c r="B68" s="1226">
        <v>39906</v>
      </c>
      <c r="C68" s="1028">
        <v>0.13</v>
      </c>
      <c r="D68" s="1029">
        <v>6.0040213132722779E-3</v>
      </c>
      <c r="E68" s="1028">
        <v>0.13500000000000001</v>
      </c>
      <c r="F68" s="1028">
        <v>0.111</v>
      </c>
    </row>
    <row r="69" spans="2:6">
      <c r="B69" s="1226">
        <v>39909</v>
      </c>
      <c r="C69" s="1028">
        <v>0.13</v>
      </c>
      <c r="D69" s="1029">
        <v>3.5766756721235843E-3</v>
      </c>
      <c r="E69" s="1028">
        <v>0.13500000000000001</v>
      </c>
      <c r="F69" s="1028">
        <v>0.111</v>
      </c>
    </row>
    <row r="70" spans="2:6">
      <c r="B70" s="1226">
        <v>39910</v>
      </c>
      <c r="C70" s="1028">
        <v>0.13</v>
      </c>
      <c r="D70" s="1029">
        <v>7.3899256422852002E-3</v>
      </c>
      <c r="E70" s="1028">
        <v>0.13500000000000001</v>
      </c>
      <c r="F70" s="1028">
        <v>0.111</v>
      </c>
    </row>
    <row r="71" spans="2:6">
      <c r="B71" s="1226">
        <v>39911</v>
      </c>
      <c r="C71" s="1028">
        <v>0.13</v>
      </c>
      <c r="D71" s="1029">
        <v>1.039798753812326E-2</v>
      </c>
      <c r="E71" s="1028">
        <v>0.14000000000000001</v>
      </c>
      <c r="F71" s="1028">
        <v>0.11199999999999999</v>
      </c>
    </row>
    <row r="72" spans="2:6">
      <c r="B72" s="1226">
        <v>39912</v>
      </c>
      <c r="C72" s="1028">
        <v>0.13</v>
      </c>
      <c r="D72" s="1029">
        <v>9.6039849314976753E-3</v>
      </c>
      <c r="E72" s="1028">
        <v>0.13500000000000001</v>
      </c>
      <c r="F72" s="1028">
        <v>0.10099999999999999</v>
      </c>
    </row>
    <row r="73" spans="2:6">
      <c r="B73" s="1226">
        <v>39913</v>
      </c>
      <c r="C73" s="1028">
        <v>0.13</v>
      </c>
      <c r="D73" s="1029">
        <v>4.5160895935965261E-3</v>
      </c>
      <c r="E73" s="1028">
        <v>0.14000000000000001</v>
      </c>
      <c r="F73" s="1028">
        <v>0.11199999999999999</v>
      </c>
    </row>
    <row r="74" spans="2:6">
      <c r="B74" s="1226">
        <v>39916</v>
      </c>
      <c r="C74" s="1028">
        <v>0.13</v>
      </c>
      <c r="D74" s="1029">
        <v>7.5764215176812007E-3</v>
      </c>
      <c r="E74" s="1028">
        <v>0.13500000000000001</v>
      </c>
      <c r="F74" s="1028">
        <v>0.10099999999999999</v>
      </c>
    </row>
    <row r="75" spans="2:6">
      <c r="B75" s="1226">
        <v>39917</v>
      </c>
      <c r="C75" s="1028">
        <v>0.13</v>
      </c>
      <c r="D75" s="1029">
        <v>1.3837968488782276E-2</v>
      </c>
      <c r="E75" s="1028">
        <v>0.14000000000000001</v>
      </c>
      <c r="F75" s="1028">
        <v>0.11199999999999999</v>
      </c>
    </row>
    <row r="76" spans="2:6">
      <c r="B76" s="1226">
        <v>39918</v>
      </c>
      <c r="C76" s="1028">
        <v>0.13</v>
      </c>
      <c r="D76" s="1029">
        <v>1.5672530701730161E-2</v>
      </c>
      <c r="E76" s="1028">
        <v>0.13</v>
      </c>
      <c r="F76" s="1028">
        <v>0.11199999999999999</v>
      </c>
    </row>
    <row r="77" spans="2:6">
      <c r="B77" s="1226">
        <v>39919</v>
      </c>
      <c r="C77" s="1028">
        <v>0.13</v>
      </c>
      <c r="D77" s="1029">
        <v>9.8508131404022418E-3</v>
      </c>
      <c r="E77" s="1028">
        <v>0.13</v>
      </c>
      <c r="F77" s="1028">
        <v>0.11199999999999999</v>
      </c>
    </row>
    <row r="78" spans="2:6">
      <c r="B78" s="1226">
        <v>39920</v>
      </c>
      <c r="C78" s="1028">
        <v>0.13</v>
      </c>
      <c r="D78" s="1029">
        <v>5.5873447387154232E-3</v>
      </c>
      <c r="E78" s="1028">
        <v>0.13</v>
      </c>
      <c r="F78" s="1028">
        <v>0.11199999999999999</v>
      </c>
    </row>
    <row r="79" spans="2:6">
      <c r="B79" s="1226">
        <v>39923</v>
      </c>
      <c r="C79" s="1028">
        <v>0.13</v>
      </c>
      <c r="D79" s="1029">
        <v>3.7201616119629266E-3</v>
      </c>
      <c r="E79" s="1028">
        <v>0.13</v>
      </c>
      <c r="F79" s="1028">
        <v>0.11199999999999999</v>
      </c>
    </row>
    <row r="80" spans="2:6">
      <c r="B80" s="1226">
        <v>39924</v>
      </c>
      <c r="C80" s="1028">
        <v>0.12990000000000002</v>
      </c>
      <c r="D80" s="1029">
        <v>4.7346600435315706E-3</v>
      </c>
      <c r="E80" s="1028">
        <v>0.13</v>
      </c>
      <c r="F80" s="1028">
        <v>0.11199999999999999</v>
      </c>
    </row>
    <row r="81" spans="2:6">
      <c r="B81" s="1226">
        <v>39925</v>
      </c>
      <c r="C81" s="1028">
        <v>0.125</v>
      </c>
      <c r="D81" s="1029">
        <v>2.9934947891771717E-3</v>
      </c>
      <c r="E81" s="1028">
        <v>0.13</v>
      </c>
      <c r="F81" s="1028">
        <v>0.11199999999999999</v>
      </c>
    </row>
    <row r="82" spans="2:6">
      <c r="B82" s="1226">
        <v>39926</v>
      </c>
      <c r="C82" s="1028">
        <v>0.125</v>
      </c>
      <c r="D82" s="1029">
        <v>5.8648905287757144E-3</v>
      </c>
      <c r="E82" s="1028">
        <v>0.1275</v>
      </c>
      <c r="F82" s="1028">
        <v>0.11349999999999999</v>
      </c>
    </row>
    <row r="83" spans="2:6">
      <c r="B83" s="1226">
        <v>39927</v>
      </c>
      <c r="C83" s="1028">
        <v>0.125</v>
      </c>
      <c r="D83" s="1029">
        <v>6.3857847702634982E-3</v>
      </c>
      <c r="E83" s="1028">
        <v>0.13</v>
      </c>
      <c r="F83" s="1028">
        <v>0.11199999999999999</v>
      </c>
    </row>
    <row r="84" spans="2:6">
      <c r="B84" s="1226">
        <v>39930</v>
      </c>
      <c r="C84" s="1028">
        <v>0.125</v>
      </c>
      <c r="D84" s="1029">
        <v>3.9702459778917874E-3</v>
      </c>
      <c r="E84" s="1028">
        <v>0.13</v>
      </c>
      <c r="F84" s="1028">
        <v>0.11199999999999999</v>
      </c>
    </row>
    <row r="85" spans="2:6">
      <c r="B85" s="1226">
        <v>39931</v>
      </c>
      <c r="C85" s="1028">
        <v>0.125</v>
      </c>
      <c r="D85" s="1029">
        <v>5.9119294569041783E-3</v>
      </c>
      <c r="E85" s="1028">
        <v>0.125</v>
      </c>
      <c r="F85" s="1028">
        <v>0.115</v>
      </c>
    </row>
    <row r="86" spans="2:6">
      <c r="B86" s="1226">
        <v>39932</v>
      </c>
      <c r="C86" s="1028">
        <v>0.125</v>
      </c>
      <c r="D86" s="1029">
        <v>8.4028658750529596E-3</v>
      </c>
      <c r="E86" s="1028">
        <v>0.1275</v>
      </c>
      <c r="F86" s="1028">
        <v>0.11349999999999999</v>
      </c>
    </row>
    <row r="87" spans="2:6">
      <c r="B87" s="1226">
        <v>39933</v>
      </c>
      <c r="C87" s="1028">
        <v>0.125</v>
      </c>
      <c r="D87" s="1029">
        <v>6.3558231365658212E-3</v>
      </c>
      <c r="E87" s="1028">
        <v>0.1275</v>
      </c>
      <c r="F87" s="1028">
        <v>0.11349999999999999</v>
      </c>
    </row>
    <row r="88" spans="2:6">
      <c r="B88" s="1226">
        <v>39937</v>
      </c>
      <c r="C88" s="1028">
        <v>0.125</v>
      </c>
      <c r="D88" s="1028">
        <v>4.4491389445193768E-3</v>
      </c>
      <c r="E88" s="1028">
        <v>0.1235</v>
      </c>
      <c r="F88" s="1028">
        <v>0.11349999999999999</v>
      </c>
    </row>
    <row r="89" spans="2:6">
      <c r="B89" s="1226">
        <v>39938</v>
      </c>
      <c r="C89" s="1028">
        <v>0.125</v>
      </c>
      <c r="D89" s="1028">
        <v>2.7928997348871075E-3</v>
      </c>
      <c r="E89" s="1028">
        <v>0.1235</v>
      </c>
      <c r="F89" s="1028">
        <v>0.11349999999999999</v>
      </c>
    </row>
    <row r="90" spans="2:6">
      <c r="B90" s="1226">
        <v>39939</v>
      </c>
      <c r="C90" s="1028">
        <v>0.125</v>
      </c>
      <c r="D90" s="1028">
        <v>6.5769343037042601E-3</v>
      </c>
      <c r="E90" s="1028">
        <v>0.1235</v>
      </c>
      <c r="F90" s="1028">
        <v>0.11349999999999999</v>
      </c>
    </row>
    <row r="91" spans="2:6">
      <c r="B91" s="1226">
        <v>39940</v>
      </c>
      <c r="C91" s="1028">
        <v>0.125</v>
      </c>
      <c r="D91" s="1028">
        <v>5.2883426099603545E-3</v>
      </c>
      <c r="E91" s="1028">
        <v>0.1235</v>
      </c>
      <c r="F91" s="1028">
        <v>9.0999999999999998E-2</v>
      </c>
    </row>
    <row r="92" spans="2:6">
      <c r="B92" s="1226">
        <v>39941</v>
      </c>
      <c r="C92" s="1028">
        <v>0.125</v>
      </c>
      <c r="D92" s="1028">
        <v>5.6925708207554802E-3</v>
      </c>
      <c r="E92" s="1028">
        <v>0.1235</v>
      </c>
      <c r="F92" s="1028">
        <v>9.0999999999999998E-2</v>
      </c>
    </row>
    <row r="93" spans="2:6">
      <c r="B93" s="1226">
        <v>39945</v>
      </c>
      <c r="C93" s="1028">
        <v>0.125</v>
      </c>
      <c r="D93" s="1028">
        <v>5.7856727073699547E-3</v>
      </c>
      <c r="E93" s="1028">
        <v>0.122</v>
      </c>
      <c r="F93" s="1028">
        <v>0.11199999999999999</v>
      </c>
    </row>
    <row r="94" spans="2:6">
      <c r="B94" s="1226">
        <v>39946</v>
      </c>
      <c r="C94" s="1028">
        <v>0.125</v>
      </c>
      <c r="D94" s="1028">
        <v>7.3676407175475847E-3</v>
      </c>
      <c r="E94" s="1028">
        <v>0.1235</v>
      </c>
      <c r="F94" s="1028">
        <v>0.11349999999999999</v>
      </c>
    </row>
    <row r="95" spans="2:6">
      <c r="B95" s="1226">
        <v>39947</v>
      </c>
      <c r="C95" s="1028">
        <v>0.1244</v>
      </c>
      <c r="D95" s="1028">
        <v>7.449621008474289E-3</v>
      </c>
      <c r="E95" s="1028">
        <v>0.122</v>
      </c>
      <c r="F95" s="1028">
        <v>0.11199999999999999</v>
      </c>
    </row>
    <row r="96" spans="2:6">
      <c r="B96" s="1226">
        <v>39948</v>
      </c>
      <c r="C96" s="1028">
        <v>0.12380000000000001</v>
      </c>
      <c r="D96" s="1028">
        <v>5.1553126997237134E-3</v>
      </c>
      <c r="E96" s="1028">
        <v>0.122</v>
      </c>
      <c r="F96" s="1028">
        <v>0.11199999999999999</v>
      </c>
    </row>
    <row r="97" spans="2:6">
      <c r="B97" s="1226">
        <v>39951</v>
      </c>
      <c r="C97" s="1028">
        <v>0.12</v>
      </c>
      <c r="D97" s="1028">
        <v>9.8897457507830279E-3</v>
      </c>
      <c r="E97" s="1028">
        <v>0.122</v>
      </c>
      <c r="F97" s="1028">
        <v>7.0000000000000007E-2</v>
      </c>
    </row>
    <row r="98" spans="2:6">
      <c r="B98" s="1226">
        <v>39952</v>
      </c>
      <c r="C98" s="1028">
        <v>0.12</v>
      </c>
      <c r="D98" s="1028">
        <v>1.0559838993376574E-2</v>
      </c>
      <c r="E98" s="1028">
        <v>0.12</v>
      </c>
      <c r="F98" s="1028">
        <v>7.0000000000000007E-2</v>
      </c>
    </row>
    <row r="99" spans="2:6">
      <c r="B99" s="1226">
        <v>39953</v>
      </c>
      <c r="C99" s="1028">
        <v>0.12</v>
      </c>
      <c r="D99" s="1028">
        <v>1.2782435242961767E-2</v>
      </c>
      <c r="E99" s="1028">
        <v>0.12</v>
      </c>
      <c r="F99" s="1028">
        <v>7.0000000000000007E-2</v>
      </c>
    </row>
    <row r="100" spans="2:6">
      <c r="B100" s="1226">
        <v>39954</v>
      </c>
      <c r="C100" s="1028">
        <v>0.11800000000000001</v>
      </c>
      <c r="D100" s="1028">
        <v>7.1476717112400282E-3</v>
      </c>
      <c r="E100" s="1028">
        <v>0.12</v>
      </c>
      <c r="F100" s="1028">
        <v>7.0000000000000007E-2</v>
      </c>
    </row>
    <row r="101" spans="2:6">
      <c r="B101" s="1226">
        <v>39955</v>
      </c>
      <c r="C101" s="1028">
        <v>0.111</v>
      </c>
      <c r="D101" s="1028">
        <v>6.0303571429242151E-3</v>
      </c>
      <c r="E101" s="1028">
        <v>0.11</v>
      </c>
      <c r="F101" s="1028">
        <v>7.0000000000000007E-2</v>
      </c>
    </row>
    <row r="102" spans="2:6">
      <c r="B102" s="1226">
        <v>39958</v>
      </c>
      <c r="C102" s="1028">
        <v>0.11</v>
      </c>
      <c r="D102" s="1028">
        <v>2.1011207979592109E-2</v>
      </c>
      <c r="E102" s="1028">
        <v>0.11</v>
      </c>
      <c r="F102" s="1028">
        <v>7.0000000000000007E-2</v>
      </c>
    </row>
    <row r="103" spans="2:6">
      <c r="B103" s="1226">
        <v>39959</v>
      </c>
      <c r="C103" s="1028">
        <v>0.11</v>
      </c>
      <c r="D103" s="1028">
        <v>1.6251632222748547E-2</v>
      </c>
      <c r="E103" s="1028">
        <v>0.115</v>
      </c>
      <c r="F103" s="1028">
        <v>0.08</v>
      </c>
    </row>
    <row r="104" spans="2:6">
      <c r="B104" s="1226">
        <v>39960</v>
      </c>
      <c r="C104" s="1028">
        <v>0.11</v>
      </c>
      <c r="D104" s="1028">
        <v>1.0576364460240309E-2</v>
      </c>
      <c r="E104" s="1028">
        <v>0.12</v>
      </c>
      <c r="F104" s="1028">
        <v>0.08</v>
      </c>
    </row>
    <row r="105" spans="2:6">
      <c r="B105" s="1226">
        <v>39961</v>
      </c>
      <c r="C105" s="1028">
        <v>0.11</v>
      </c>
      <c r="D105" s="1028">
        <v>7.7276347510846785E-3</v>
      </c>
      <c r="E105" s="1028">
        <v>0.115</v>
      </c>
      <c r="F105" s="1028">
        <v>0.08</v>
      </c>
    </row>
    <row r="106" spans="2:6">
      <c r="B106" s="1226">
        <v>39962</v>
      </c>
      <c r="C106" s="1028">
        <v>0.11</v>
      </c>
      <c r="D106" s="1028">
        <v>4.615080715404579E-3</v>
      </c>
      <c r="E106" s="1028">
        <v>0.12</v>
      </c>
      <c r="F106" s="1028">
        <v>0.08</v>
      </c>
    </row>
    <row r="107" spans="2:6">
      <c r="B107" s="1226">
        <v>39965</v>
      </c>
      <c r="C107" s="1028">
        <v>0.11</v>
      </c>
      <c r="D107" s="1028">
        <v>1.2374766226632229E-2</v>
      </c>
      <c r="E107" s="1028">
        <v>0.11</v>
      </c>
      <c r="F107" s="1028">
        <v>7.0000000000000007E-2</v>
      </c>
    </row>
    <row r="108" spans="2:6">
      <c r="B108" s="1226">
        <v>39966</v>
      </c>
      <c r="C108" s="1028">
        <v>0.11</v>
      </c>
      <c r="D108" s="1028">
        <v>1.1861744871012207E-2</v>
      </c>
      <c r="E108" s="1028">
        <v>0.11</v>
      </c>
      <c r="F108" s="1028">
        <v>7.0000000000000007E-2</v>
      </c>
    </row>
    <row r="109" spans="2:6">
      <c r="B109" s="1226">
        <v>39967</v>
      </c>
      <c r="C109" s="1028">
        <v>0.11</v>
      </c>
      <c r="D109" s="1028">
        <v>1.2934922955106285E-2</v>
      </c>
      <c r="E109" s="1028">
        <v>0.11</v>
      </c>
      <c r="F109" s="1028">
        <v>7.0000000000000007E-2</v>
      </c>
    </row>
    <row r="110" spans="2:6">
      <c r="B110" s="1226">
        <v>39968</v>
      </c>
      <c r="C110" s="1028">
        <v>0.11</v>
      </c>
      <c r="D110" s="1028">
        <v>1.1341036459276288E-2</v>
      </c>
      <c r="E110" s="1028">
        <v>0.11</v>
      </c>
      <c r="F110" s="1028">
        <v>7.0000000000000007E-2</v>
      </c>
    </row>
    <row r="111" spans="2:6">
      <c r="B111" s="1226">
        <v>39969</v>
      </c>
      <c r="C111" s="1028">
        <v>0.11</v>
      </c>
      <c r="D111" s="1028">
        <v>9.3262700890922017E-3</v>
      </c>
      <c r="E111" s="1028">
        <v>0.11</v>
      </c>
      <c r="F111" s="1028">
        <v>7.0000000000000007E-2</v>
      </c>
    </row>
    <row r="112" spans="2:6">
      <c r="B112" s="1226">
        <v>39972</v>
      </c>
      <c r="C112" s="1028">
        <v>0.11</v>
      </c>
      <c r="D112" s="1028">
        <v>6.8476955318361975E-3</v>
      </c>
      <c r="E112" s="1028">
        <v>0.11</v>
      </c>
      <c r="F112" s="1028">
        <v>7.0000000000000007E-2</v>
      </c>
    </row>
    <row r="113" spans="2:6">
      <c r="B113" s="1226">
        <v>39973</v>
      </c>
      <c r="C113" s="1028">
        <v>0.11</v>
      </c>
      <c r="D113" s="1028">
        <v>1.2110510211709426E-2</v>
      </c>
      <c r="E113" s="1028">
        <v>0.11</v>
      </c>
      <c r="F113" s="1028">
        <v>7.0000000000000007E-2</v>
      </c>
    </row>
    <row r="114" spans="2:6">
      <c r="B114" s="1226">
        <v>39974</v>
      </c>
      <c r="C114" s="1028">
        <v>0.11</v>
      </c>
      <c r="D114" s="1028">
        <v>1.5387090962969674E-2</v>
      </c>
      <c r="E114" s="1028">
        <v>0.11</v>
      </c>
      <c r="F114" s="1028">
        <v>7.0000000000000007E-2</v>
      </c>
    </row>
    <row r="115" spans="2:6">
      <c r="B115" s="1226">
        <v>39975</v>
      </c>
      <c r="C115" s="1028">
        <v>0.105</v>
      </c>
      <c r="D115" s="1028">
        <v>1.8310535329965349E-2</v>
      </c>
      <c r="E115" s="1028">
        <v>0.105</v>
      </c>
      <c r="F115" s="1028">
        <v>7.0000000000000007E-2</v>
      </c>
    </row>
    <row r="116" spans="2:6">
      <c r="B116" s="1226">
        <v>39976</v>
      </c>
      <c r="C116" s="1028">
        <v>0.105</v>
      </c>
      <c r="D116" s="1028">
        <v>1.1987073732778308E-2</v>
      </c>
      <c r="E116" s="1028">
        <v>0.105</v>
      </c>
      <c r="F116" s="1028">
        <v>0.08</v>
      </c>
    </row>
    <row r="117" spans="2:6">
      <c r="B117" s="1226">
        <v>39979</v>
      </c>
      <c r="C117" s="1028">
        <v>0.105</v>
      </c>
      <c r="D117" s="1028">
        <v>1.674453624487594E-2</v>
      </c>
      <c r="E117" s="1028">
        <v>0.105</v>
      </c>
      <c r="F117" s="1028">
        <v>0.08</v>
      </c>
    </row>
    <row r="118" spans="2:6">
      <c r="B118" s="1226">
        <v>39980</v>
      </c>
      <c r="C118" s="1028">
        <v>0.105</v>
      </c>
      <c r="D118" s="1028">
        <v>2.5761015538988886E-2</v>
      </c>
      <c r="E118" s="1028">
        <v>0.105</v>
      </c>
      <c r="F118" s="1028">
        <v>9.5000000000000001E-2</v>
      </c>
    </row>
    <row r="119" spans="2:6">
      <c r="B119" s="1226">
        <v>39981</v>
      </c>
      <c r="C119" s="1028">
        <v>0.105</v>
      </c>
      <c r="D119" s="1028">
        <v>2.6386266073923983E-2</v>
      </c>
      <c r="E119" s="1028">
        <v>0.105</v>
      </c>
      <c r="F119" s="1028">
        <v>8.7499999999999994E-2</v>
      </c>
    </row>
    <row r="120" spans="2:6">
      <c r="B120" s="1226">
        <v>39982</v>
      </c>
      <c r="C120" s="1028">
        <v>0.105</v>
      </c>
      <c r="D120" s="1028">
        <v>1.5278198625170637E-2</v>
      </c>
      <c r="E120" s="1028">
        <v>0.105</v>
      </c>
      <c r="F120" s="1028">
        <v>8.7499999999999994E-2</v>
      </c>
    </row>
    <row r="121" spans="2:6">
      <c r="B121" s="1226">
        <v>39983</v>
      </c>
      <c r="C121" s="1028">
        <v>0.105</v>
      </c>
      <c r="D121" s="1028">
        <v>1.1863645725547685E-2</v>
      </c>
      <c r="E121" s="1028">
        <v>0.105</v>
      </c>
      <c r="F121" s="1028">
        <v>8.7499999999999994E-2</v>
      </c>
    </row>
    <row r="122" spans="2:6">
      <c r="B122" s="1226">
        <v>39986</v>
      </c>
      <c r="C122" s="1028">
        <v>0.10199999999999999</v>
      </c>
      <c r="D122" s="1028">
        <v>1.7980675320557415E-2</v>
      </c>
      <c r="E122" s="1028">
        <v>0.1</v>
      </c>
      <c r="F122" s="1028">
        <v>7.0000000000000007E-2</v>
      </c>
    </row>
    <row r="123" spans="2:6">
      <c r="B123" s="1226">
        <v>39987</v>
      </c>
      <c r="C123" s="1028">
        <v>0.1</v>
      </c>
      <c r="D123" s="1028">
        <v>1.1972142528674739E-2</v>
      </c>
      <c r="E123" s="1028">
        <v>0.1</v>
      </c>
      <c r="F123" s="1028">
        <v>7.0000000000000007E-2</v>
      </c>
    </row>
    <row r="124" spans="2:6">
      <c r="B124" s="1226">
        <v>39988</v>
      </c>
      <c r="C124" s="1028">
        <v>0.1</v>
      </c>
      <c r="D124" s="1028">
        <v>8.3192864971516588E-3</v>
      </c>
      <c r="E124" s="1028">
        <v>0.1</v>
      </c>
      <c r="F124" s="1028">
        <v>7.0000000000000007E-2</v>
      </c>
    </row>
    <row r="125" spans="2:6">
      <c r="B125" s="1226">
        <v>39989</v>
      </c>
      <c r="C125" s="1028">
        <v>0.1</v>
      </c>
      <c r="D125" s="1028">
        <v>8.9119273021506119E-3</v>
      </c>
      <c r="E125" s="1028">
        <v>0.1</v>
      </c>
      <c r="F125" s="1028">
        <v>7.0000000000000007E-2</v>
      </c>
    </row>
    <row r="126" spans="2:6">
      <c r="B126" s="1226">
        <v>39990</v>
      </c>
      <c r="C126" s="1028">
        <v>0.1</v>
      </c>
      <c r="D126" s="1028">
        <v>7.6640794303740557E-3</v>
      </c>
      <c r="E126" s="1028">
        <v>0.1</v>
      </c>
      <c r="F126" s="1028">
        <v>7.0000000000000007E-2</v>
      </c>
    </row>
    <row r="127" spans="2:6">
      <c r="B127" s="1226">
        <v>39993</v>
      </c>
      <c r="C127" s="1028">
        <v>0.1</v>
      </c>
      <c r="D127" s="1028">
        <v>6.9616091935226524E-3</v>
      </c>
      <c r="E127" s="1028">
        <v>0.1</v>
      </c>
      <c r="F127" s="1028">
        <v>7.0000000000000007E-2</v>
      </c>
    </row>
    <row r="128" spans="2:6">
      <c r="B128" s="1226">
        <v>39994</v>
      </c>
      <c r="C128" s="1028">
        <v>0.1</v>
      </c>
      <c r="D128" s="1028">
        <v>7.4637955841584894E-3</v>
      </c>
      <c r="E128" s="1028">
        <v>0.1</v>
      </c>
      <c r="F128" s="1028">
        <v>7.0000000000000007E-2</v>
      </c>
    </row>
    <row r="129" spans="2:6">
      <c r="B129" s="1226">
        <v>39995</v>
      </c>
      <c r="C129" s="1028">
        <v>0.1</v>
      </c>
      <c r="D129" s="1028">
        <v>8.770216134956826E-3</v>
      </c>
      <c r="E129" s="1028">
        <v>0.1</v>
      </c>
      <c r="F129" s="1028">
        <v>7.0000000000000007E-2</v>
      </c>
    </row>
    <row r="130" spans="2:6">
      <c r="B130" s="1226">
        <v>39996</v>
      </c>
      <c r="C130" s="1028">
        <v>0.1</v>
      </c>
      <c r="D130" s="1028">
        <v>6.2158052093949203E-3</v>
      </c>
      <c r="E130" s="1028">
        <v>0.1</v>
      </c>
      <c r="F130" s="1028">
        <v>7.0000000000000007E-2</v>
      </c>
    </row>
    <row r="131" spans="2:6">
      <c r="B131" s="1226">
        <v>39997</v>
      </c>
      <c r="C131" s="1028">
        <v>0.1</v>
      </c>
      <c r="D131" s="1028">
        <v>5.7169807183208264E-3</v>
      </c>
      <c r="E131" s="1028">
        <v>0.1</v>
      </c>
      <c r="F131" s="1028">
        <v>7.0000000000000007E-2</v>
      </c>
    </row>
    <row r="132" spans="2:6">
      <c r="B132" s="1226">
        <v>40001</v>
      </c>
      <c r="C132" s="1028">
        <v>0.1</v>
      </c>
      <c r="D132" s="1028">
        <v>1.0414632170933058E-2</v>
      </c>
      <c r="E132" s="1028">
        <v>0.1</v>
      </c>
      <c r="F132" s="1028">
        <v>0.08</v>
      </c>
    </row>
    <row r="133" spans="2:6">
      <c r="B133" s="1226">
        <v>40002</v>
      </c>
      <c r="C133" s="1028">
        <v>0.1</v>
      </c>
      <c r="D133" s="1028">
        <v>9.0254276277538879E-3</v>
      </c>
      <c r="E133" s="1028">
        <v>0.1</v>
      </c>
      <c r="F133" s="1028">
        <v>0.08</v>
      </c>
    </row>
    <row r="134" spans="2:6">
      <c r="B134" s="1226">
        <v>40003</v>
      </c>
      <c r="C134" s="1028">
        <v>9.9000000000000005E-2</v>
      </c>
      <c r="D134" s="1028">
        <v>9.725554583095047E-3</v>
      </c>
      <c r="E134" s="1028">
        <v>0.1</v>
      </c>
      <c r="F134" s="1028">
        <v>0.08</v>
      </c>
    </row>
    <row r="135" spans="2:6">
      <c r="B135" s="1226">
        <v>40004</v>
      </c>
      <c r="C135" s="1028">
        <v>9.5000000000000001E-2</v>
      </c>
      <c r="D135" s="1028">
        <v>8.9488656608418451E-3</v>
      </c>
      <c r="E135" s="1028">
        <v>9.5000000000000001E-2</v>
      </c>
      <c r="F135" s="1028">
        <v>0.08</v>
      </c>
    </row>
    <row r="136" spans="2:6">
      <c r="B136" s="1226">
        <v>40007</v>
      </c>
      <c r="C136" s="1028">
        <v>9.5000000000000001E-2</v>
      </c>
      <c r="D136" s="1028">
        <v>1.2199238217768731E-2</v>
      </c>
      <c r="E136" s="1028">
        <v>9.5000000000000001E-2</v>
      </c>
      <c r="F136" s="1028">
        <v>8.5000000000000006E-2</v>
      </c>
    </row>
    <row r="137" spans="2:6">
      <c r="B137" s="1226">
        <v>40008</v>
      </c>
      <c r="C137" s="1028">
        <v>9.5000000000000001E-2</v>
      </c>
      <c r="D137" s="1028">
        <v>9.4853637322055481E-3</v>
      </c>
      <c r="E137" s="1028">
        <v>9.5000000000000001E-2</v>
      </c>
      <c r="F137" s="1028">
        <v>0.08</v>
      </c>
    </row>
    <row r="138" spans="2:6">
      <c r="B138" s="1226">
        <v>40009</v>
      </c>
      <c r="C138" s="1028">
        <v>9.5000000000000001E-2</v>
      </c>
      <c r="D138" s="1028">
        <v>2.0070191526258326E-2</v>
      </c>
      <c r="E138" s="1028">
        <v>9.5000000000000001E-2</v>
      </c>
      <c r="F138" s="1028">
        <v>0.08</v>
      </c>
    </row>
    <row r="139" spans="2:6">
      <c r="B139" s="1226">
        <v>40010</v>
      </c>
      <c r="C139" s="1028">
        <v>9.5000000000000001E-2</v>
      </c>
      <c r="D139" s="1028">
        <v>2.2042060502388341E-2</v>
      </c>
      <c r="E139" s="1028">
        <v>9.5000000000000001E-2</v>
      </c>
      <c r="F139" s="1028">
        <v>0.08</v>
      </c>
    </row>
    <row r="140" spans="2:6">
      <c r="B140" s="1226">
        <v>40011</v>
      </c>
      <c r="C140" s="1028">
        <v>9.5000000000000001E-2</v>
      </c>
      <c r="D140" s="1028">
        <v>1.6255891193692005E-2</v>
      </c>
      <c r="E140" s="1028">
        <v>9.5000000000000001E-2</v>
      </c>
      <c r="F140" s="1028">
        <v>0.08</v>
      </c>
    </row>
    <row r="141" spans="2:6">
      <c r="B141" s="1226">
        <v>40014</v>
      </c>
      <c r="C141" s="1028">
        <v>9.5000000000000001E-2</v>
      </c>
      <c r="D141" s="1028">
        <v>1.8846289231072625E-2</v>
      </c>
      <c r="E141" s="1028">
        <v>9.5000000000000001E-2</v>
      </c>
      <c r="F141" s="1028">
        <v>0.08</v>
      </c>
    </row>
    <row r="142" spans="2:6">
      <c r="B142" s="1226">
        <v>40015</v>
      </c>
      <c r="C142" s="1028">
        <v>9.5000000000000001E-2</v>
      </c>
      <c r="D142" s="1028">
        <v>1.3874008636879492E-2</v>
      </c>
      <c r="E142" s="1028">
        <v>9.5000000000000001E-2</v>
      </c>
      <c r="F142" s="1028">
        <v>0.08</v>
      </c>
    </row>
    <row r="143" spans="2:6">
      <c r="B143" s="1226">
        <v>40016</v>
      </c>
      <c r="C143" s="1028">
        <v>9.5000000000000001E-2</v>
      </c>
      <c r="D143" s="1028">
        <v>1.1868604931371221E-2</v>
      </c>
      <c r="E143" s="1028">
        <v>9.5000000000000001E-2</v>
      </c>
      <c r="F143" s="1028">
        <v>0.08</v>
      </c>
    </row>
    <row r="144" spans="2:6">
      <c r="B144" s="1226">
        <v>40017</v>
      </c>
      <c r="C144" s="1028">
        <v>9.5000000000000001E-2</v>
      </c>
      <c r="D144" s="1028">
        <v>8.2516139825295886E-3</v>
      </c>
      <c r="E144" s="1028">
        <v>0.1</v>
      </c>
      <c r="F144" s="1028">
        <v>8.2500000000000004E-2</v>
      </c>
    </row>
    <row r="145" spans="2:6">
      <c r="B145" s="1226">
        <v>40018</v>
      </c>
      <c r="C145" s="1028">
        <v>9.5000000000000001E-2</v>
      </c>
      <c r="D145" s="1028">
        <v>4.0720461084995498E-3</v>
      </c>
      <c r="E145" s="1028">
        <v>9.5000000000000001E-2</v>
      </c>
      <c r="F145" s="1028">
        <v>0.08</v>
      </c>
    </row>
    <row r="146" spans="2:6">
      <c r="B146" s="1226">
        <v>40021</v>
      </c>
      <c r="C146" s="1028">
        <v>9.5000000000000001E-2</v>
      </c>
      <c r="D146" s="1028">
        <v>4.042409368041424E-3</v>
      </c>
      <c r="E146" s="1028">
        <v>9.5000000000000001E-2</v>
      </c>
      <c r="F146" s="1028">
        <v>0.08</v>
      </c>
    </row>
    <row r="147" spans="2:6">
      <c r="B147" s="1226">
        <v>40022</v>
      </c>
      <c r="C147" s="1028">
        <v>9.5000000000000001E-2</v>
      </c>
      <c r="D147" s="1028">
        <v>5.7750019744145257E-3</v>
      </c>
      <c r="E147" s="1028">
        <v>0.1</v>
      </c>
      <c r="F147" s="1028">
        <v>8.2500000000000004E-2</v>
      </c>
    </row>
    <row r="148" spans="2:6">
      <c r="B148" s="1226">
        <v>40023</v>
      </c>
      <c r="C148" s="1028">
        <v>9.4399999999999998E-2</v>
      </c>
      <c r="D148" s="1028">
        <v>8.0774411094509373E-3</v>
      </c>
      <c r="E148" s="1028">
        <v>0.1</v>
      </c>
      <c r="F148" s="1028">
        <v>7.7499999999999999E-2</v>
      </c>
    </row>
    <row r="149" spans="2:6">
      <c r="B149" s="1226">
        <v>40024</v>
      </c>
      <c r="C149" s="1028">
        <v>8.929999999999999E-2</v>
      </c>
      <c r="D149" s="1028">
        <v>1.2079394798387424E-2</v>
      </c>
      <c r="E149" s="1028">
        <v>0.1</v>
      </c>
      <c r="F149" s="1028">
        <v>7.7499999999999999E-2</v>
      </c>
    </row>
    <row r="150" spans="2:6">
      <c r="B150" s="1226">
        <v>40025</v>
      </c>
      <c r="C150" s="1028">
        <v>8.5199999999999998E-2</v>
      </c>
      <c r="D150" s="1028">
        <v>1.2355455442260001E-2</v>
      </c>
      <c r="E150" s="1028">
        <v>9.5000000000000001E-2</v>
      </c>
      <c r="F150" s="1028">
        <v>0.08</v>
      </c>
    </row>
    <row r="151" spans="2:6">
      <c r="B151" s="1226">
        <v>40028</v>
      </c>
      <c r="C151" s="1028">
        <v>8.0500000000000002E-2</v>
      </c>
      <c r="D151" s="1028">
        <v>9.5412093960652727E-3</v>
      </c>
      <c r="E151" s="1028">
        <v>9.3800000000000008E-2</v>
      </c>
      <c r="F151" s="1028">
        <v>7.6299999999999993E-2</v>
      </c>
    </row>
    <row r="152" spans="2:6">
      <c r="B152" s="1226">
        <v>40029</v>
      </c>
      <c r="C152" s="1028">
        <v>8.0500000000000002E-2</v>
      </c>
      <c r="D152" s="1028">
        <v>8.0426156020515643E-3</v>
      </c>
      <c r="E152" s="1028">
        <v>9.3800000000000008E-2</v>
      </c>
      <c r="F152" s="1028">
        <v>7.6299999999999993E-2</v>
      </c>
    </row>
    <row r="153" spans="2:6">
      <c r="B153" s="1226">
        <v>40030</v>
      </c>
      <c r="C153" s="1028">
        <v>8.0500000000000002E-2</v>
      </c>
      <c r="D153" s="1028">
        <v>7.633555352298549E-3</v>
      </c>
      <c r="E153" s="1028">
        <v>9.3800000000000008E-2</v>
      </c>
      <c r="F153" s="1028">
        <v>7.6299999999999993E-2</v>
      </c>
    </row>
    <row r="154" spans="2:6">
      <c r="B154" s="1226">
        <v>40031</v>
      </c>
      <c r="C154" s="1028">
        <v>8.0500000000000002E-2</v>
      </c>
      <c r="D154" s="1028">
        <v>1.0163082569779418E-2</v>
      </c>
      <c r="E154" s="1028">
        <v>9.3800000000000008E-2</v>
      </c>
      <c r="F154" s="1028">
        <v>7.6299999999999993E-2</v>
      </c>
    </row>
    <row r="155" spans="2:6">
      <c r="B155" s="1226">
        <v>40032</v>
      </c>
      <c r="C155" s="1028">
        <v>8.1300000000000011E-2</v>
      </c>
      <c r="D155" s="1028">
        <v>1.180743742060324E-2</v>
      </c>
      <c r="E155" s="1028">
        <v>9.3800000000000008E-2</v>
      </c>
      <c r="F155" s="1028">
        <v>7.6299999999999993E-2</v>
      </c>
    </row>
    <row r="156" spans="2:6">
      <c r="B156" s="1226">
        <v>40035</v>
      </c>
      <c r="C156" s="1028">
        <v>0.08</v>
      </c>
      <c r="D156" s="1028">
        <v>1.0005033175405766E-2</v>
      </c>
      <c r="E156" s="1028">
        <v>9.2499999999999999E-2</v>
      </c>
      <c r="F156" s="1028">
        <v>7.4999999999999997E-2</v>
      </c>
    </row>
    <row r="157" spans="2:6">
      <c r="B157" s="1226">
        <v>40036</v>
      </c>
      <c r="C157" s="1028">
        <v>0.08</v>
      </c>
      <c r="D157" s="1028">
        <v>7.3835208881895412E-3</v>
      </c>
      <c r="E157" s="1028">
        <v>0.08</v>
      </c>
      <c r="F157" s="1028">
        <v>7.0000000000000007E-2</v>
      </c>
    </row>
    <row r="158" spans="2:6">
      <c r="B158" s="1226">
        <v>40037</v>
      </c>
      <c r="C158" s="1028">
        <v>6.83E-2</v>
      </c>
      <c r="D158" s="1028">
        <v>9.4004797486529831E-3</v>
      </c>
      <c r="E158" s="1028">
        <v>0.08</v>
      </c>
      <c r="F158" s="1028">
        <v>7.0000000000000007E-2</v>
      </c>
    </row>
    <row r="159" spans="2:6">
      <c r="B159" s="1226">
        <v>40038</v>
      </c>
      <c r="C159" s="1028">
        <v>6.5000000000000002E-2</v>
      </c>
      <c r="D159" s="1028">
        <v>7.4386993998720209E-3</v>
      </c>
      <c r="E159" s="1028">
        <v>0.08</v>
      </c>
      <c r="F159" s="1028">
        <v>6.6299999999999998E-2</v>
      </c>
    </row>
    <row r="160" spans="2:6">
      <c r="B160" s="1226">
        <v>40039</v>
      </c>
      <c r="C160" s="1028">
        <v>0.06</v>
      </c>
      <c r="D160" s="1028">
        <v>5.89817085536503E-3</v>
      </c>
      <c r="E160" s="1028">
        <v>7.6299999999999993E-2</v>
      </c>
      <c r="F160" s="1028">
        <v>5.6299999999999996E-2</v>
      </c>
    </row>
    <row r="161" spans="2:6">
      <c r="B161" s="1226">
        <v>40042</v>
      </c>
      <c r="C161" s="1028">
        <v>6.3299999999999995E-2</v>
      </c>
      <c r="D161" s="1028">
        <v>5.3801439641606294E-3</v>
      </c>
      <c r="E161" s="1028">
        <v>0.08</v>
      </c>
      <c r="F161" s="1028">
        <v>6.25E-2</v>
      </c>
    </row>
    <row r="162" spans="2:6">
      <c r="B162" s="1226">
        <v>40043</v>
      </c>
      <c r="C162" s="1028">
        <v>6.5799999999999997E-2</v>
      </c>
      <c r="D162" s="1028">
        <v>5.2578655418162703E-3</v>
      </c>
      <c r="E162" s="1028">
        <v>0.08</v>
      </c>
      <c r="F162" s="1028">
        <v>0.06</v>
      </c>
    </row>
    <row r="163" spans="2:6">
      <c r="B163" s="1226">
        <v>40044</v>
      </c>
      <c r="C163" s="1028">
        <v>6.4699999999999994E-2</v>
      </c>
      <c r="D163" s="1028">
        <v>5.3953709694762849E-3</v>
      </c>
      <c r="E163" s="1028">
        <v>0.08</v>
      </c>
      <c r="F163" s="1028">
        <v>0.06</v>
      </c>
    </row>
    <row r="164" spans="2:6">
      <c r="B164" s="1226">
        <v>40045</v>
      </c>
      <c r="C164" s="1028">
        <v>6.4699999999999994E-2</v>
      </c>
      <c r="D164" s="1028">
        <v>3.8007233813252008E-3</v>
      </c>
      <c r="E164" s="1028">
        <v>0.08</v>
      </c>
      <c r="F164" s="1028">
        <v>0.06</v>
      </c>
    </row>
    <row r="165" spans="2:6">
      <c r="B165" s="1226">
        <v>40046</v>
      </c>
      <c r="C165" s="1028">
        <v>6.4699999999999994E-2</v>
      </c>
      <c r="D165" s="1028">
        <v>5.3437880754455651E-3</v>
      </c>
      <c r="E165" s="1028">
        <v>0.08</v>
      </c>
      <c r="F165" s="1028">
        <v>0.06</v>
      </c>
    </row>
    <row r="166" spans="2:6">
      <c r="B166" s="1226">
        <v>40049</v>
      </c>
      <c r="C166" s="1028">
        <v>6.4699999999999994E-2</v>
      </c>
      <c r="D166" s="1028">
        <v>4.9430780648972448E-3</v>
      </c>
      <c r="E166" s="1028">
        <v>0.08</v>
      </c>
      <c r="F166" s="1028">
        <v>0.06</v>
      </c>
    </row>
    <row r="167" spans="2:6">
      <c r="B167" s="1226">
        <v>40050</v>
      </c>
      <c r="C167" s="1028">
        <v>6.4699999999999994E-2</v>
      </c>
      <c r="D167" s="1028">
        <v>8.4221642047993366E-3</v>
      </c>
      <c r="E167" s="1028">
        <v>0.08</v>
      </c>
      <c r="F167" s="1028">
        <v>0.06</v>
      </c>
    </row>
    <row r="168" spans="2:6">
      <c r="B168" s="1226">
        <v>40051</v>
      </c>
      <c r="C168" s="1028">
        <v>6.4699999999999994E-2</v>
      </c>
      <c r="D168" s="1028">
        <v>1.1975934843231546E-2</v>
      </c>
      <c r="E168" s="1028">
        <v>0.08</v>
      </c>
      <c r="F168" s="1028">
        <v>0.06</v>
      </c>
    </row>
    <row r="169" spans="2:6">
      <c r="B169" s="1226">
        <v>40052</v>
      </c>
      <c r="C169" s="1028">
        <v>6.4699999999999994E-2</v>
      </c>
      <c r="D169" s="1028">
        <v>1.0926196321082084E-2</v>
      </c>
      <c r="E169" s="1028">
        <v>0.08</v>
      </c>
      <c r="F169" s="1028">
        <v>0.06</v>
      </c>
    </row>
    <row r="170" spans="2:6">
      <c r="B170" s="1226">
        <v>40053</v>
      </c>
      <c r="C170" s="1028">
        <v>6.4699999999999994E-2</v>
      </c>
      <c r="D170" s="1028">
        <v>5.5342303319427209E-3</v>
      </c>
      <c r="E170" s="1028">
        <v>0.08</v>
      </c>
      <c r="F170" s="1028">
        <v>0.06</v>
      </c>
    </row>
    <row r="171" spans="2:6">
      <c r="B171" s="1226">
        <v>40057</v>
      </c>
      <c r="C171" s="1028">
        <v>6.4699999999999994E-2</v>
      </c>
      <c r="D171" s="1028">
        <v>7.2113941875902813E-3</v>
      </c>
      <c r="E171" s="1028">
        <v>0.1</v>
      </c>
      <c r="F171" s="1028">
        <v>0.06</v>
      </c>
    </row>
    <row r="172" spans="2:6">
      <c r="B172" s="1226">
        <v>40058</v>
      </c>
      <c r="C172" s="1028">
        <v>6.4699999999999994E-2</v>
      </c>
      <c r="D172" s="1028">
        <v>8.1924282083219516E-3</v>
      </c>
      <c r="E172" s="1028">
        <v>0.1</v>
      </c>
      <c r="F172" s="1028">
        <v>0.06</v>
      </c>
    </row>
    <row r="173" spans="2:6">
      <c r="B173" s="1226">
        <v>40059</v>
      </c>
      <c r="C173" s="1028">
        <v>6.4699999999999994E-2</v>
      </c>
      <c r="D173" s="1028">
        <v>1.0565471984355224E-2</v>
      </c>
      <c r="E173" s="1028">
        <v>0.1</v>
      </c>
      <c r="F173" s="1028">
        <v>0.06</v>
      </c>
    </row>
    <row r="174" spans="2:6">
      <c r="B174" s="1226">
        <v>40060</v>
      </c>
      <c r="C174" s="1028">
        <v>6.4699999999999994E-2</v>
      </c>
      <c r="D174" s="1028">
        <v>8.3171478334065491E-3</v>
      </c>
      <c r="E174" s="1028">
        <v>0.1</v>
      </c>
      <c r="F174" s="1028">
        <v>0.06</v>
      </c>
    </row>
    <row r="175" spans="2:6">
      <c r="B175" s="1226">
        <v>40063</v>
      </c>
      <c r="C175" s="1028">
        <v>6.3299999999999995E-2</v>
      </c>
      <c r="D175" s="1028">
        <v>7.5180525610348114E-3</v>
      </c>
      <c r="E175" s="1028">
        <v>0.1</v>
      </c>
      <c r="F175" s="1028">
        <v>0.06</v>
      </c>
    </row>
    <row r="176" spans="2:6">
      <c r="B176" s="1226">
        <v>40064</v>
      </c>
      <c r="C176" s="1028">
        <v>6.3E-2</v>
      </c>
      <c r="D176" s="1028">
        <v>6.1200460961562111E-3</v>
      </c>
      <c r="E176" s="1028">
        <v>0.1</v>
      </c>
      <c r="F176" s="1028">
        <v>0.06</v>
      </c>
    </row>
    <row r="177" spans="2:6">
      <c r="B177" s="1226">
        <v>40065</v>
      </c>
      <c r="C177" s="1028">
        <v>6.3E-2</v>
      </c>
      <c r="D177" s="1028">
        <v>8.1842122671686376E-3</v>
      </c>
      <c r="E177" s="1028">
        <v>0.1</v>
      </c>
      <c r="F177" s="1028">
        <v>0.06</v>
      </c>
    </row>
    <row r="178" spans="2:6">
      <c r="B178" s="1226">
        <v>40066</v>
      </c>
      <c r="C178" s="1028">
        <v>6.3E-2</v>
      </c>
      <c r="D178" s="1028">
        <v>7.8291433517072486E-3</v>
      </c>
      <c r="E178" s="1028">
        <v>0.1</v>
      </c>
      <c r="F178" s="1028">
        <v>0.06</v>
      </c>
    </row>
    <row r="179" spans="2:6">
      <c r="B179" s="1226">
        <v>40067</v>
      </c>
      <c r="C179" s="1028">
        <v>6.3E-2</v>
      </c>
      <c r="D179" s="1028">
        <v>5.8885313137106189E-3</v>
      </c>
      <c r="E179" s="1028">
        <v>0.1</v>
      </c>
      <c r="F179" s="1028">
        <v>0.06</v>
      </c>
    </row>
    <row r="180" spans="2:6">
      <c r="B180" s="1226">
        <v>40070</v>
      </c>
      <c r="C180" s="1028">
        <v>6.2899999999999998E-2</v>
      </c>
      <c r="D180" s="1028">
        <v>7.9397081159950575E-3</v>
      </c>
      <c r="E180" s="1028">
        <v>0.1</v>
      </c>
      <c r="F180" s="1028">
        <v>0.06</v>
      </c>
    </row>
    <row r="181" spans="2:6">
      <c r="B181" s="1226">
        <v>40071</v>
      </c>
      <c r="C181" s="1028">
        <v>6.3500000000000001E-2</v>
      </c>
      <c r="D181" s="1028">
        <v>7.5614988519498464E-3</v>
      </c>
      <c r="E181" s="1028">
        <v>0.1</v>
      </c>
      <c r="F181" s="1028">
        <v>0.05</v>
      </c>
    </row>
    <row r="182" spans="2:6">
      <c r="B182" s="1226">
        <v>40072</v>
      </c>
      <c r="C182" s="1028">
        <v>6.3500000000000001E-2</v>
      </c>
      <c r="D182" s="1028">
        <v>7.799346429051471E-3</v>
      </c>
      <c r="E182" s="1028">
        <v>0.1</v>
      </c>
      <c r="F182" s="1028">
        <v>0.05</v>
      </c>
    </row>
    <row r="183" spans="2:6">
      <c r="B183" s="1226">
        <v>40073</v>
      </c>
      <c r="C183" s="1028">
        <v>6.2899999999999998E-2</v>
      </c>
      <c r="D183" s="1028">
        <v>6.6941118556577738E-3</v>
      </c>
      <c r="E183" s="1028">
        <v>0.1</v>
      </c>
      <c r="F183" s="1028">
        <v>0.05</v>
      </c>
    </row>
    <row r="184" spans="2:6">
      <c r="B184" s="1226">
        <v>40074</v>
      </c>
      <c r="C184" s="1028">
        <v>6.2899999999999998E-2</v>
      </c>
      <c r="D184" s="1028">
        <v>4.7523377047305583E-3</v>
      </c>
      <c r="E184" s="1028">
        <v>0.1</v>
      </c>
      <c r="F184" s="1028">
        <v>0.05</v>
      </c>
    </row>
    <row r="185" spans="2:6">
      <c r="B185" s="1226">
        <v>40077</v>
      </c>
      <c r="C185" s="1028">
        <v>6.2899999999999998E-2</v>
      </c>
      <c r="D185" s="1028">
        <v>7.4390310507350035E-3</v>
      </c>
      <c r="E185" s="1028">
        <v>0.08</v>
      </c>
      <c r="F185" s="1028">
        <v>0.05</v>
      </c>
    </row>
    <row r="186" spans="2:6">
      <c r="B186" s="1226">
        <v>40078</v>
      </c>
      <c r="C186" s="1028">
        <v>6.2899999999999998E-2</v>
      </c>
      <c r="D186" s="1028">
        <v>5.8277600503145325E-3</v>
      </c>
      <c r="E186" s="1028">
        <v>9.5000000000000001E-2</v>
      </c>
      <c r="F186" s="1028">
        <v>0.05</v>
      </c>
    </row>
    <row r="187" spans="2:6">
      <c r="B187" s="1226">
        <v>40079</v>
      </c>
      <c r="C187" s="1028">
        <v>6.2875E-2</v>
      </c>
      <c r="D187" s="1028">
        <v>5.5414938227696768E-3</v>
      </c>
      <c r="E187" s="1028">
        <v>9.5000000000000001E-2</v>
      </c>
      <c r="F187" s="1028">
        <v>0.05</v>
      </c>
    </row>
    <row r="188" spans="2:6">
      <c r="B188" s="1226">
        <v>40080</v>
      </c>
      <c r="C188" s="1028">
        <v>6.2875E-2</v>
      </c>
      <c r="D188" s="1028">
        <v>5.6960085185634723E-3</v>
      </c>
      <c r="E188" s="1028">
        <v>9.5000000000000001E-2</v>
      </c>
      <c r="F188" s="1028">
        <v>0.05</v>
      </c>
    </row>
    <row r="189" spans="2:6">
      <c r="B189" s="1226">
        <v>40081</v>
      </c>
      <c r="C189" s="1028">
        <v>6.2899999999999998E-2</v>
      </c>
      <c r="D189" s="1028">
        <v>4.5400924950445088E-3</v>
      </c>
      <c r="E189" s="1028">
        <v>9.5000000000000001E-2</v>
      </c>
      <c r="F189" s="1028">
        <v>0.05</v>
      </c>
    </row>
    <row r="190" spans="2:6">
      <c r="B190" s="1226">
        <v>40084</v>
      </c>
      <c r="C190" s="1028">
        <v>6.2875E-2</v>
      </c>
      <c r="D190" s="1028">
        <v>1.6002400008212285E-2</v>
      </c>
      <c r="E190" s="1028">
        <v>8.2500000000000004E-2</v>
      </c>
      <c r="F190" s="1028">
        <v>0.05</v>
      </c>
    </row>
    <row r="191" spans="2:6">
      <c r="B191" s="1226">
        <v>40085</v>
      </c>
      <c r="C191" s="1028">
        <v>6.2875E-2</v>
      </c>
      <c r="D191" s="1028">
        <v>6.0180425332781217E-3</v>
      </c>
      <c r="E191" s="1028">
        <v>8.5000000000000006E-2</v>
      </c>
      <c r="F191" s="1028">
        <v>0.05</v>
      </c>
    </row>
    <row r="192" spans="2:6">
      <c r="B192" s="1226">
        <v>40086</v>
      </c>
      <c r="C192" s="1028">
        <v>6.3E-2</v>
      </c>
      <c r="D192" s="1028">
        <v>4.9793552485502919E-3</v>
      </c>
      <c r="E192" s="1028">
        <v>7.0000000000000007E-2</v>
      </c>
      <c r="F192" s="1028">
        <v>0.05</v>
      </c>
    </row>
    <row r="193" spans="2:6">
      <c r="B193" s="1226">
        <v>40087</v>
      </c>
      <c r="C193" s="1028">
        <v>6.2875E-2</v>
      </c>
      <c r="D193" s="1028">
        <v>6.9780622142671753E-3</v>
      </c>
      <c r="E193" s="1028">
        <v>8.5000000000000006E-2</v>
      </c>
      <c r="F193" s="1028">
        <v>0.05</v>
      </c>
    </row>
    <row r="194" spans="2:6">
      <c r="B194" s="1226">
        <v>40088</v>
      </c>
      <c r="C194" s="1028">
        <v>6.2875E-2</v>
      </c>
      <c r="D194" s="1028">
        <v>8.9900909489988041E-3</v>
      </c>
      <c r="E194" s="1028">
        <v>0.08</v>
      </c>
      <c r="F194" s="1028">
        <v>0.05</v>
      </c>
    </row>
    <row r="195" spans="2:6">
      <c r="B195" s="1226">
        <v>40091</v>
      </c>
      <c r="C195" s="1028">
        <v>6.2899999999999998E-2</v>
      </c>
      <c r="D195" s="1028">
        <v>7.4098728970086172E-3</v>
      </c>
      <c r="E195" s="1028">
        <v>0.09</v>
      </c>
      <c r="F195" s="1028">
        <v>0.05</v>
      </c>
    </row>
    <row r="196" spans="2:6">
      <c r="B196" s="1226">
        <v>40092</v>
      </c>
      <c r="C196" s="1028">
        <v>6.2899999999999998E-2</v>
      </c>
      <c r="D196" s="1028">
        <v>8.348170222247835E-3</v>
      </c>
      <c r="E196" s="1028">
        <v>7.0000000000000007E-2</v>
      </c>
      <c r="F196" s="1028">
        <v>5.2499999999999998E-2</v>
      </c>
    </row>
    <row r="197" spans="2:6">
      <c r="B197" s="1226">
        <v>40093</v>
      </c>
      <c r="C197" s="1028">
        <v>6.3E-2</v>
      </c>
      <c r="D197" s="1028">
        <v>5.0644573223951935E-3</v>
      </c>
      <c r="E197" s="1028">
        <v>0.08</v>
      </c>
      <c r="F197" s="1028">
        <v>5.1299999999999998E-2</v>
      </c>
    </row>
    <row r="198" spans="2:6">
      <c r="B198" s="1226">
        <v>40094</v>
      </c>
      <c r="C198" s="1028">
        <v>6.2899999999999998E-2</v>
      </c>
      <c r="D198" s="1028">
        <v>5.0769961314010605E-3</v>
      </c>
      <c r="E198" s="1028">
        <v>0.09</v>
      </c>
      <c r="F198" s="1028">
        <v>0.05</v>
      </c>
    </row>
    <row r="199" spans="2:6">
      <c r="B199" s="1226">
        <v>40095</v>
      </c>
      <c r="C199" s="1028">
        <v>6.2899999999999998E-2</v>
      </c>
      <c r="D199" s="1028">
        <v>5.5188384558708123E-3</v>
      </c>
      <c r="E199" s="1028">
        <v>0.09</v>
      </c>
      <c r="F199" s="1028">
        <v>0.05</v>
      </c>
    </row>
    <row r="200" spans="2:6">
      <c r="B200" s="1226">
        <v>40098</v>
      </c>
      <c r="C200" s="1028">
        <v>6.3E-2</v>
      </c>
      <c r="D200" s="1028">
        <v>4.469609598613416E-3</v>
      </c>
      <c r="E200" s="1028">
        <v>0.09</v>
      </c>
      <c r="F200" s="1028">
        <v>0.05</v>
      </c>
    </row>
    <row r="201" spans="2:6">
      <c r="B201" s="1226">
        <v>40099</v>
      </c>
      <c r="C201" s="1028">
        <v>6.2899999999999998E-2</v>
      </c>
      <c r="D201" s="1028">
        <v>6.1066626658976154E-3</v>
      </c>
      <c r="E201" s="1028">
        <v>0.08</v>
      </c>
      <c r="F201" s="1028">
        <v>5.1299999999999998E-2</v>
      </c>
    </row>
    <row r="202" spans="2:6">
      <c r="B202" s="1226">
        <v>40100</v>
      </c>
      <c r="C202" s="1028">
        <v>6.2899999999999998E-2</v>
      </c>
      <c r="D202" s="1028">
        <v>7.8817452579549221E-3</v>
      </c>
      <c r="E202" s="1028">
        <v>0.09</v>
      </c>
      <c r="F202" s="1028">
        <v>0.05</v>
      </c>
    </row>
    <row r="203" spans="2:6">
      <c r="B203" s="1226">
        <v>40101</v>
      </c>
      <c r="C203" s="1028">
        <v>6.2899999999999998E-2</v>
      </c>
      <c r="D203" s="1028">
        <v>6.7588680582178866E-3</v>
      </c>
      <c r="E203" s="1028">
        <v>0.08</v>
      </c>
      <c r="F203" s="1028">
        <v>5.1299999999999998E-2</v>
      </c>
    </row>
    <row r="204" spans="2:6">
      <c r="B204" s="1226">
        <v>40102</v>
      </c>
      <c r="C204" s="1028">
        <v>6.2899999999999998E-2</v>
      </c>
      <c r="D204" s="1028">
        <v>4.103137737126626E-3</v>
      </c>
      <c r="E204" s="1028">
        <v>0.08</v>
      </c>
      <c r="F204" s="1028">
        <v>5.1299999999999998E-2</v>
      </c>
    </row>
    <row r="205" spans="2:6">
      <c r="B205" s="1226">
        <v>40105</v>
      </c>
      <c r="C205" s="1028">
        <v>6.2899999999999998E-2</v>
      </c>
      <c r="D205" s="1028">
        <v>3.9593614018474292E-3</v>
      </c>
      <c r="E205" s="1028">
        <v>0.08</v>
      </c>
      <c r="F205" s="1028">
        <v>5.1299999999999998E-2</v>
      </c>
    </row>
    <row r="206" spans="2:6">
      <c r="B206" s="1226">
        <v>40106</v>
      </c>
      <c r="C206" s="1028">
        <v>6.2899999999999998E-2</v>
      </c>
      <c r="D206" s="1028">
        <v>5.0333480681906259E-3</v>
      </c>
      <c r="E206" s="1028">
        <v>7.4999999999999997E-2</v>
      </c>
      <c r="F206" s="1028">
        <v>4.4999999999999998E-2</v>
      </c>
    </row>
    <row r="207" spans="2:6">
      <c r="B207" s="1226">
        <v>40107</v>
      </c>
      <c r="C207" s="1028">
        <v>6.2899999999999998E-2</v>
      </c>
      <c r="D207" s="1028">
        <v>4.5759204726382643E-3</v>
      </c>
      <c r="E207" s="1028">
        <v>0.08</v>
      </c>
      <c r="F207" s="1028">
        <v>0.05</v>
      </c>
    </row>
    <row r="208" spans="2:6">
      <c r="B208" s="1226">
        <v>40108</v>
      </c>
      <c r="C208" s="1028">
        <v>6.2899999999999998E-2</v>
      </c>
      <c r="D208" s="1028">
        <v>5.5117847874161519E-3</v>
      </c>
      <c r="E208" s="1028">
        <v>7.4999999999999997E-2</v>
      </c>
      <c r="F208" s="1028">
        <v>5.1299999999999998E-2</v>
      </c>
    </row>
    <row r="209" spans="2:6">
      <c r="B209" s="1226">
        <v>40109</v>
      </c>
      <c r="C209" s="1028">
        <v>6.2899999999999998E-2</v>
      </c>
      <c r="D209" s="1028">
        <v>4.8930300917313686E-3</v>
      </c>
      <c r="E209" s="1028">
        <v>7.4999999999999997E-2</v>
      </c>
      <c r="F209" s="1028">
        <v>5.1299999999999998E-2</v>
      </c>
    </row>
    <row r="210" spans="2:6">
      <c r="B210" s="1226">
        <v>40112</v>
      </c>
      <c r="C210" s="1028">
        <v>6.2899999999999998E-2</v>
      </c>
      <c r="D210" s="1028">
        <v>5.5222043197199399E-3</v>
      </c>
      <c r="E210" s="1028">
        <v>7.4999999999999997E-2</v>
      </c>
      <c r="F210" s="1028">
        <v>5.1299999999999998E-2</v>
      </c>
    </row>
    <row r="211" spans="2:6">
      <c r="B211" s="1226">
        <v>40113</v>
      </c>
      <c r="C211" s="1028">
        <v>6.2899999999999998E-2</v>
      </c>
      <c r="D211" s="1028">
        <v>5.0787951387813134E-3</v>
      </c>
      <c r="E211" s="1028">
        <v>7.4999999999999997E-2</v>
      </c>
      <c r="F211" s="1028">
        <v>5.1299999999999998E-2</v>
      </c>
    </row>
    <row r="212" spans="2:6">
      <c r="B212" s="1226">
        <v>40114</v>
      </c>
      <c r="C212" s="1028">
        <v>6.2899999999999998E-2</v>
      </c>
      <c r="D212" s="1028">
        <v>5.284964482439574E-3</v>
      </c>
      <c r="E212" s="1028">
        <v>7.4999999999999997E-2</v>
      </c>
      <c r="F212" s="1028">
        <v>5.1299999999999998E-2</v>
      </c>
    </row>
    <row r="213" spans="2:6">
      <c r="B213" s="1226">
        <v>40115</v>
      </c>
      <c r="C213" s="1028">
        <v>6.2899999999999998E-2</v>
      </c>
      <c r="D213" s="1028">
        <v>5.8718673613207071E-3</v>
      </c>
      <c r="E213" s="1028">
        <v>7.4999999999999997E-2</v>
      </c>
      <c r="F213" s="1028">
        <v>5.1299999999999998E-2</v>
      </c>
    </row>
    <row r="214" spans="2:6">
      <c r="B214" s="1226">
        <v>40116</v>
      </c>
      <c r="C214" s="1028">
        <v>6.2899999999999998E-2</v>
      </c>
      <c r="D214" s="1028">
        <v>3.5559519617462273E-3</v>
      </c>
      <c r="E214" s="1028">
        <v>7.4999999999999997E-2</v>
      </c>
      <c r="F214" s="1028">
        <v>5.1299999999999998E-2</v>
      </c>
    </row>
    <row r="215" spans="2:6">
      <c r="B215" s="1226">
        <v>40119</v>
      </c>
      <c r="C215" s="1224">
        <v>6.2899999999999998E-2</v>
      </c>
      <c r="D215" s="1224">
        <v>3.5702671586005713E-3</v>
      </c>
      <c r="E215" s="1224">
        <v>0.08</v>
      </c>
      <c r="F215" s="1224">
        <v>0.05</v>
      </c>
    </row>
    <row r="216" spans="2:6">
      <c r="B216" s="1226">
        <v>40120</v>
      </c>
      <c r="C216" s="1224">
        <v>6.2899999999999998E-2</v>
      </c>
      <c r="D216" s="1224">
        <v>3.5819564709925712E-3</v>
      </c>
      <c r="E216" s="1224">
        <v>7.0000000000000007E-2</v>
      </c>
      <c r="F216" s="1224">
        <v>4.6300000000000001E-2</v>
      </c>
    </row>
    <row r="217" spans="2:6">
      <c r="B217" s="1226">
        <v>40121</v>
      </c>
      <c r="C217" s="1224">
        <v>6.2899999999999998E-2</v>
      </c>
      <c r="D217" s="1224">
        <v>2.9662213152116474E-3</v>
      </c>
      <c r="E217" s="1224">
        <v>7.0000000000000007E-2</v>
      </c>
      <c r="F217" s="1224">
        <v>4.6300000000000001E-2</v>
      </c>
    </row>
    <row r="218" spans="2:6">
      <c r="B218" s="1226">
        <v>40122</v>
      </c>
      <c r="C218" s="1224">
        <v>6.2899999999999998E-2</v>
      </c>
      <c r="D218" s="1224">
        <v>2.6036468353613546E-3</v>
      </c>
      <c r="E218" s="1224">
        <v>7.0000000000000007E-2</v>
      </c>
      <c r="F218" s="1224">
        <v>4.6300000000000001E-2</v>
      </c>
    </row>
    <row r="219" spans="2:6">
      <c r="B219" s="1226">
        <v>40123</v>
      </c>
      <c r="C219" s="1224">
        <v>6.2899999999999998E-2</v>
      </c>
      <c r="D219" s="1224">
        <v>2.9372542474367571E-3</v>
      </c>
      <c r="E219" s="1224">
        <v>7.0000000000000007E-2</v>
      </c>
      <c r="F219" s="1224">
        <v>0.04</v>
      </c>
    </row>
    <row r="220" spans="2:6">
      <c r="B220" s="1226">
        <v>40126</v>
      </c>
      <c r="C220" s="1224">
        <v>6.2899999999999998E-2</v>
      </c>
      <c r="D220" s="1224">
        <v>1.5618344018223532E-3</v>
      </c>
      <c r="E220" s="1224">
        <v>7.0000000000000007E-2</v>
      </c>
      <c r="F220" s="1224">
        <v>4.6300000000000001E-2</v>
      </c>
    </row>
    <row r="221" spans="2:6">
      <c r="B221" s="1226">
        <v>40127</v>
      </c>
      <c r="C221" s="1224">
        <v>6.2899999999999998E-2</v>
      </c>
      <c r="D221" s="1224">
        <v>1.6370770919608836E-3</v>
      </c>
      <c r="E221" s="1224">
        <v>7.0000000000000007E-2</v>
      </c>
      <c r="F221" s="1224">
        <v>4.6300000000000001E-2</v>
      </c>
    </row>
    <row r="222" spans="2:6">
      <c r="B222" s="1226">
        <v>40128</v>
      </c>
      <c r="C222" s="1224">
        <v>6.3E-2</v>
      </c>
      <c r="D222" s="1224">
        <v>3.3358997473811772E-3</v>
      </c>
      <c r="E222" s="1224">
        <v>7.0000000000000007E-2</v>
      </c>
      <c r="F222" s="1224">
        <v>4.6300000000000001E-2</v>
      </c>
    </row>
    <row r="223" spans="2:6">
      <c r="B223" s="1226">
        <v>40129</v>
      </c>
      <c r="C223" s="1224">
        <v>6.25E-2</v>
      </c>
      <c r="D223" s="1224">
        <v>4.8894951497514601E-3</v>
      </c>
      <c r="E223" s="1224">
        <v>7.0000000000000007E-2</v>
      </c>
      <c r="F223" s="1224">
        <v>4.6300000000000001E-2</v>
      </c>
    </row>
    <row r="224" spans="2:6">
      <c r="B224" s="1226">
        <v>40130</v>
      </c>
      <c r="C224" s="1224">
        <v>5.4800000000000008E-2</v>
      </c>
      <c r="D224" s="1224">
        <v>2.1268795574251437E-3</v>
      </c>
      <c r="E224" s="1224">
        <v>6.7500000000000004E-2</v>
      </c>
      <c r="F224" s="1224">
        <v>4.2500000000000003E-2</v>
      </c>
    </row>
    <row r="225" spans="2:6">
      <c r="B225" s="1226">
        <v>40133</v>
      </c>
      <c r="C225" s="1224">
        <v>5.5500000000000001E-2</v>
      </c>
      <c r="D225" s="1224">
        <v>2.0674713517126637E-3</v>
      </c>
      <c r="E225" s="1224">
        <v>6.7500000000000004E-2</v>
      </c>
      <c r="F225" s="1224">
        <v>4.2500000000000003E-2</v>
      </c>
    </row>
    <row r="226" spans="2:6">
      <c r="B226" s="1226">
        <v>40134</v>
      </c>
      <c r="C226" s="1224">
        <v>5.0999999999999997E-2</v>
      </c>
      <c r="D226" s="1224">
        <v>1.9782062334945142E-3</v>
      </c>
      <c r="E226" s="1224">
        <v>7.0000000000000007E-2</v>
      </c>
      <c r="F226" s="1224">
        <v>0.04</v>
      </c>
    </row>
    <row r="227" spans="2:6">
      <c r="B227" s="1226">
        <v>40135</v>
      </c>
      <c r="C227" s="1224">
        <v>5.0999999999999997E-2</v>
      </c>
      <c r="D227" s="1224">
        <v>3.3778586525229693E-3</v>
      </c>
      <c r="E227" s="1224">
        <v>6.5000000000000002E-2</v>
      </c>
      <c r="F227" s="1224">
        <v>4.2500000000000003E-2</v>
      </c>
    </row>
    <row r="228" spans="2:6">
      <c r="B228" s="1226">
        <v>40136</v>
      </c>
      <c r="C228" s="1224">
        <v>0.05</v>
      </c>
      <c r="D228" s="1224">
        <v>5.8580995810794505E-3</v>
      </c>
      <c r="E228" s="1224">
        <v>6.5000000000000002E-2</v>
      </c>
      <c r="F228" s="1224">
        <v>0.04</v>
      </c>
    </row>
    <row r="229" spans="2:6">
      <c r="B229" s="1226">
        <v>40137</v>
      </c>
      <c r="C229" s="1224">
        <v>0.05</v>
      </c>
      <c r="D229" s="1224">
        <v>5.2276496906108298E-3</v>
      </c>
      <c r="E229" s="1224">
        <v>6.5000000000000002E-2</v>
      </c>
      <c r="F229" s="1224">
        <v>0.04</v>
      </c>
    </row>
    <row r="230" spans="2:6">
      <c r="B230" s="1226">
        <v>40140</v>
      </c>
      <c r="C230" s="1224">
        <v>4.8000000000000001E-2</v>
      </c>
      <c r="D230" s="1224">
        <v>5.4355891304179909E-3</v>
      </c>
      <c r="E230" s="1224">
        <v>0.06</v>
      </c>
      <c r="F230" s="1224">
        <v>3.9E-2</v>
      </c>
    </row>
    <row r="231" spans="2:6">
      <c r="B231" s="1226">
        <v>40141</v>
      </c>
      <c r="C231" s="1224">
        <v>4.8000000000000001E-2</v>
      </c>
      <c r="D231" s="1224">
        <v>4.6486495878319701E-3</v>
      </c>
      <c r="E231" s="1224">
        <v>0.06</v>
      </c>
      <c r="F231" s="1224">
        <v>3.4000000000000002E-2</v>
      </c>
    </row>
    <row r="232" spans="2:6">
      <c r="B232" s="1226">
        <v>40142</v>
      </c>
      <c r="C232" s="1224">
        <v>4.7E-2</v>
      </c>
      <c r="D232" s="1224">
        <v>7.4947204724592487E-3</v>
      </c>
      <c r="E232" s="1224">
        <v>0.06</v>
      </c>
      <c r="F232" s="1224">
        <v>3.3500000000000002E-2</v>
      </c>
    </row>
    <row r="233" spans="2:6">
      <c r="B233" s="1226">
        <v>40143</v>
      </c>
      <c r="C233" s="1224">
        <v>4.7E-2</v>
      </c>
      <c r="D233" s="1224">
        <v>3.9980740854311057E-3</v>
      </c>
      <c r="E233" s="1224">
        <v>0.06</v>
      </c>
      <c r="F233" s="1224">
        <v>3.3500000000000002E-2</v>
      </c>
    </row>
    <row r="234" spans="2:6">
      <c r="B234" s="1226">
        <v>40147</v>
      </c>
      <c r="C234" s="1224">
        <v>4.5999999999999999E-2</v>
      </c>
      <c r="D234" s="1224">
        <v>1.9711291234288564E-3</v>
      </c>
      <c r="E234" s="1224">
        <v>0.06</v>
      </c>
      <c r="F234" s="1224">
        <v>3.3000000000000002E-2</v>
      </c>
    </row>
    <row r="235" spans="2:6">
      <c r="B235" s="1226">
        <v>40148</v>
      </c>
      <c r="C235" s="1224">
        <v>4.5999999999999999E-2</v>
      </c>
      <c r="D235" s="1224">
        <v>2.1459117087555967E-3</v>
      </c>
      <c r="E235" s="1224">
        <v>0.06</v>
      </c>
      <c r="F235" s="1224">
        <v>3.3000000000000002E-2</v>
      </c>
    </row>
    <row r="236" spans="2:6">
      <c r="B236" s="1226">
        <v>40149</v>
      </c>
      <c r="C236" s="1224">
        <v>4.5999999999999999E-2</v>
      </c>
      <c r="D236" s="1224">
        <v>1.6485593162889757E-3</v>
      </c>
      <c r="E236" s="1224">
        <v>0.06</v>
      </c>
      <c r="F236" s="1224">
        <v>2.7999999999999997E-2</v>
      </c>
    </row>
    <row r="237" spans="2:6">
      <c r="B237" s="1226">
        <v>40150</v>
      </c>
      <c r="C237" s="1224">
        <v>4.5499999999999999E-2</v>
      </c>
      <c r="D237" s="1224">
        <v>1.1602673317861211E-3</v>
      </c>
      <c r="E237" s="1224">
        <v>0.06</v>
      </c>
      <c r="F237" s="1224">
        <v>2.7999999999999997E-2</v>
      </c>
    </row>
    <row r="238" spans="2:6">
      <c r="B238" s="1226">
        <v>40151</v>
      </c>
      <c r="C238" s="1224">
        <v>4.4999999999999998E-2</v>
      </c>
      <c r="D238" s="1224">
        <v>2.0921030085738015E-3</v>
      </c>
      <c r="E238" s="1224">
        <v>0.06</v>
      </c>
      <c r="F238" s="1224">
        <v>2.7999999999999997E-2</v>
      </c>
    </row>
    <row r="239" spans="2:6">
      <c r="B239" s="1226">
        <v>40154</v>
      </c>
      <c r="C239" s="1224">
        <v>4.3299999999999998E-2</v>
      </c>
      <c r="D239" s="1224">
        <v>1.9057341044013444E-3</v>
      </c>
      <c r="E239" s="1224">
        <v>5.8799999999999998E-2</v>
      </c>
      <c r="F239" s="1224">
        <v>2.7999999999999997E-2</v>
      </c>
    </row>
    <row r="240" spans="2:6">
      <c r="B240" s="1226">
        <v>40155</v>
      </c>
      <c r="C240" s="1224">
        <v>4.0399999999999998E-2</v>
      </c>
      <c r="D240" s="1224">
        <v>1.9442380285640663E-3</v>
      </c>
      <c r="E240" s="1224">
        <v>5.8799999999999998E-2</v>
      </c>
      <c r="F240" s="1224">
        <v>2.7999999999999997E-2</v>
      </c>
    </row>
    <row r="241" spans="2:6">
      <c r="B241" s="1226">
        <v>40156</v>
      </c>
      <c r="C241" s="1224">
        <v>3.9800000000000002E-2</v>
      </c>
      <c r="D241" s="1224">
        <v>2.6747811157066927E-3</v>
      </c>
      <c r="E241" s="1224">
        <v>5.7999999999999996E-2</v>
      </c>
      <c r="F241" s="1224">
        <v>2.75E-2</v>
      </c>
    </row>
    <row r="242" spans="2:6">
      <c r="B242" s="1226">
        <v>40157</v>
      </c>
      <c r="C242" s="1224">
        <v>3.9E-2</v>
      </c>
      <c r="D242" s="1224">
        <v>1.7620595386776019E-3</v>
      </c>
      <c r="E242" s="1224">
        <v>5.7999999999999996E-2</v>
      </c>
      <c r="F242" s="1224">
        <v>2.63E-2</v>
      </c>
    </row>
    <row r="243" spans="2:6">
      <c r="B243" s="1226">
        <v>40158</v>
      </c>
      <c r="C243" s="1224">
        <v>3.8300000000000001E-2</v>
      </c>
      <c r="D243" s="1224">
        <v>7.405056007259019E-3</v>
      </c>
      <c r="E243" s="1224">
        <v>5.7999999999999996E-2</v>
      </c>
      <c r="F243" s="1224">
        <v>2.63E-2</v>
      </c>
    </row>
    <row r="244" spans="2:6">
      <c r="B244" s="1226">
        <v>40161</v>
      </c>
      <c r="C244" s="1224">
        <v>3.6299999999999999E-2</v>
      </c>
      <c r="D244" s="1224">
        <v>2.9594933074883097E-3</v>
      </c>
      <c r="E244" s="1224">
        <v>5.5E-2</v>
      </c>
      <c r="F244" s="1224">
        <v>2.3E-2</v>
      </c>
    </row>
    <row r="245" spans="2:6">
      <c r="B245" s="1226">
        <v>40162</v>
      </c>
      <c r="C245" s="1224">
        <v>3.49E-2</v>
      </c>
      <c r="D245" s="1224">
        <v>2.8721715986993312E-3</v>
      </c>
      <c r="E245" s="1224">
        <v>5.5E-2</v>
      </c>
      <c r="F245" s="1224">
        <v>2.3E-2</v>
      </c>
    </row>
    <row r="246" spans="2:6">
      <c r="B246" s="1226">
        <v>40167</v>
      </c>
      <c r="C246" s="1224">
        <v>3.3000000000000002E-2</v>
      </c>
      <c r="D246" s="1224">
        <v>2.5140225554000427E-3</v>
      </c>
      <c r="E246" s="1224">
        <v>7.0000000000000007E-2</v>
      </c>
      <c r="F246" s="1224">
        <v>0.02</v>
      </c>
    </row>
    <row r="247" spans="2:6">
      <c r="B247" s="1226">
        <v>40168</v>
      </c>
      <c r="C247" s="1224">
        <v>3.15E-2</v>
      </c>
      <c r="D247" s="1224">
        <v>1.6407132394716457E-3</v>
      </c>
      <c r="E247" s="1224">
        <v>5.2499999999999998E-2</v>
      </c>
      <c r="F247" s="1224">
        <v>2.0499999999999997E-2</v>
      </c>
    </row>
    <row r="248" spans="2:6">
      <c r="B248" s="1226">
        <v>40169</v>
      </c>
      <c r="C248" s="1224">
        <v>3.0299999999999997E-2</v>
      </c>
      <c r="D248" s="1224">
        <v>1.4406505898867112E-3</v>
      </c>
      <c r="E248" s="1224">
        <v>5.1500000000000004E-2</v>
      </c>
      <c r="F248" s="1224">
        <v>0.02</v>
      </c>
    </row>
    <row r="249" spans="2:6">
      <c r="B249" s="1226">
        <v>40170</v>
      </c>
      <c r="C249" s="1224">
        <v>0.03</v>
      </c>
      <c r="D249" s="1224">
        <v>1.3346107279002888E-3</v>
      </c>
      <c r="E249" s="1224">
        <v>5.1500000000000004E-2</v>
      </c>
      <c r="F249" s="1224">
        <v>0.02</v>
      </c>
    </row>
    <row r="250" spans="2:6">
      <c r="B250" s="1226">
        <v>40171</v>
      </c>
      <c r="C250" s="1224">
        <v>2.9500000000000002E-2</v>
      </c>
      <c r="D250" s="1224">
        <v>5.7699796916012517E-3</v>
      </c>
      <c r="E250" s="1224">
        <v>5.0499999999999996E-2</v>
      </c>
      <c r="F250" s="1224">
        <v>1.95E-2</v>
      </c>
    </row>
    <row r="251" spans="2:6">
      <c r="B251" s="1226">
        <v>40172</v>
      </c>
      <c r="C251" s="1224">
        <v>2.8300000000000002E-2</v>
      </c>
      <c r="D251" s="1224">
        <v>7.4571762680179336E-3</v>
      </c>
      <c r="E251" s="1224">
        <v>0.05</v>
      </c>
      <c r="F251" s="1224">
        <v>1.9E-2</v>
      </c>
    </row>
    <row r="252" spans="2:6">
      <c r="B252" s="1226">
        <v>40175</v>
      </c>
      <c r="C252" s="1224">
        <v>2.75E-2</v>
      </c>
      <c r="D252" s="1224">
        <v>2.2269922323188145E-3</v>
      </c>
      <c r="E252" s="1224">
        <v>4.9500000000000002E-2</v>
      </c>
      <c r="F252" s="1224">
        <v>1.8000000000000002E-2</v>
      </c>
    </row>
    <row r="253" spans="2:6">
      <c r="B253" s="1226">
        <v>40176</v>
      </c>
      <c r="C253" s="1224">
        <v>2.75E-2</v>
      </c>
      <c r="D253" s="1224">
        <v>1.2915824431272295E-3</v>
      </c>
      <c r="E253" s="1224">
        <v>7.0000000000000007E-2</v>
      </c>
      <c r="F253" s="1224">
        <v>1.9E-2</v>
      </c>
    </row>
    <row r="254" spans="2:6">
      <c r="B254" s="1226">
        <v>40177</v>
      </c>
      <c r="C254" s="1224">
        <v>2.7400000000000004E-2</v>
      </c>
      <c r="D254" s="1224">
        <v>1.5847997178808574E-3</v>
      </c>
      <c r="E254" s="1224">
        <v>4.9500000000000002E-2</v>
      </c>
      <c r="F254" s="1224">
        <v>1.8000000000000002E-2</v>
      </c>
    </row>
    <row r="255" spans="2:6">
      <c r="B255" s="1226">
        <v>40178</v>
      </c>
      <c r="C255" s="1224">
        <v>2.7099999999999999E-2</v>
      </c>
      <c r="D255" s="1224">
        <v>4.0736496394180814E-3</v>
      </c>
      <c r="E255" s="1224">
        <v>4.9500000000000002E-2</v>
      </c>
      <c r="F255" s="1224">
        <v>1.8000000000000002E-2</v>
      </c>
    </row>
    <row r="256" spans="2:6">
      <c r="B256" s="1226">
        <v>40183</v>
      </c>
      <c r="C256" s="1224">
        <v>2.7000000000000003E-2</v>
      </c>
      <c r="D256" s="1224">
        <v>1.842953741002329E-3</v>
      </c>
      <c r="E256" s="1224">
        <v>4.9500000000000002E-2</v>
      </c>
      <c r="F256" s="1224">
        <v>1.8000000000000002E-2</v>
      </c>
    </row>
    <row r="257" spans="2:6">
      <c r="B257" s="1226">
        <v>40184</v>
      </c>
      <c r="C257" s="1224">
        <v>2.6800000000000001E-2</v>
      </c>
      <c r="D257" s="1224">
        <v>1.3134632728312961E-3</v>
      </c>
      <c r="E257" s="1224">
        <v>4.9500000000000002E-2</v>
      </c>
      <c r="F257" s="1224">
        <v>1.8000000000000002E-2</v>
      </c>
    </row>
    <row r="258" spans="2:6">
      <c r="B258" s="1226">
        <v>40188</v>
      </c>
      <c r="C258" s="1224">
        <v>2.6600000000000002E-2</v>
      </c>
      <c r="D258" s="1224">
        <v>1.8862322684737316E-3</v>
      </c>
      <c r="E258" s="1224">
        <v>4.9500000000000002E-2</v>
      </c>
      <c r="F258" s="1224">
        <v>1.78E-2</v>
      </c>
    </row>
    <row r="259" spans="2:6">
      <c r="B259" s="1226">
        <v>40189</v>
      </c>
      <c r="C259" s="1224">
        <v>2.6700000000000002E-2</v>
      </c>
      <c r="D259" s="1224">
        <v>1.4152134614740922E-3</v>
      </c>
      <c r="E259" s="1224">
        <v>4.9500000000000002E-2</v>
      </c>
      <c r="F259" s="1224">
        <v>1.78E-2</v>
      </c>
    </row>
    <row r="260" spans="2:6">
      <c r="B260" s="1226">
        <v>40190</v>
      </c>
      <c r="C260" s="1224">
        <v>2.6600000000000002E-2</v>
      </c>
      <c r="D260" s="1224">
        <v>1.3549326512285911E-3</v>
      </c>
      <c r="E260" s="1224">
        <v>4.9000000000000002E-2</v>
      </c>
      <c r="F260" s="1224">
        <v>1.7299999999999999E-2</v>
      </c>
    </row>
    <row r="261" spans="2:6">
      <c r="B261" s="1226">
        <v>40191</v>
      </c>
      <c r="C261" s="1224">
        <v>2.6600000000000002E-2</v>
      </c>
      <c r="D261" s="1224">
        <v>1.4486570019980047E-3</v>
      </c>
      <c r="E261" s="1224">
        <v>4.9000000000000002E-2</v>
      </c>
      <c r="F261" s="1224">
        <v>1.7299999999999999E-2</v>
      </c>
    </row>
    <row r="262" spans="2:6">
      <c r="B262" s="1226">
        <v>40192</v>
      </c>
      <c r="C262" s="1224">
        <v>2.6600000000000002E-2</v>
      </c>
      <c r="D262" s="1224">
        <v>2.5997482100573116E-3</v>
      </c>
      <c r="E262" s="1224">
        <v>4.9000000000000002E-2</v>
      </c>
      <c r="F262" s="1224">
        <v>1.7299999999999999E-2</v>
      </c>
    </row>
    <row r="263" spans="2:6">
      <c r="B263" s="1226">
        <v>40193</v>
      </c>
      <c r="C263" s="1224">
        <v>2.6600000000000002E-2</v>
      </c>
      <c r="D263" s="1224">
        <v>2.5167595580147064E-3</v>
      </c>
      <c r="E263" s="1224">
        <v>4.9000000000000002E-2</v>
      </c>
      <c r="F263" s="1224">
        <v>1.7299999999999999E-2</v>
      </c>
    </row>
    <row r="264" spans="2:6">
      <c r="B264" s="1226">
        <v>40196</v>
      </c>
      <c r="C264" s="1224">
        <v>2.6600000000000002E-2</v>
      </c>
      <c r="D264" s="1224">
        <v>1.8940192586007784E-3</v>
      </c>
      <c r="E264" s="1224">
        <v>2.7999999999999997E-2</v>
      </c>
      <c r="F264" s="1224">
        <v>1.6500000000000001E-2</v>
      </c>
    </row>
    <row r="265" spans="2:6">
      <c r="B265" s="1226">
        <v>40197</v>
      </c>
      <c r="C265" s="1224">
        <v>2.6600000000000002E-2</v>
      </c>
      <c r="D265" s="1224">
        <v>1.6201550257910094E-3</v>
      </c>
      <c r="E265" s="1224">
        <v>4.9000000000000002E-2</v>
      </c>
      <c r="F265" s="1224">
        <v>1.7299999999999999E-2</v>
      </c>
    </row>
    <row r="266" spans="2:6">
      <c r="B266" s="1226">
        <v>40198</v>
      </c>
      <c r="C266" s="1224">
        <v>2.6600000000000002E-2</v>
      </c>
      <c r="D266" s="1224">
        <v>1.346511447920262E-3</v>
      </c>
      <c r="E266" s="1224">
        <v>4.9000000000000002E-2</v>
      </c>
      <c r="F266" s="1224">
        <v>1.7299999999999999E-2</v>
      </c>
    </row>
    <row r="267" spans="2:6">
      <c r="B267" s="1226">
        <v>40199</v>
      </c>
      <c r="C267" s="1224">
        <v>2.6600000000000002E-2</v>
      </c>
      <c r="D267" s="1224">
        <v>1.4006399225643333E-3</v>
      </c>
      <c r="E267" s="1224">
        <v>4.9000000000000002E-2</v>
      </c>
      <c r="F267" s="1224">
        <v>1.7299999999999999E-2</v>
      </c>
    </row>
    <row r="268" spans="2:6">
      <c r="B268" s="1226">
        <v>40200</v>
      </c>
      <c r="C268" s="1224">
        <v>2.6600000000000002E-2</v>
      </c>
      <c r="D268" s="1224">
        <v>1.8241282008051032E-3</v>
      </c>
      <c r="E268" s="1224">
        <v>4.9000000000000002E-2</v>
      </c>
      <c r="F268" s="1224">
        <v>1.7299999999999999E-2</v>
      </c>
    </row>
    <row r="269" spans="2:6">
      <c r="B269" s="1226">
        <v>40203</v>
      </c>
      <c r="C269" s="1224">
        <v>2.6600000000000002E-2</v>
      </c>
      <c r="D269" s="1224">
        <v>1.6199850672301678E-3</v>
      </c>
      <c r="E269" s="1224">
        <v>4.8800000000000003E-2</v>
      </c>
      <c r="F269" s="1224">
        <v>1.7000000000000001E-2</v>
      </c>
    </row>
    <row r="270" spans="2:6">
      <c r="B270" s="1226">
        <v>40204</v>
      </c>
      <c r="C270" s="1224">
        <v>2.6600000000000002E-2</v>
      </c>
      <c r="D270" s="1224">
        <v>1.0804734256212015E-3</v>
      </c>
      <c r="E270" s="1224">
        <v>4.8800000000000003E-2</v>
      </c>
      <c r="F270" s="1224">
        <v>1.7000000000000001E-2</v>
      </c>
    </row>
    <row r="271" spans="2:6">
      <c r="B271" s="1226">
        <v>40205</v>
      </c>
      <c r="C271" s="1224">
        <v>2.6600000000000002E-2</v>
      </c>
      <c r="D271" s="1224">
        <v>1.1262615330860824E-3</v>
      </c>
      <c r="E271" s="1224">
        <v>5.1900000000000002E-2</v>
      </c>
      <c r="F271" s="1224">
        <v>1.5300000000000001E-2</v>
      </c>
    </row>
    <row r="272" spans="2:6">
      <c r="B272" s="1226">
        <v>40206</v>
      </c>
      <c r="C272" s="1224">
        <v>2.6600000000000002E-2</v>
      </c>
      <c r="D272" s="1224">
        <v>2.8910572102107028E-3</v>
      </c>
      <c r="E272" s="1224">
        <v>4.8800000000000003E-2</v>
      </c>
      <c r="F272" s="1224">
        <v>1.7000000000000001E-2</v>
      </c>
    </row>
    <row r="273" spans="2:6">
      <c r="B273" s="1226">
        <v>40207</v>
      </c>
      <c r="C273" s="1224">
        <v>2.6600000000000002E-2</v>
      </c>
      <c r="D273" s="1224">
        <v>1.3319064656855848E-3</v>
      </c>
      <c r="E273" s="1224">
        <v>4.8800000000000003E-2</v>
      </c>
      <c r="F273" s="1224">
        <v>1.7000000000000001E-2</v>
      </c>
    </row>
    <row r="274" spans="2:6">
      <c r="B274" s="1226">
        <v>40210</v>
      </c>
      <c r="C274" s="1224">
        <v>2.6600000000000002E-2</v>
      </c>
      <c r="D274" s="1224">
        <v>1.5673320017817298E-3</v>
      </c>
      <c r="E274" s="1224">
        <v>4.8800000000000003E-2</v>
      </c>
      <c r="F274" s="1224">
        <v>1.7000000000000001E-2</v>
      </c>
    </row>
    <row r="275" spans="2:6">
      <c r="B275" s="1226">
        <v>40211</v>
      </c>
      <c r="C275" s="1224">
        <v>2.6600000000000002E-2</v>
      </c>
      <c r="D275" s="1224">
        <v>1.4887849692429567E-3</v>
      </c>
      <c r="E275" s="1224">
        <v>4.8800000000000003E-2</v>
      </c>
      <c r="F275" s="1224">
        <v>1.7000000000000001E-2</v>
      </c>
    </row>
    <row r="276" spans="2:6">
      <c r="B276" s="1226">
        <v>40212</v>
      </c>
      <c r="C276" s="1224">
        <v>2.6600000000000002E-2</v>
      </c>
      <c r="D276" s="1224">
        <v>1.5685255402020832E-3</v>
      </c>
      <c r="E276" s="1224">
        <v>4.8800000000000003E-2</v>
      </c>
      <c r="F276" s="1224">
        <v>1.7000000000000001E-2</v>
      </c>
    </row>
    <row r="277" spans="2:6">
      <c r="B277" s="1226">
        <v>40213</v>
      </c>
      <c r="C277" s="1224">
        <v>2.6600000000000002E-2</v>
      </c>
      <c r="D277" s="1224">
        <v>1.39967859467333E-3</v>
      </c>
      <c r="E277" s="1224">
        <v>4.8800000000000003E-2</v>
      </c>
      <c r="F277" s="1224">
        <v>1.7000000000000001E-2</v>
      </c>
    </row>
    <row r="278" spans="2:6">
      <c r="B278" s="1226">
        <v>40214</v>
      </c>
      <c r="C278" s="1224">
        <v>2.6000000000000002E-2</v>
      </c>
      <c r="D278" s="1224">
        <v>1.0923896593989443E-3</v>
      </c>
      <c r="E278" s="1224">
        <v>4.8499999999999995E-2</v>
      </c>
      <c r="F278" s="1224">
        <v>1.6500000000000001E-2</v>
      </c>
    </row>
    <row r="279" spans="2:6">
      <c r="B279" s="1226">
        <v>40217</v>
      </c>
      <c r="C279" s="1224">
        <v>2.6000000000000002E-2</v>
      </c>
      <c r="D279" s="1224">
        <v>1.2861770669170762E-3</v>
      </c>
      <c r="E279" s="1224">
        <v>4.8499999999999995E-2</v>
      </c>
      <c r="F279" s="1224">
        <v>1.6500000000000001E-2</v>
      </c>
    </row>
    <row r="280" spans="2:6">
      <c r="B280" s="1226">
        <v>40218</v>
      </c>
      <c r="C280" s="1224">
        <v>2.6099999999999998E-2</v>
      </c>
      <c r="D280" s="1224">
        <v>1.2965848953347765E-3</v>
      </c>
      <c r="E280" s="1224">
        <v>4.8300000000000003E-2</v>
      </c>
      <c r="F280" s="1224">
        <v>1.6299999999999999E-2</v>
      </c>
    </row>
    <row r="281" spans="2:6">
      <c r="B281" s="1226">
        <v>40219</v>
      </c>
      <c r="C281" s="1224">
        <v>2.63E-2</v>
      </c>
      <c r="D281" s="1224">
        <v>1.1598234399348196E-3</v>
      </c>
      <c r="E281" s="1224">
        <v>4.8499999999999995E-2</v>
      </c>
      <c r="F281" s="1224">
        <v>1.6500000000000001E-2</v>
      </c>
    </row>
    <row r="282" spans="2:6">
      <c r="B282" s="1226">
        <v>40220</v>
      </c>
      <c r="C282" s="1224">
        <v>2.63E-2</v>
      </c>
      <c r="D282" s="1224">
        <v>1.730974199854958E-3</v>
      </c>
      <c r="E282" s="1224">
        <v>4.8499999999999995E-2</v>
      </c>
      <c r="F282" s="1224">
        <v>1.6500000000000001E-2</v>
      </c>
    </row>
    <row r="283" spans="2:6">
      <c r="B283" s="1226">
        <v>40221</v>
      </c>
      <c r="C283" s="1224">
        <v>2.6400000000000003E-2</v>
      </c>
      <c r="D283" s="1224">
        <v>1.2344744489276168E-3</v>
      </c>
      <c r="E283" s="1224">
        <v>4.8499999999999995E-2</v>
      </c>
      <c r="F283" s="1224">
        <v>1.6500000000000001E-2</v>
      </c>
    </row>
    <row r="284" spans="2:6">
      <c r="B284" s="1226">
        <v>40224</v>
      </c>
      <c r="C284" s="1224">
        <v>2.6400000000000003E-2</v>
      </c>
      <c r="D284" s="1224">
        <v>1.3428792377633717E-3</v>
      </c>
      <c r="E284" s="1224">
        <v>4.8499999999999995E-2</v>
      </c>
      <c r="F284" s="1224">
        <v>1.6500000000000001E-2</v>
      </c>
    </row>
    <row r="285" spans="2:6">
      <c r="B285" s="1226">
        <v>40225</v>
      </c>
      <c r="C285" s="1224">
        <v>2.6400000000000003E-2</v>
      </c>
      <c r="D285" s="1224">
        <v>1.0930976248252906E-3</v>
      </c>
      <c r="E285" s="1224">
        <v>4.8499999999999995E-2</v>
      </c>
      <c r="F285" s="1224">
        <v>1.6500000000000001E-2</v>
      </c>
    </row>
    <row r="286" spans="2:6">
      <c r="B286" s="1226">
        <v>40226</v>
      </c>
      <c r="C286" s="1224">
        <v>2.63E-2</v>
      </c>
      <c r="D286" s="1224">
        <v>1.0928597810366328E-3</v>
      </c>
      <c r="E286" s="1224">
        <v>4.8499999999999995E-2</v>
      </c>
      <c r="F286" s="1224">
        <v>1.6500000000000001E-2</v>
      </c>
    </row>
    <row r="287" spans="2:6">
      <c r="B287" s="1226">
        <v>40227</v>
      </c>
      <c r="C287" s="1224">
        <v>2.63E-2</v>
      </c>
      <c r="D287" s="1224">
        <v>1.7258390382341258E-3</v>
      </c>
      <c r="E287" s="1224">
        <v>4.8499999999999995E-2</v>
      </c>
      <c r="F287" s="1224">
        <v>1.6500000000000001E-2</v>
      </c>
    </row>
    <row r="288" spans="2:6">
      <c r="B288" s="1226">
        <v>40228</v>
      </c>
      <c r="C288" s="1224">
        <v>2.63E-2</v>
      </c>
      <c r="D288" s="1224">
        <v>1.1967935440888177E-3</v>
      </c>
      <c r="E288" s="1224">
        <v>4.8499999999999995E-2</v>
      </c>
      <c r="F288" s="1224">
        <v>1.6500000000000001E-2</v>
      </c>
    </row>
    <row r="289" spans="2:6">
      <c r="B289" s="1226">
        <v>40231</v>
      </c>
      <c r="C289" s="1224">
        <v>2.63E-2</v>
      </c>
      <c r="D289" s="1224">
        <v>9.7528058376136176E-4</v>
      </c>
      <c r="E289" s="1224">
        <v>4.8499999999999995E-2</v>
      </c>
      <c r="F289" s="1224">
        <v>1.6500000000000001E-2</v>
      </c>
    </row>
    <row r="290" spans="2:6">
      <c r="B290" s="1226">
        <v>40232</v>
      </c>
      <c r="C290" s="1224">
        <v>2.63E-2</v>
      </c>
      <c r="D290" s="1224">
        <v>7.2500563850127987E-4</v>
      </c>
      <c r="E290" s="1224">
        <v>4.8499999999999995E-2</v>
      </c>
      <c r="F290" s="1224">
        <v>1.6500000000000001E-2</v>
      </c>
    </row>
    <row r="291" spans="2:6">
      <c r="B291" s="1226">
        <v>40233</v>
      </c>
      <c r="C291" s="1224">
        <v>2.63E-2</v>
      </c>
      <c r="D291" s="1224">
        <v>3.5824334456742657E-4</v>
      </c>
      <c r="E291" s="1224">
        <v>4.8499999999999995E-2</v>
      </c>
      <c r="F291" s="1224">
        <v>1.6500000000000001E-2</v>
      </c>
    </row>
    <row r="292" spans="2:6">
      <c r="B292" s="1226">
        <v>40234</v>
      </c>
      <c r="C292" s="1224">
        <v>1.8000000000000002E-2</v>
      </c>
      <c r="D292" s="1224">
        <v>1.1723741108121725E-3</v>
      </c>
      <c r="E292" s="1224">
        <v>4.4999999999999998E-2</v>
      </c>
      <c r="F292" s="1224">
        <v>0.01</v>
      </c>
    </row>
    <row r="293" spans="2:6">
      <c r="B293" s="1226">
        <v>40235</v>
      </c>
      <c r="C293" s="1224">
        <v>1.83E-2</v>
      </c>
      <c r="D293" s="1224">
        <v>4.9067680416157067E-4</v>
      </c>
      <c r="E293" s="1224">
        <v>7.0000000000000007E-2</v>
      </c>
      <c r="F293" s="1224">
        <v>0.01</v>
      </c>
    </row>
    <row r="294" spans="2:6">
      <c r="B294" s="1226">
        <v>40238</v>
      </c>
      <c r="C294" s="1224">
        <v>1.83E-2</v>
      </c>
      <c r="D294" s="1224">
        <v>1.2717772056866025E-3</v>
      </c>
      <c r="E294" s="1224">
        <v>7.0000000000000007E-2</v>
      </c>
      <c r="F294" s="1224">
        <v>0.01</v>
      </c>
    </row>
    <row r="295" spans="2:6">
      <c r="B295" s="1226">
        <v>40239</v>
      </c>
      <c r="C295" s="1224">
        <v>1.83E-2</v>
      </c>
      <c r="D295" s="1224">
        <v>1.3817732663724761E-3</v>
      </c>
      <c r="E295" s="1224">
        <v>7.0000000000000007E-2</v>
      </c>
      <c r="F295" s="1224">
        <v>0.01</v>
      </c>
    </row>
    <row r="296" spans="2:6">
      <c r="B296" s="1226">
        <v>40240</v>
      </c>
      <c r="C296" s="1224">
        <v>1.83E-2</v>
      </c>
      <c r="D296" s="1224">
        <v>1.0224718819784023E-3</v>
      </c>
      <c r="E296" s="1224">
        <v>7.0000000000000007E-2</v>
      </c>
      <c r="F296" s="1224">
        <v>0.01</v>
      </c>
    </row>
    <row r="297" spans="2:6">
      <c r="B297" s="1226">
        <v>40241</v>
      </c>
      <c r="C297" s="1224">
        <v>1.7600000000000001E-2</v>
      </c>
      <c r="D297" s="1224">
        <v>1.1095092777181138E-3</v>
      </c>
      <c r="E297" s="1224">
        <v>7.0000000000000007E-2</v>
      </c>
      <c r="F297" s="1224">
        <v>0.01</v>
      </c>
    </row>
    <row r="298" spans="2:6">
      <c r="B298" s="1226">
        <v>40242</v>
      </c>
      <c r="C298" s="1224">
        <v>1.7600000000000001E-2</v>
      </c>
      <c r="D298" s="1224">
        <v>1.2304681212105763E-3</v>
      </c>
      <c r="E298" s="1224">
        <v>7.0000000000000007E-2</v>
      </c>
      <c r="F298" s="1224">
        <v>0.01</v>
      </c>
    </row>
    <row r="299" spans="2:6">
      <c r="B299" s="1226">
        <v>40246</v>
      </c>
      <c r="C299" s="1224">
        <v>1.7600000000000001E-2</v>
      </c>
      <c r="D299" s="1224">
        <v>1.1244250631999209E-3</v>
      </c>
      <c r="E299" s="1224">
        <v>7.0000000000000007E-2</v>
      </c>
      <c r="F299" s="1224">
        <v>0.01</v>
      </c>
    </row>
    <row r="300" spans="2:6">
      <c r="B300" s="1226">
        <v>40247</v>
      </c>
      <c r="C300" s="1224">
        <v>1.7600000000000001E-2</v>
      </c>
      <c r="D300" s="1224">
        <v>1.1528465033482822E-3</v>
      </c>
      <c r="E300" s="1224">
        <v>7.0000000000000007E-2</v>
      </c>
      <c r="F300" s="1224">
        <v>0.01</v>
      </c>
    </row>
    <row r="301" spans="2:6">
      <c r="B301" s="1226">
        <v>40248</v>
      </c>
      <c r="C301" s="1224">
        <v>1.7600000000000001E-2</v>
      </c>
      <c r="D301" s="1224">
        <v>1.1534997285727714E-3</v>
      </c>
      <c r="E301" s="1224">
        <v>7.0000000000000007E-2</v>
      </c>
      <c r="F301" s="1224">
        <v>0.01</v>
      </c>
    </row>
    <row r="302" spans="2:6">
      <c r="B302" s="1226">
        <v>40249</v>
      </c>
      <c r="C302" s="1224">
        <v>1.7600000000000001E-2</v>
      </c>
      <c r="D302" s="1224">
        <v>1.0339229369991352E-3</v>
      </c>
      <c r="E302" s="1224">
        <v>7.0000000000000007E-2</v>
      </c>
      <c r="F302" s="1224">
        <v>0.01</v>
      </c>
    </row>
    <row r="303" spans="2:6">
      <c r="B303" s="1226">
        <v>40252</v>
      </c>
      <c r="C303" s="1224">
        <v>1.7600000000000001E-2</v>
      </c>
      <c r="D303" s="1224">
        <v>1.2740144188398894E-3</v>
      </c>
      <c r="E303" s="1224">
        <v>7.0000000000000007E-2</v>
      </c>
      <c r="F303" s="1224">
        <v>0.01</v>
      </c>
    </row>
    <row r="304" spans="2:6">
      <c r="B304" s="1226">
        <v>40253</v>
      </c>
      <c r="C304" s="1224">
        <v>1.7600000000000001E-2</v>
      </c>
      <c r="D304" s="1224">
        <v>1.3628302596938643E-3</v>
      </c>
      <c r="E304" s="1224">
        <v>7.0000000000000007E-2</v>
      </c>
      <c r="F304" s="1224">
        <v>0.01</v>
      </c>
    </row>
    <row r="305" spans="2:6">
      <c r="B305" s="1226">
        <v>40254</v>
      </c>
      <c r="C305" s="1224">
        <v>1.8000000000000002E-2</v>
      </c>
      <c r="D305" s="1224">
        <v>1.3709085936689232E-3</v>
      </c>
      <c r="E305" s="1224">
        <v>7.0000000000000007E-2</v>
      </c>
      <c r="F305" s="1224">
        <v>0.01</v>
      </c>
    </row>
    <row r="306" spans="2:6">
      <c r="B306" s="1226">
        <v>40255</v>
      </c>
      <c r="C306" s="1224">
        <v>1.7600000000000001E-2</v>
      </c>
      <c r="D306" s="1224">
        <v>1.0596175756374582E-3</v>
      </c>
      <c r="E306" s="1224">
        <v>7.0000000000000007E-2</v>
      </c>
      <c r="F306" s="1224">
        <v>0.01</v>
      </c>
    </row>
    <row r="307" spans="2:6">
      <c r="B307" s="1226">
        <v>40256</v>
      </c>
      <c r="C307" s="1224">
        <v>1.7600000000000001E-2</v>
      </c>
      <c r="D307" s="1224">
        <v>1.4109562203117518E-3</v>
      </c>
      <c r="E307" s="1224">
        <v>7.0000000000000007E-2</v>
      </c>
      <c r="F307" s="1224">
        <v>0.01</v>
      </c>
    </row>
    <row r="308" spans="2:6">
      <c r="B308" s="1226">
        <v>40262</v>
      </c>
      <c r="C308" s="1224">
        <v>1.7600000000000001E-2</v>
      </c>
      <c r="D308" s="1224">
        <v>1.1405034412113545E-3</v>
      </c>
      <c r="E308" s="1224">
        <v>7.0000000000000007E-2</v>
      </c>
      <c r="F308" s="1224">
        <v>0.01</v>
      </c>
    </row>
    <row r="309" spans="2:6">
      <c r="B309" s="1226">
        <v>40263</v>
      </c>
      <c r="C309" s="1224">
        <v>1.7600000000000001E-2</v>
      </c>
      <c r="D309" s="1224">
        <v>4.8608469618254452E-4</v>
      </c>
      <c r="E309" s="1224">
        <v>7.0000000000000007E-2</v>
      </c>
      <c r="F309" s="1224">
        <v>0.01</v>
      </c>
    </row>
    <row r="310" spans="2:6">
      <c r="B310" s="1226">
        <v>40266</v>
      </c>
      <c r="C310" s="1224">
        <v>1.7600000000000001E-2</v>
      </c>
      <c r="D310" s="1224">
        <v>6.4797650655763544E-4</v>
      </c>
      <c r="E310" s="1224">
        <v>7.0000000000000007E-2</v>
      </c>
      <c r="F310" s="1224">
        <v>0.01</v>
      </c>
    </row>
    <row r="311" spans="2:6">
      <c r="B311" s="1226">
        <v>40267</v>
      </c>
      <c r="C311" s="1224">
        <v>1.7600000000000001E-2</v>
      </c>
      <c r="D311" s="1224">
        <v>6.9842452744145564E-4</v>
      </c>
      <c r="E311" s="1224">
        <v>7.0000000000000007E-2</v>
      </c>
      <c r="F311" s="1224">
        <v>0.01</v>
      </c>
    </row>
    <row r="312" spans="2:6">
      <c r="B312" s="1226">
        <v>40268</v>
      </c>
      <c r="C312" s="1224">
        <v>1.7600000000000001E-2</v>
      </c>
      <c r="D312" s="1224">
        <v>8.3108766090069441E-4</v>
      </c>
      <c r="E312" s="1224">
        <v>7.0000000000000007E-2</v>
      </c>
      <c r="F312" s="1224">
        <v>0.01</v>
      </c>
    </row>
    <row r="313" spans="2:6">
      <c r="B313" s="1226">
        <v>40269</v>
      </c>
      <c r="C313" s="1224">
        <v>1.7600000000000001E-2</v>
      </c>
      <c r="D313" s="1224">
        <v>7.6095995200390915E-4</v>
      </c>
      <c r="E313" s="1224">
        <v>7.0000000000000007E-2</v>
      </c>
      <c r="F313" s="1224">
        <v>0.01</v>
      </c>
    </row>
    <row r="314" spans="2:6">
      <c r="B314" s="1226">
        <v>40270</v>
      </c>
      <c r="C314" s="1224">
        <v>1.7600000000000001E-2</v>
      </c>
      <c r="D314" s="1224">
        <v>1.3478879597471694E-3</v>
      </c>
      <c r="E314" s="1224">
        <v>4.4999999999999998E-2</v>
      </c>
      <c r="F314" s="1224">
        <v>0.01</v>
      </c>
    </row>
    <row r="315" spans="2:6">
      <c r="B315" s="1226">
        <v>40273</v>
      </c>
      <c r="C315" s="1224">
        <v>1.7600000000000001E-2</v>
      </c>
      <c r="D315" s="1224">
        <v>1.5883054725706169E-3</v>
      </c>
      <c r="E315" s="1224">
        <v>4.4999999999999998E-2</v>
      </c>
      <c r="F315" s="1224">
        <v>8.3000000000000001E-3</v>
      </c>
    </row>
    <row r="316" spans="2:6">
      <c r="B316" s="1226">
        <v>40274</v>
      </c>
      <c r="C316" s="1224">
        <v>1.7600000000000001E-2</v>
      </c>
      <c r="D316" s="1224">
        <v>2.9428542082872546E-3</v>
      </c>
      <c r="E316" s="1224">
        <v>4.4999999999999998E-2</v>
      </c>
      <c r="F316" s="1224">
        <v>8.3000000000000001E-3</v>
      </c>
    </row>
    <row r="317" spans="2:6">
      <c r="B317" s="1226">
        <v>40275</v>
      </c>
      <c r="C317" s="1224">
        <v>1.7600000000000001E-2</v>
      </c>
      <c r="D317" s="1224">
        <v>2.7159473763481885E-3</v>
      </c>
      <c r="E317" s="1224">
        <v>4.4999999999999998E-2</v>
      </c>
      <c r="F317" s="1224">
        <v>8.3000000000000001E-3</v>
      </c>
    </row>
    <row r="318" spans="2:6">
      <c r="B318" s="1226">
        <v>40276</v>
      </c>
      <c r="C318" s="1224">
        <v>1.7600000000000001E-2</v>
      </c>
      <c r="D318" s="1224">
        <v>1.9049876214101322E-3</v>
      </c>
      <c r="E318" s="1224">
        <v>4.4999999999999998E-2</v>
      </c>
      <c r="F318" s="1224">
        <v>8.3000000000000001E-3</v>
      </c>
    </row>
    <row r="319" spans="2:6">
      <c r="B319" s="1226">
        <v>40277</v>
      </c>
      <c r="C319" s="1224">
        <v>1.7600000000000001E-2</v>
      </c>
      <c r="D319" s="1224">
        <v>1.7995446216223935E-3</v>
      </c>
      <c r="E319" s="1224">
        <v>4.4999999999999998E-2</v>
      </c>
      <c r="F319" s="1224">
        <v>8.3000000000000001E-3</v>
      </c>
    </row>
    <row r="320" spans="2:6">
      <c r="B320" s="1226">
        <v>40280</v>
      </c>
      <c r="C320" s="1224">
        <v>1.7600000000000001E-2</v>
      </c>
      <c r="D320" s="1224">
        <v>1.9602139559307427E-3</v>
      </c>
      <c r="E320" s="1224">
        <v>0.02</v>
      </c>
      <c r="F320" s="1224">
        <v>6.5000000000000006E-3</v>
      </c>
    </row>
    <row r="321" spans="2:6">
      <c r="B321" s="1226">
        <v>40281</v>
      </c>
      <c r="C321" s="1224">
        <v>1.7600000000000001E-2</v>
      </c>
      <c r="D321" s="1224">
        <v>1.9615269983982962E-3</v>
      </c>
      <c r="E321" s="1224">
        <v>4.4999999999999998E-2</v>
      </c>
      <c r="F321" s="1224">
        <v>8.3000000000000001E-3</v>
      </c>
    </row>
    <row r="322" spans="2:6">
      <c r="B322" s="1226">
        <v>40282</v>
      </c>
      <c r="C322" s="1224">
        <v>1.7600000000000001E-2</v>
      </c>
      <c r="D322" s="1224">
        <v>2.6539270101298357E-3</v>
      </c>
      <c r="E322" s="1224">
        <v>4.4999999999999998E-2</v>
      </c>
      <c r="F322" s="1224">
        <v>8.3000000000000001E-3</v>
      </c>
    </row>
    <row r="323" spans="2:6">
      <c r="B323" s="1226">
        <v>40283</v>
      </c>
      <c r="C323" s="1224">
        <v>1.7600000000000001E-2</v>
      </c>
      <c r="D323" s="1224">
        <v>1.4845597521193677E-3</v>
      </c>
      <c r="E323" s="1224">
        <v>4.4999999999999998E-2</v>
      </c>
      <c r="F323" s="1224">
        <v>8.3000000000000001E-3</v>
      </c>
    </row>
    <row r="324" spans="2:6">
      <c r="B324" s="1226">
        <v>40284</v>
      </c>
      <c r="C324" s="1224">
        <v>1.7600000000000001E-2</v>
      </c>
      <c r="D324" s="1224">
        <v>1.3355078756883852E-3</v>
      </c>
      <c r="E324" s="1224">
        <v>4.4999999999999998E-2</v>
      </c>
      <c r="F324" s="1224">
        <v>8.3000000000000001E-3</v>
      </c>
    </row>
    <row r="325" spans="2:6">
      <c r="B325" s="1226">
        <v>40287</v>
      </c>
      <c r="C325" s="1224">
        <v>1.7600000000000001E-2</v>
      </c>
      <c r="D325" s="1224">
        <v>1.1913141353185187E-3</v>
      </c>
      <c r="E325" s="1224">
        <v>4.4999999999999998E-2</v>
      </c>
      <c r="F325" s="1224">
        <v>8.3000000000000001E-3</v>
      </c>
    </row>
    <row r="326" spans="2:6">
      <c r="B326" s="1226">
        <v>40288</v>
      </c>
      <c r="C326" s="1224">
        <v>1.7600000000000001E-2</v>
      </c>
      <c r="D326" s="1224">
        <v>1.237023674329429E-3</v>
      </c>
      <c r="E326" s="1224">
        <v>0.02</v>
      </c>
      <c r="F326" s="1224">
        <v>6.5000000000000006E-3</v>
      </c>
    </row>
    <row r="327" spans="2:6">
      <c r="B327" s="1226">
        <v>40289</v>
      </c>
      <c r="C327" s="1224">
        <v>1.7600000000000001E-2</v>
      </c>
      <c r="D327" s="1224">
        <v>1.3941360232298625E-3</v>
      </c>
      <c r="E327" s="1224">
        <v>4.4999999999999998E-2</v>
      </c>
      <c r="F327" s="1224">
        <v>8.3000000000000001E-3</v>
      </c>
    </row>
    <row r="328" spans="2:6">
      <c r="B328" s="1226">
        <v>40290</v>
      </c>
      <c r="C328" s="1224">
        <v>1.7600000000000001E-2</v>
      </c>
      <c r="D328" s="1224">
        <v>1.2290235886241001E-3</v>
      </c>
      <c r="E328" s="1224">
        <v>4.4999999999999998E-2</v>
      </c>
      <c r="F328" s="1224">
        <v>8.3000000000000001E-3</v>
      </c>
    </row>
    <row r="329" spans="2:6">
      <c r="B329" s="1226">
        <v>40291</v>
      </c>
      <c r="C329" s="1224">
        <v>1.7600000000000001E-2</v>
      </c>
      <c r="D329" s="1224">
        <v>1.4315336198635878E-3</v>
      </c>
      <c r="E329" s="1224">
        <v>4.4999999999999998E-2</v>
      </c>
      <c r="F329" s="1224">
        <v>8.3000000000000001E-3</v>
      </c>
    </row>
    <row r="330" spans="2:6">
      <c r="B330" s="1226">
        <v>40294</v>
      </c>
      <c r="C330" s="1224">
        <v>1.7600000000000001E-2</v>
      </c>
      <c r="D330" s="1224">
        <v>1.5351639257935945E-3</v>
      </c>
      <c r="E330" s="1224">
        <v>4.4999999999999998E-2</v>
      </c>
      <c r="F330" s="1224">
        <v>8.3000000000000001E-3</v>
      </c>
    </row>
    <row r="331" spans="2:6">
      <c r="B331" s="1226">
        <v>40295</v>
      </c>
      <c r="C331" s="1224">
        <v>1.7600000000000001E-2</v>
      </c>
      <c r="D331" s="1224">
        <v>1.2552120001444065E-3</v>
      </c>
      <c r="E331" s="1224">
        <v>4.4999999999999998E-2</v>
      </c>
      <c r="F331" s="1224">
        <v>8.3000000000000001E-3</v>
      </c>
    </row>
    <row r="332" spans="2:6">
      <c r="B332" s="1226">
        <v>40296</v>
      </c>
      <c r="C332" s="1224">
        <v>1.7600000000000001E-2</v>
      </c>
      <c r="D332" s="1224">
        <v>2.2694693227590735E-3</v>
      </c>
      <c r="E332" s="1224">
        <v>4.4999999999999998E-2</v>
      </c>
      <c r="F332" s="1224">
        <v>8.3000000000000001E-3</v>
      </c>
    </row>
    <row r="333" spans="2:6">
      <c r="B333" s="1226">
        <v>40297</v>
      </c>
      <c r="C333" s="1224">
        <v>1.7600000000000001E-2</v>
      </c>
      <c r="D333" s="1224">
        <v>1.6488049215353494E-3</v>
      </c>
      <c r="E333" s="1224">
        <v>4.4999999999999998E-2</v>
      </c>
      <c r="F333" s="1224">
        <v>8.3000000000000001E-3</v>
      </c>
    </row>
    <row r="334" spans="2:6">
      <c r="B334" s="1226">
        <v>40298</v>
      </c>
      <c r="C334" s="1224">
        <v>1.7600000000000001E-2</v>
      </c>
      <c r="D334" s="1224">
        <v>1.4566975144207708E-3</v>
      </c>
      <c r="E334" s="1224">
        <v>4.4999999999999998E-2</v>
      </c>
      <c r="F334" s="1224">
        <v>8.3000000000000001E-3</v>
      </c>
    </row>
    <row r="335" spans="2:6">
      <c r="B335" s="1226">
        <v>40302</v>
      </c>
      <c r="C335" s="1224">
        <v>1.8000000000000002E-2</v>
      </c>
      <c r="D335" s="1224">
        <v>1.5527899494255932E-3</v>
      </c>
      <c r="E335" s="1224">
        <v>4.4999999999999998E-2</v>
      </c>
      <c r="F335" s="1224">
        <v>8.3000000000000001E-3</v>
      </c>
    </row>
    <row r="336" spans="2:6">
      <c r="B336" s="1226">
        <v>40303</v>
      </c>
      <c r="C336" s="1224">
        <v>1.7600000000000001E-2</v>
      </c>
      <c r="D336" s="1224">
        <v>1.7381316661306892E-3</v>
      </c>
      <c r="E336" s="1224">
        <v>4.4999999999999998E-2</v>
      </c>
      <c r="F336" s="1224">
        <v>8.3000000000000001E-3</v>
      </c>
    </row>
    <row r="337" spans="2:6">
      <c r="B337" s="1226">
        <v>40304</v>
      </c>
      <c r="C337" s="1224">
        <v>1.7600000000000001E-2</v>
      </c>
      <c r="D337" s="1224">
        <v>2.7481975569448908E-3</v>
      </c>
      <c r="E337" s="1224">
        <v>0.02</v>
      </c>
      <c r="F337" s="1224">
        <v>6.5000000000000006E-3</v>
      </c>
    </row>
    <row r="338" spans="2:6">
      <c r="B338" s="1226">
        <v>40305</v>
      </c>
      <c r="C338" s="1224">
        <v>1.8100000000000002E-2</v>
      </c>
      <c r="D338" s="1224">
        <v>3.7009064946747451E-3</v>
      </c>
      <c r="E338" s="1224">
        <v>4.4999999999999998E-2</v>
      </c>
      <c r="F338" s="1224">
        <v>8.3000000000000001E-3</v>
      </c>
    </row>
    <row r="339" spans="2:6">
      <c r="B339" s="1226">
        <v>40309</v>
      </c>
      <c r="C339" s="1224">
        <v>0.02</v>
      </c>
      <c r="D339" s="1224">
        <v>2.1470907600896131E-3</v>
      </c>
      <c r="E339" s="1224">
        <v>4.4999999999999998E-2</v>
      </c>
      <c r="F339" s="1224">
        <v>0.01</v>
      </c>
    </row>
    <row r="340" spans="2:6">
      <c r="B340" s="1226">
        <v>40310</v>
      </c>
      <c r="C340" s="1224">
        <v>0.02</v>
      </c>
      <c r="D340" s="1224">
        <v>1.8623393693589147E-3</v>
      </c>
      <c r="E340" s="1224">
        <v>0.02</v>
      </c>
      <c r="F340" s="1224">
        <v>0.01</v>
      </c>
    </row>
    <row r="341" spans="2:6">
      <c r="B341" s="1226">
        <v>40311</v>
      </c>
      <c r="C341" s="1224">
        <v>0.02</v>
      </c>
      <c r="D341" s="1224">
        <v>2.0377690381610221E-3</v>
      </c>
      <c r="E341" s="1224">
        <v>0.02</v>
      </c>
      <c r="F341" s="1224">
        <v>0.01</v>
      </c>
    </row>
    <row r="342" spans="2:6">
      <c r="B342" s="1226">
        <v>40312</v>
      </c>
      <c r="C342" s="1224">
        <v>0.02</v>
      </c>
      <c r="D342" s="1224">
        <v>2.7959866841028545E-3</v>
      </c>
      <c r="E342" s="1224">
        <v>0.02</v>
      </c>
      <c r="F342" s="1224">
        <v>0.01</v>
      </c>
    </row>
    <row r="343" spans="2:6">
      <c r="B343" s="1226">
        <v>40315</v>
      </c>
      <c r="C343" s="1224">
        <v>0.02</v>
      </c>
      <c r="D343" s="1224">
        <v>2.1132810432920026E-3</v>
      </c>
      <c r="E343" s="1224">
        <v>0.02</v>
      </c>
      <c r="F343" s="1224">
        <v>0.01</v>
      </c>
    </row>
    <row r="344" spans="2:6">
      <c r="B344" s="1226">
        <v>40316</v>
      </c>
      <c r="C344" s="1224">
        <v>0.02</v>
      </c>
      <c r="D344" s="1224">
        <v>2.4115102972376182E-3</v>
      </c>
      <c r="E344" s="1224">
        <v>0.02</v>
      </c>
      <c r="F344" s="1224">
        <v>0.01</v>
      </c>
    </row>
    <row r="345" spans="2:6">
      <c r="B345" s="1226">
        <v>40317</v>
      </c>
      <c r="C345" s="1224">
        <v>0.02</v>
      </c>
      <c r="D345" s="1224">
        <v>2.1981519806268113E-3</v>
      </c>
      <c r="E345" s="1224">
        <v>4.4999999999999998E-2</v>
      </c>
      <c r="F345" s="1224">
        <v>0.01</v>
      </c>
    </row>
    <row r="346" spans="2:6">
      <c r="B346" s="1226">
        <v>40318</v>
      </c>
      <c r="C346" s="1224">
        <v>0.02</v>
      </c>
      <c r="D346" s="1224">
        <v>3.3589511621192293E-3</v>
      </c>
      <c r="E346" s="1224">
        <v>4.4999999999999998E-2</v>
      </c>
      <c r="F346" s="1224">
        <v>0.01</v>
      </c>
    </row>
    <row r="347" spans="2:6">
      <c r="B347" s="1226">
        <v>40319</v>
      </c>
      <c r="C347" s="1224">
        <v>0.02</v>
      </c>
      <c r="D347" s="1224">
        <v>5.5316340448319998E-3</v>
      </c>
      <c r="E347" s="1224">
        <v>4.4999999999999998E-2</v>
      </c>
      <c r="F347" s="1224">
        <v>0.01</v>
      </c>
    </row>
    <row r="348" spans="2:6">
      <c r="B348" s="1226">
        <v>40322</v>
      </c>
      <c r="C348" s="1224">
        <v>0.02</v>
      </c>
      <c r="D348" s="1224">
        <v>8.6033483534983003E-3</v>
      </c>
      <c r="E348" s="1224">
        <v>0.02</v>
      </c>
      <c r="F348" s="1224">
        <v>0.01</v>
      </c>
    </row>
    <row r="349" spans="2:6">
      <c r="B349" s="1226">
        <v>40323</v>
      </c>
      <c r="C349" s="1224">
        <v>0.02</v>
      </c>
      <c r="D349" s="1224">
        <v>9.3144412417391874E-3</v>
      </c>
      <c r="E349" s="1224">
        <v>4.7500000000000001E-2</v>
      </c>
      <c r="F349" s="1224">
        <v>1.2500000000000001E-2</v>
      </c>
    </row>
    <row r="350" spans="2:6">
      <c r="B350" s="1226">
        <v>40324</v>
      </c>
      <c r="C350" s="1224">
        <v>0.02</v>
      </c>
      <c r="D350" s="1224">
        <v>3.0361985291561663E-3</v>
      </c>
      <c r="E350" s="1224">
        <v>0.02</v>
      </c>
      <c r="F350" s="1224">
        <v>0.01</v>
      </c>
    </row>
    <row r="351" spans="2:6">
      <c r="B351" s="1226">
        <v>40325</v>
      </c>
      <c r="C351" s="1224">
        <v>0.02</v>
      </c>
      <c r="D351" s="1224">
        <v>3.5364342548094892E-3</v>
      </c>
      <c r="E351" s="1224">
        <v>4.4999999999999998E-2</v>
      </c>
      <c r="F351" s="1224">
        <v>0.01</v>
      </c>
    </row>
    <row r="352" spans="2:6">
      <c r="B352" s="1226">
        <v>40326</v>
      </c>
      <c r="C352" s="1224">
        <v>0.02</v>
      </c>
      <c r="D352" s="1224">
        <v>3.517377402353757E-3</v>
      </c>
      <c r="E352" s="1224">
        <v>0.02</v>
      </c>
      <c r="F352" s="1224">
        <v>0.01</v>
      </c>
    </row>
    <row r="353" spans="2:6">
      <c r="B353" s="1226">
        <v>40329</v>
      </c>
      <c r="C353" s="1224">
        <v>0.02</v>
      </c>
      <c r="D353" s="1224">
        <v>3.099040213818678E-3</v>
      </c>
      <c r="E353" s="1224">
        <v>4.4999999999999998E-2</v>
      </c>
      <c r="F353" s="1224">
        <v>0.01</v>
      </c>
    </row>
    <row r="354" spans="2:6">
      <c r="B354" s="1226">
        <v>40330</v>
      </c>
      <c r="C354" s="1224">
        <v>0.02</v>
      </c>
      <c r="D354" s="1224">
        <v>1.6807488450691164E-3</v>
      </c>
      <c r="E354" s="1224">
        <v>7.0000000000000007E-2</v>
      </c>
      <c r="F354" s="1224">
        <v>0.01</v>
      </c>
    </row>
    <row r="355" spans="2:6">
      <c r="B355" s="1226">
        <v>40331</v>
      </c>
      <c r="C355" s="1224">
        <v>0.02</v>
      </c>
      <c r="D355" s="1224">
        <v>2.1143347168431441E-3</v>
      </c>
      <c r="E355" s="1224">
        <v>7.0000000000000007E-2</v>
      </c>
      <c r="F355" s="1224">
        <v>0.01</v>
      </c>
    </row>
    <row r="356" spans="2:6">
      <c r="B356" s="1226">
        <v>40332</v>
      </c>
      <c r="C356" s="1224">
        <v>0.02</v>
      </c>
      <c r="D356" s="1224">
        <v>3.3746601467875147E-3</v>
      </c>
      <c r="E356" s="1224">
        <v>7.0000000000000007E-2</v>
      </c>
      <c r="F356" s="1224">
        <v>0.01</v>
      </c>
    </row>
    <row r="357" spans="2:6">
      <c r="B357" s="1226">
        <v>40333</v>
      </c>
      <c r="C357" s="1224">
        <v>0.02</v>
      </c>
      <c r="D357" s="1224">
        <v>1.6615569647424576E-3</v>
      </c>
      <c r="E357" s="1224">
        <v>7.0000000000000007E-2</v>
      </c>
      <c r="F357" s="1224">
        <v>0.01</v>
      </c>
    </row>
    <row r="358" spans="2:6">
      <c r="B358" s="1226">
        <v>40336</v>
      </c>
      <c r="C358" s="1224">
        <v>0.02</v>
      </c>
      <c r="D358" s="1224">
        <v>1.6477445148260295E-3</v>
      </c>
      <c r="E358" s="1224">
        <v>0.02</v>
      </c>
      <c r="F358" s="1224">
        <v>0.01</v>
      </c>
    </row>
    <row r="359" spans="2:6">
      <c r="B359" s="1226">
        <v>40337</v>
      </c>
      <c r="C359" s="1224">
        <v>0.02</v>
      </c>
      <c r="D359" s="1224">
        <v>1.6928967362099961E-3</v>
      </c>
      <c r="E359" s="1224">
        <v>0.02</v>
      </c>
      <c r="F359" s="1224">
        <v>0.01</v>
      </c>
    </row>
    <row r="360" spans="2:6">
      <c r="B360" s="1226">
        <v>40338</v>
      </c>
      <c r="C360" s="1224">
        <v>0.02</v>
      </c>
      <c r="D360" s="1224">
        <v>1.9784791204952097E-3</v>
      </c>
      <c r="E360" s="1224">
        <v>0.02</v>
      </c>
      <c r="F360" s="1224">
        <v>0.01</v>
      </c>
    </row>
    <row r="361" spans="2:6">
      <c r="B361" s="1226">
        <v>40339</v>
      </c>
      <c r="C361" s="1224">
        <v>0.02</v>
      </c>
      <c r="D361" s="1224">
        <v>1.9700093406914668E-3</v>
      </c>
      <c r="E361" s="1224">
        <v>0.02</v>
      </c>
      <c r="F361" s="1224">
        <v>0.01</v>
      </c>
    </row>
    <row r="362" spans="2:6">
      <c r="B362" s="1226">
        <v>40340</v>
      </c>
      <c r="C362" s="1224">
        <v>0.02</v>
      </c>
      <c r="D362" s="1224">
        <v>1.3952114088979204E-3</v>
      </c>
      <c r="E362" s="1224">
        <v>7.0000000000000007E-2</v>
      </c>
      <c r="F362" s="1224">
        <v>0.01</v>
      </c>
    </row>
    <row r="363" spans="2:6">
      <c r="B363" s="1226">
        <v>40343</v>
      </c>
      <c r="C363" s="1224">
        <v>0.02</v>
      </c>
      <c r="D363" s="1224">
        <v>2.0738647104732973E-3</v>
      </c>
      <c r="E363" s="1224">
        <v>0.02</v>
      </c>
      <c r="F363" s="1224">
        <v>0.01</v>
      </c>
    </row>
    <row r="364" spans="2:6">
      <c r="B364" s="1226">
        <v>40344</v>
      </c>
      <c r="C364" s="1224">
        <v>0.02</v>
      </c>
      <c r="D364" s="1224">
        <v>2.4307714341915455E-3</v>
      </c>
      <c r="E364" s="1224">
        <v>4.4999999999999998E-2</v>
      </c>
      <c r="F364" s="1224">
        <v>0.01</v>
      </c>
    </row>
    <row r="365" spans="2:6">
      <c r="B365" s="1226">
        <v>40345</v>
      </c>
      <c r="C365" s="1224">
        <v>0.02</v>
      </c>
      <c r="D365" s="1224">
        <v>2.5092986777511405E-3</v>
      </c>
      <c r="E365" s="1224">
        <v>4.4999999999999998E-2</v>
      </c>
      <c r="F365" s="1224">
        <v>0.01</v>
      </c>
    </row>
    <row r="366" spans="2:6">
      <c r="B366" s="1226">
        <v>40346</v>
      </c>
      <c r="C366" s="1224">
        <v>0.02</v>
      </c>
      <c r="D366" s="1224">
        <v>2.4674904549226917E-3</v>
      </c>
      <c r="E366" s="1224">
        <v>0.02</v>
      </c>
      <c r="F366" s="1224">
        <v>0.01</v>
      </c>
    </row>
    <row r="367" spans="2:6">
      <c r="B367" s="1226">
        <v>40347</v>
      </c>
      <c r="C367" s="1224">
        <v>0.02</v>
      </c>
      <c r="D367" s="1224">
        <v>3.5856705142266881E-3</v>
      </c>
      <c r="E367" s="1224">
        <v>4.4999999999999998E-2</v>
      </c>
      <c r="F367" s="1224">
        <v>0.01</v>
      </c>
    </row>
    <row r="368" spans="2:6">
      <c r="B368" s="1226">
        <v>40350</v>
      </c>
      <c r="C368" s="1224">
        <v>0.02</v>
      </c>
      <c r="D368" s="1224">
        <v>2.0176690568237949E-3</v>
      </c>
      <c r="E368" s="1224">
        <v>4.4999999999999998E-2</v>
      </c>
      <c r="F368" s="1224">
        <v>0.01</v>
      </c>
    </row>
    <row r="369" spans="2:6">
      <c r="B369" s="1226">
        <v>40351</v>
      </c>
      <c r="C369" s="1224">
        <v>0.02</v>
      </c>
      <c r="D369" s="1224">
        <v>2.243716653803476E-3</v>
      </c>
      <c r="E369" s="1224">
        <v>4.4999999999999998E-2</v>
      </c>
      <c r="F369" s="1224">
        <v>0.01</v>
      </c>
    </row>
    <row r="370" spans="2:6">
      <c r="B370" s="1226">
        <v>40352</v>
      </c>
      <c r="C370" s="1224">
        <v>0.02</v>
      </c>
      <c r="D370" s="1224">
        <v>2.0998416896471604E-3</v>
      </c>
      <c r="E370" s="1224">
        <v>4.4999999999999998E-2</v>
      </c>
      <c r="F370" s="1224">
        <v>0.01</v>
      </c>
    </row>
    <row r="371" spans="2:6">
      <c r="B371" s="1226">
        <v>40353</v>
      </c>
      <c r="C371" s="1224">
        <v>0.02</v>
      </c>
      <c r="D371" s="1224">
        <v>3.4768515211731628E-3</v>
      </c>
      <c r="E371" s="1224">
        <v>7.0000000000000007E-2</v>
      </c>
      <c r="F371" s="1224">
        <v>0.01</v>
      </c>
    </row>
    <row r="372" spans="2:6">
      <c r="B372" s="1226">
        <v>40354</v>
      </c>
      <c r="C372" s="1224">
        <v>0.02</v>
      </c>
      <c r="D372" s="1224">
        <v>3.1205343243904879E-3</v>
      </c>
      <c r="E372" s="1224">
        <v>4.4999999999999998E-2</v>
      </c>
      <c r="F372" s="1224">
        <v>0.01</v>
      </c>
    </row>
    <row r="373" spans="2:6">
      <c r="B373" s="1226">
        <v>40357</v>
      </c>
      <c r="C373" s="1224">
        <v>0.02</v>
      </c>
      <c r="D373" s="1224">
        <v>2.4982590839152641E-3</v>
      </c>
      <c r="E373" s="1224">
        <v>4.4999999999999998E-2</v>
      </c>
      <c r="F373" s="1224">
        <v>0.01</v>
      </c>
    </row>
    <row r="374" spans="2:6">
      <c r="B374" s="1226">
        <v>40358</v>
      </c>
      <c r="C374" s="1224">
        <v>0.02</v>
      </c>
      <c r="D374" s="1224">
        <v>1.8965080593475543E-3</v>
      </c>
      <c r="E374" s="1224">
        <v>4.4999999999999998E-2</v>
      </c>
      <c r="F374" s="1224">
        <v>0.01</v>
      </c>
    </row>
    <row r="375" spans="2:6">
      <c r="B375" s="1226">
        <v>40359</v>
      </c>
      <c r="C375" s="1224">
        <v>0.02</v>
      </c>
      <c r="D375" s="1224">
        <v>4.33463064475508E-3</v>
      </c>
      <c r="E375" s="1224">
        <v>4.4999999999999998E-2</v>
      </c>
      <c r="F375" s="1224">
        <v>0.01</v>
      </c>
    </row>
    <row r="376" spans="2:6">
      <c r="B376" s="1226">
        <v>40360</v>
      </c>
      <c r="C376" s="1224">
        <v>0.02</v>
      </c>
      <c r="D376" s="1224">
        <v>3.0150049737882319E-3</v>
      </c>
      <c r="E376" s="1224">
        <v>4.4999999999999998E-2</v>
      </c>
      <c r="F376" s="1224">
        <v>0.01</v>
      </c>
    </row>
    <row r="377" spans="2:6">
      <c r="B377" s="1226">
        <v>40361</v>
      </c>
      <c r="C377" s="1224">
        <v>0.02</v>
      </c>
      <c r="D377" s="1224">
        <v>2.0023718020439332E-3</v>
      </c>
      <c r="E377" s="1224">
        <v>4.4999999999999998E-2</v>
      </c>
      <c r="F377" s="1224">
        <v>0.01</v>
      </c>
    </row>
    <row r="378" spans="2:6">
      <c r="B378" s="1226">
        <v>40362</v>
      </c>
      <c r="C378" s="1224">
        <v>0.02</v>
      </c>
      <c r="D378" s="1224">
        <v>2.1082748160489973E-3</v>
      </c>
      <c r="E378" s="1224">
        <v>4.4999999999999998E-2</v>
      </c>
      <c r="F378" s="1224">
        <v>0.01</v>
      </c>
    </row>
    <row r="379" spans="2:6">
      <c r="B379" s="1226">
        <v>40366</v>
      </c>
      <c r="C379" s="1224">
        <v>0.02</v>
      </c>
      <c r="D379" s="1224">
        <v>1.9187432555834588E-3</v>
      </c>
      <c r="E379" s="1224">
        <v>0.02</v>
      </c>
      <c r="F379" s="1224">
        <v>0.01</v>
      </c>
    </row>
    <row r="380" spans="2:6">
      <c r="B380" s="1226">
        <v>40367</v>
      </c>
      <c r="C380" s="1224">
        <v>0.02</v>
      </c>
      <c r="D380" s="1224">
        <v>2.0639425725027102E-3</v>
      </c>
      <c r="E380" s="1224">
        <v>4.4999999999999998E-2</v>
      </c>
      <c r="F380" s="1224">
        <v>0.01</v>
      </c>
    </row>
    <row r="381" spans="2:6">
      <c r="B381" s="1226">
        <v>40368</v>
      </c>
      <c r="C381" s="1224">
        <v>0.02</v>
      </c>
      <c r="D381" s="1224">
        <v>2.612066168122474E-3</v>
      </c>
      <c r="E381" s="1224">
        <v>0.02</v>
      </c>
      <c r="F381" s="1224">
        <v>0.01</v>
      </c>
    </row>
    <row r="382" spans="2:6">
      <c r="B382" s="1226">
        <v>40371</v>
      </c>
      <c r="C382" s="1224">
        <v>0.02</v>
      </c>
      <c r="D382" s="1224">
        <v>2.0705366552381437E-3</v>
      </c>
      <c r="E382" s="1224">
        <v>4.4999999999999998E-2</v>
      </c>
      <c r="F382" s="1224">
        <v>0.01</v>
      </c>
    </row>
    <row r="383" spans="2:6">
      <c r="B383" s="1226">
        <v>40372</v>
      </c>
      <c r="C383" s="1224">
        <v>0.02</v>
      </c>
      <c r="D383" s="1224">
        <v>2.1257655646664399E-3</v>
      </c>
      <c r="E383" s="1224">
        <v>4.4999999999999998E-2</v>
      </c>
      <c r="F383" s="1224">
        <v>0.01</v>
      </c>
    </row>
    <row r="384" spans="2:6">
      <c r="B384" s="1226">
        <v>40373</v>
      </c>
      <c r="C384" s="1224">
        <v>0.02</v>
      </c>
      <c r="D384" s="1224">
        <v>1.9682779033446149E-3</v>
      </c>
      <c r="E384" s="1224">
        <v>4.4999999999999998E-2</v>
      </c>
      <c r="F384" s="1224">
        <v>0.01</v>
      </c>
    </row>
    <row r="385" spans="2:6">
      <c r="B385" s="1226">
        <v>40374</v>
      </c>
      <c r="C385" s="1224">
        <v>0.02</v>
      </c>
      <c r="D385" s="1224">
        <v>1.7750149656721012E-3</v>
      </c>
      <c r="E385" s="1224">
        <v>7.0000000000000007E-2</v>
      </c>
      <c r="F385" s="1224">
        <v>0.01</v>
      </c>
    </row>
    <row r="386" spans="2:6">
      <c r="B386" s="1226">
        <v>40375</v>
      </c>
      <c r="C386" s="1224">
        <v>0.02</v>
      </c>
      <c r="D386" s="1224">
        <v>1.1046004437839773E-3</v>
      </c>
      <c r="E386" s="1224">
        <v>4.4999999999999998E-2</v>
      </c>
      <c r="F386" s="1224">
        <v>0.01</v>
      </c>
    </row>
    <row r="387" spans="2:6">
      <c r="B387" s="1226">
        <v>40378</v>
      </c>
      <c r="C387" s="1224">
        <v>0.02</v>
      </c>
      <c r="D387" s="1224">
        <v>1.9428541371355628E-3</v>
      </c>
      <c r="E387" s="1224">
        <v>4.4999999999999998E-2</v>
      </c>
      <c r="F387" s="1224">
        <v>0.01</v>
      </c>
    </row>
    <row r="388" spans="2:6">
      <c r="B388" s="1226">
        <v>40379</v>
      </c>
      <c r="C388" s="1224">
        <v>0.02</v>
      </c>
      <c r="D388" s="1224">
        <v>2.3572825371061343E-3</v>
      </c>
      <c r="E388" s="1224">
        <v>0.02</v>
      </c>
      <c r="F388" s="1224">
        <v>0.01</v>
      </c>
    </row>
    <row r="389" spans="2:6">
      <c r="B389" s="1226">
        <v>40380</v>
      </c>
      <c r="C389" s="1224">
        <v>0.02</v>
      </c>
      <c r="D389" s="1224">
        <v>2.6371956986689865E-3</v>
      </c>
      <c r="E389" s="1224">
        <v>4.4999999999999998E-2</v>
      </c>
      <c r="F389" s="1224">
        <v>0.01</v>
      </c>
    </row>
    <row r="390" spans="2:6">
      <c r="B390" s="1226">
        <v>40381</v>
      </c>
      <c r="C390" s="1224">
        <v>0.02</v>
      </c>
      <c r="D390" s="1224">
        <v>2.5562560843864403E-3</v>
      </c>
      <c r="E390" s="1224">
        <v>4.4999999999999998E-2</v>
      </c>
      <c r="F390" s="1224">
        <v>0.01</v>
      </c>
    </row>
    <row r="391" spans="2:6">
      <c r="B391" s="1226">
        <v>40382</v>
      </c>
      <c r="C391" s="1224">
        <v>0.02</v>
      </c>
      <c r="D391" s="1224">
        <v>7.5851285511531735E-3</v>
      </c>
      <c r="E391" s="1224">
        <v>0.02</v>
      </c>
      <c r="F391" s="1224">
        <v>0.01</v>
      </c>
    </row>
    <row r="392" spans="2:6">
      <c r="B392" s="1226">
        <v>40385</v>
      </c>
      <c r="C392" s="1224">
        <v>0.02</v>
      </c>
      <c r="D392" s="1224">
        <v>2.740380001070606E-3</v>
      </c>
      <c r="E392" s="1224">
        <v>0.02</v>
      </c>
      <c r="F392" s="1224">
        <v>0.01</v>
      </c>
    </row>
    <row r="393" spans="2:6">
      <c r="B393" s="1226">
        <v>40386</v>
      </c>
      <c r="C393" s="1224">
        <v>0.02</v>
      </c>
      <c r="D393" s="1224">
        <v>2.1182950763052122E-3</v>
      </c>
      <c r="E393" s="1224">
        <v>4.4999999999999998E-2</v>
      </c>
      <c r="F393" s="1224">
        <v>0.01</v>
      </c>
    </row>
    <row r="394" spans="2:6">
      <c r="B394" s="1226">
        <v>40387</v>
      </c>
      <c r="C394" s="1224">
        <v>0.02</v>
      </c>
      <c r="D394" s="1224">
        <v>3.501559869529687E-3</v>
      </c>
      <c r="E394" s="1224">
        <v>4.4999999999999998E-2</v>
      </c>
      <c r="F394" s="1224">
        <v>0.01</v>
      </c>
    </row>
    <row r="395" spans="2:6">
      <c r="B395" s="1226">
        <v>40388</v>
      </c>
      <c r="C395" s="1224">
        <v>0.02</v>
      </c>
      <c r="D395" s="1224">
        <v>2.1883908086192875E-3</v>
      </c>
      <c r="E395" s="1224">
        <v>4.4999999999999998E-2</v>
      </c>
      <c r="F395" s="1224">
        <v>0.01</v>
      </c>
    </row>
    <row r="396" spans="2:6">
      <c r="B396" s="1226">
        <v>40389</v>
      </c>
      <c r="C396" s="1224">
        <v>0.02</v>
      </c>
      <c r="D396" s="1224">
        <v>2.3303427778193961E-3</v>
      </c>
      <c r="E396" s="1224">
        <v>0.02</v>
      </c>
      <c r="F396" s="1224">
        <v>0.01</v>
      </c>
    </row>
    <row r="397" spans="2:6">
      <c r="B397" s="1226">
        <v>40392</v>
      </c>
      <c r="C397" s="1224">
        <v>0.02</v>
      </c>
      <c r="D397" s="1224">
        <v>2.2188458619592931E-3</v>
      </c>
      <c r="E397" s="1224">
        <v>4.4999999999999998E-2</v>
      </c>
      <c r="F397" s="1224">
        <v>0.01</v>
      </c>
    </row>
    <row r="398" spans="2:6">
      <c r="B398" s="1226">
        <v>40393</v>
      </c>
      <c r="C398" s="1224">
        <v>0.02</v>
      </c>
      <c r="D398" s="1224">
        <v>2.2163658164658226E-3</v>
      </c>
      <c r="E398" s="1224">
        <v>0.02</v>
      </c>
      <c r="F398" s="1224">
        <v>0.01</v>
      </c>
    </row>
    <row r="399" spans="2:6">
      <c r="B399" s="1226">
        <v>40394</v>
      </c>
      <c r="C399" s="1224">
        <v>0.02</v>
      </c>
      <c r="D399" s="1224">
        <v>2.2961933023017541E-3</v>
      </c>
      <c r="E399" s="1224">
        <v>4.4999999999999998E-2</v>
      </c>
      <c r="F399" s="1224">
        <v>0.01</v>
      </c>
    </row>
    <row r="400" spans="2:6">
      <c r="B400" s="1226">
        <v>40395</v>
      </c>
      <c r="C400" s="1224">
        <v>0.02</v>
      </c>
      <c r="D400" s="1224">
        <v>2.2245059391782962E-3</v>
      </c>
      <c r="E400" s="1224">
        <v>0.02</v>
      </c>
      <c r="F400" s="1224">
        <v>0.01</v>
      </c>
    </row>
    <row r="401" spans="2:6">
      <c r="B401" s="1226">
        <v>40396</v>
      </c>
      <c r="C401" s="1224">
        <v>0.02</v>
      </c>
      <c r="D401" s="1224">
        <v>1.9911817819322926E-3</v>
      </c>
      <c r="E401" s="1224">
        <v>0.02</v>
      </c>
      <c r="F401" s="1224">
        <v>0.01</v>
      </c>
    </row>
    <row r="402" spans="2:6">
      <c r="B402" s="1226">
        <v>40399</v>
      </c>
      <c r="C402" s="1224">
        <v>0.02</v>
      </c>
      <c r="D402" s="1224">
        <v>2.0804338178496886E-3</v>
      </c>
      <c r="E402" s="1224">
        <v>4.4999999999999998E-2</v>
      </c>
      <c r="F402" s="1224">
        <v>0.01</v>
      </c>
    </row>
    <row r="403" spans="2:6">
      <c r="B403" s="1226">
        <v>40400</v>
      </c>
      <c r="C403" s="1224">
        <v>0.02</v>
      </c>
      <c r="D403" s="1224">
        <v>1.9804657855143413E-3</v>
      </c>
      <c r="E403" s="1224">
        <v>0.02</v>
      </c>
      <c r="F403" s="1224">
        <v>0.01</v>
      </c>
    </row>
    <row r="404" spans="2:6">
      <c r="B404" s="1226">
        <v>40401</v>
      </c>
      <c r="C404" s="1224">
        <v>0.02</v>
      </c>
      <c r="D404" s="1224">
        <v>2.5224634666133985E-3</v>
      </c>
      <c r="E404" s="1224">
        <v>4.4999999999999998E-2</v>
      </c>
      <c r="F404" s="1224">
        <v>0.01</v>
      </c>
    </row>
    <row r="405" spans="2:6">
      <c r="B405" s="1226">
        <v>40402</v>
      </c>
      <c r="C405" s="1224">
        <v>0.02</v>
      </c>
      <c r="D405" s="1224">
        <v>2.2876318345984394E-3</v>
      </c>
      <c r="E405" s="1224">
        <v>0.02</v>
      </c>
      <c r="F405" s="1224">
        <v>0.01</v>
      </c>
    </row>
    <row r="406" spans="2:6">
      <c r="B406" s="1226">
        <v>40403</v>
      </c>
      <c r="C406" s="1224">
        <v>0.02</v>
      </c>
      <c r="D406" s="1224">
        <v>2.172668698917826E-3</v>
      </c>
      <c r="E406" s="1224">
        <v>0.02</v>
      </c>
      <c r="F406" s="1224">
        <v>0.01</v>
      </c>
    </row>
    <row r="407" spans="2:6">
      <c r="B407" s="1226">
        <v>40406</v>
      </c>
      <c r="C407" s="1224">
        <v>0.02</v>
      </c>
      <c r="D407" s="1224">
        <v>1.9141839242675174E-3</v>
      </c>
      <c r="E407" s="1224">
        <v>4.4999999999999998E-2</v>
      </c>
      <c r="F407" s="1224">
        <v>0.01</v>
      </c>
    </row>
    <row r="408" spans="2:6">
      <c r="B408" s="1226">
        <v>40407</v>
      </c>
      <c r="C408" s="1224">
        <v>0.02</v>
      </c>
      <c r="D408" s="1224">
        <v>2.2668464136415146E-3</v>
      </c>
      <c r="E408" s="1224">
        <v>4.4999999999999998E-2</v>
      </c>
      <c r="F408" s="1224">
        <v>0.01</v>
      </c>
    </row>
    <row r="409" spans="2:6">
      <c r="B409" s="1226">
        <v>40408</v>
      </c>
      <c r="C409" s="1224">
        <v>0.02</v>
      </c>
      <c r="D409" s="1224">
        <v>2.1010601970161973E-3</v>
      </c>
      <c r="E409" s="1224">
        <v>7.0000000000000007E-2</v>
      </c>
      <c r="F409" s="1224">
        <v>0.01</v>
      </c>
    </row>
    <row r="410" spans="2:6">
      <c r="B410" s="1226">
        <v>40409</v>
      </c>
      <c r="C410" s="1224">
        <v>0.02</v>
      </c>
      <c r="D410" s="1224">
        <v>1.8088465725675091E-3</v>
      </c>
      <c r="E410" s="1224">
        <v>7.0000000000000007E-2</v>
      </c>
      <c r="F410" s="1224">
        <v>0.01</v>
      </c>
    </row>
    <row r="411" spans="2:6">
      <c r="B411" s="1226">
        <v>40410</v>
      </c>
      <c r="C411" s="1224">
        <v>0.02</v>
      </c>
      <c r="D411" s="1224">
        <v>8.8763040534903129E-4</v>
      </c>
      <c r="E411" s="1224">
        <v>4.4999999999999998E-2</v>
      </c>
      <c r="F411" s="1224">
        <v>0.01</v>
      </c>
    </row>
    <row r="412" spans="2:6">
      <c r="B412" s="1226">
        <v>40413</v>
      </c>
      <c r="C412" s="1224">
        <v>0.02</v>
      </c>
      <c r="D412" s="1224">
        <v>1.1449690060130727E-3</v>
      </c>
      <c r="E412" s="1224">
        <v>0.02</v>
      </c>
      <c r="F412" s="1224">
        <v>0.01</v>
      </c>
    </row>
    <row r="413" spans="2:6">
      <c r="B413" s="1226">
        <v>40414</v>
      </c>
      <c r="C413" s="1224">
        <v>0.02</v>
      </c>
      <c r="D413" s="1224">
        <v>1.5048203605336791E-2</v>
      </c>
      <c r="E413" s="1224">
        <v>4.4999999999999998E-2</v>
      </c>
      <c r="F413" s="1224">
        <v>0.01</v>
      </c>
    </row>
    <row r="414" spans="2:6">
      <c r="B414" s="1226">
        <v>40415</v>
      </c>
      <c r="C414" s="1224">
        <v>0.02</v>
      </c>
      <c r="D414" s="1224">
        <v>2.8150417308932103E-2</v>
      </c>
      <c r="E414" s="1224">
        <v>4.4999999999999998E-2</v>
      </c>
      <c r="F414" s="1224">
        <v>0.01</v>
      </c>
    </row>
    <row r="415" spans="2:6">
      <c r="B415" s="1226">
        <v>40416</v>
      </c>
      <c r="C415" s="1224">
        <v>0.02</v>
      </c>
      <c r="D415" s="1224">
        <v>2.0330388899201853E-2</v>
      </c>
      <c r="E415" s="1224">
        <v>4.4999999999999998E-2</v>
      </c>
      <c r="F415" s="1224">
        <v>0.01</v>
      </c>
    </row>
    <row r="416" spans="2:6">
      <c r="B416" s="1226">
        <v>40417</v>
      </c>
      <c r="C416" s="1224">
        <v>0.02</v>
      </c>
      <c r="D416" s="1224">
        <v>2.138626242287701E-3</v>
      </c>
      <c r="E416" s="1224">
        <v>0.02</v>
      </c>
      <c r="F416" s="1224">
        <v>0.01</v>
      </c>
    </row>
    <row r="417" spans="2:6">
      <c r="B417" s="1226">
        <v>40421</v>
      </c>
      <c r="C417" s="1224">
        <v>0.02</v>
      </c>
      <c r="D417" s="1224">
        <v>1.6391769878119169E-3</v>
      </c>
      <c r="E417" s="1224">
        <v>4.4999999999999998E-2</v>
      </c>
      <c r="F417" s="1224">
        <v>0.01</v>
      </c>
    </row>
    <row r="418" spans="2:6">
      <c r="B418" s="1226">
        <v>40422</v>
      </c>
      <c r="C418" s="1224">
        <v>0.02</v>
      </c>
      <c r="D418" s="1224">
        <v>2.4598435443361154E-3</v>
      </c>
      <c r="E418" s="1224">
        <v>7.0000000000000007E-2</v>
      </c>
      <c r="F418" s="1224">
        <v>0.01</v>
      </c>
    </row>
    <row r="419" spans="2:6">
      <c r="B419" s="1226">
        <v>40423</v>
      </c>
      <c r="C419" s="1224">
        <v>0.02</v>
      </c>
      <c r="D419" s="1224">
        <v>2.7752838054132217E-3</v>
      </c>
      <c r="E419" s="1224">
        <v>4.4999999999999998E-2</v>
      </c>
      <c r="F419" s="1224">
        <v>0.01</v>
      </c>
    </row>
    <row r="420" spans="2:6">
      <c r="B420" s="1226">
        <v>40424</v>
      </c>
      <c r="C420" s="1224">
        <v>0.02</v>
      </c>
      <c r="D420" s="1224">
        <v>1.9915004882091578E-3</v>
      </c>
      <c r="E420" s="1224">
        <v>4.4999999999999998E-2</v>
      </c>
      <c r="F420" s="1224">
        <v>0.01</v>
      </c>
    </row>
    <row r="421" spans="2:6">
      <c r="B421" s="1226">
        <v>40427</v>
      </c>
      <c r="C421" s="1224">
        <v>0.02</v>
      </c>
      <c r="D421" s="1224">
        <v>2.2365983194735277E-3</v>
      </c>
      <c r="E421" s="1224">
        <v>0.02</v>
      </c>
      <c r="F421" s="1224">
        <v>0.01</v>
      </c>
    </row>
    <row r="422" spans="2:6">
      <c r="B422" s="1226">
        <v>40428</v>
      </c>
      <c r="C422" s="1224">
        <v>0.02</v>
      </c>
      <c r="D422" s="1224">
        <v>3.68247870572348E-3</v>
      </c>
      <c r="E422" s="1224">
        <v>0.02</v>
      </c>
      <c r="F422" s="1224">
        <v>0.01</v>
      </c>
    </row>
    <row r="423" spans="2:6">
      <c r="B423" s="1226">
        <v>40429</v>
      </c>
      <c r="C423" s="1224">
        <v>0.02</v>
      </c>
      <c r="D423" s="1224">
        <v>2.1215892965672557E-3</v>
      </c>
      <c r="E423" s="1224">
        <v>0.02</v>
      </c>
      <c r="F423" s="1224">
        <v>0.01</v>
      </c>
    </row>
    <row r="424" spans="2:6">
      <c r="B424" s="1226">
        <v>40430</v>
      </c>
      <c r="C424" s="1224">
        <v>0.02</v>
      </c>
      <c r="D424" s="1224">
        <v>2.263595373808954E-3</v>
      </c>
      <c r="E424" s="1224">
        <v>0.02</v>
      </c>
      <c r="F424" s="1224">
        <v>0.01</v>
      </c>
    </row>
    <row r="425" spans="2:6">
      <c r="B425" s="1226">
        <v>40431</v>
      </c>
      <c r="C425" s="1224">
        <v>0.02</v>
      </c>
      <c r="D425" s="1224">
        <v>1.9371188819770936E-3</v>
      </c>
      <c r="E425" s="1224">
        <v>0.02</v>
      </c>
      <c r="F425" s="1224">
        <v>0.01</v>
      </c>
    </row>
    <row r="426" spans="2:6">
      <c r="B426" s="1226">
        <v>40434</v>
      </c>
      <c r="C426" s="1224">
        <v>0.02</v>
      </c>
      <c r="D426" s="1224">
        <v>2.7403767122599833E-3</v>
      </c>
      <c r="E426" s="1224">
        <v>0.02</v>
      </c>
      <c r="F426" s="1224">
        <v>0.01</v>
      </c>
    </row>
    <row r="427" spans="2:6">
      <c r="B427" s="1226">
        <v>40435</v>
      </c>
      <c r="C427" s="1224">
        <v>0.02</v>
      </c>
      <c r="D427" s="1224">
        <v>3.6332070312947279E-3</v>
      </c>
      <c r="E427" s="1224">
        <v>0.02</v>
      </c>
      <c r="F427" s="1224">
        <v>0.01</v>
      </c>
    </row>
    <row r="428" spans="2:6">
      <c r="B428" s="1226">
        <v>40436</v>
      </c>
      <c r="C428" s="1224">
        <v>0.02</v>
      </c>
      <c r="D428" s="1224">
        <v>3.0889041093708548E-3</v>
      </c>
      <c r="E428" s="1224">
        <v>0.02</v>
      </c>
      <c r="F428" s="1224">
        <v>0.01</v>
      </c>
    </row>
    <row r="429" spans="2:6">
      <c r="B429" s="1226">
        <v>40437</v>
      </c>
      <c r="C429" s="1224">
        <v>0.02</v>
      </c>
      <c r="D429" s="1224">
        <v>4.1705311328678139E-3</v>
      </c>
      <c r="E429" s="1224">
        <v>0.02</v>
      </c>
      <c r="F429" s="1224">
        <v>0.01</v>
      </c>
    </row>
    <row r="430" spans="2:6">
      <c r="B430" s="1226">
        <v>40438</v>
      </c>
      <c r="C430" s="1224">
        <v>0.02</v>
      </c>
      <c r="D430" s="1224">
        <v>4.2987369827362015E-3</v>
      </c>
      <c r="E430" s="1224">
        <v>0.02</v>
      </c>
      <c r="F430" s="1224">
        <v>0.01</v>
      </c>
    </row>
    <row r="431" spans="2:6">
      <c r="B431" s="1226">
        <v>40441</v>
      </c>
      <c r="C431" s="1224">
        <v>0.02</v>
      </c>
      <c r="D431" s="1224">
        <v>2.5403979512693977E-3</v>
      </c>
      <c r="E431" s="1224">
        <v>0.02</v>
      </c>
      <c r="F431" s="1224">
        <v>0.01</v>
      </c>
    </row>
    <row r="432" spans="2:6">
      <c r="B432" s="1226">
        <v>40442</v>
      </c>
      <c r="C432" s="1224">
        <v>1.9800000000000002E-2</v>
      </c>
      <c r="D432" s="1224">
        <v>2.7950081039827802E-3</v>
      </c>
      <c r="E432" s="1224">
        <v>0.02</v>
      </c>
      <c r="F432" s="1224">
        <v>0.01</v>
      </c>
    </row>
    <row r="433" spans="2:6">
      <c r="B433" s="1226">
        <v>40443</v>
      </c>
      <c r="C433" s="1224">
        <v>1.9800000000000002E-2</v>
      </c>
      <c r="D433" s="1224">
        <v>1.5041695768473018E-3</v>
      </c>
      <c r="E433" s="1224">
        <v>0.02</v>
      </c>
      <c r="F433" s="1224">
        <v>0.01</v>
      </c>
    </row>
    <row r="434" spans="2:6">
      <c r="B434" s="1226">
        <v>40444</v>
      </c>
      <c r="C434" s="1224">
        <v>1.9800000000000002E-2</v>
      </c>
      <c r="D434" s="1224">
        <v>1.4243660045385011E-3</v>
      </c>
      <c r="E434" s="1224">
        <v>0.02</v>
      </c>
      <c r="F434" s="1224">
        <v>0.01</v>
      </c>
    </row>
    <row r="435" spans="2:6">
      <c r="B435" s="1226">
        <v>40445</v>
      </c>
      <c r="C435" s="1224">
        <v>1.9699999999999999E-2</v>
      </c>
      <c r="D435" s="1224">
        <v>2.7076585850320397E-3</v>
      </c>
      <c r="E435" s="1224">
        <v>0.02</v>
      </c>
      <c r="F435" s="1224">
        <v>0.01</v>
      </c>
    </row>
    <row r="436" spans="2:6">
      <c r="B436" s="1226">
        <v>40449</v>
      </c>
      <c r="C436" s="1224">
        <v>1.9800000000000002E-2</v>
      </c>
      <c r="D436" s="1224">
        <v>1.914375228071522E-3</v>
      </c>
      <c r="E436" s="1224">
        <v>0.02</v>
      </c>
      <c r="F436" s="1224">
        <v>0.01</v>
      </c>
    </row>
    <row r="437" spans="2:6">
      <c r="B437" s="1226">
        <v>40448</v>
      </c>
      <c r="C437" s="1224">
        <v>0.02</v>
      </c>
      <c r="D437" s="1224">
        <v>3.0373429013681374E-3</v>
      </c>
      <c r="E437" s="1224">
        <v>0.02</v>
      </c>
      <c r="F437" s="1224">
        <v>0.01</v>
      </c>
    </row>
    <row r="438" spans="2:6">
      <c r="B438" s="1226">
        <v>40450</v>
      </c>
      <c r="C438" s="1224">
        <v>0.02</v>
      </c>
      <c r="D438" s="1224">
        <v>2.2225784228777977E-3</v>
      </c>
      <c r="E438" s="1224">
        <v>0.02</v>
      </c>
      <c r="F438" s="1224">
        <v>0.01</v>
      </c>
    </row>
    <row r="439" spans="2:6">
      <c r="B439" s="1226">
        <v>40451</v>
      </c>
      <c r="C439" s="1224">
        <v>1.9800000000000002E-2</v>
      </c>
      <c r="D439" s="1224">
        <v>3.1809082843898343E-3</v>
      </c>
      <c r="E439" s="1224">
        <v>0.02</v>
      </c>
      <c r="F439" s="1224">
        <v>0.01</v>
      </c>
    </row>
  </sheetData>
  <mergeCells count="5">
    <mergeCell ref="F4:F5"/>
    <mergeCell ref="E4:E5"/>
    <mergeCell ref="B4:B5"/>
    <mergeCell ref="C4:C5"/>
    <mergeCell ref="D4:D5"/>
  </mergeCells>
  <phoneticPr fontId="39" type="noConversion"/>
  <hyperlinks>
    <hyperlink ref="H23" location="Мазмұны!B52" display="мазмұнға"/>
  </hyperlinks>
  <pageMargins left="0.75" right="0.75" top="1" bottom="1" header="0.5" footer="0.5"/>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W43"/>
  <sheetViews>
    <sheetView workbookViewId="0">
      <selection activeCell="B41" sqref="B41"/>
    </sheetView>
  </sheetViews>
  <sheetFormatPr defaultRowHeight="12.75"/>
  <cols>
    <col min="1" max="1" width="6.28515625" style="849" customWidth="1"/>
    <col min="2" max="2" width="36.140625" style="849" customWidth="1"/>
    <col min="3" max="3" width="7.5703125" style="849" bestFit="1" customWidth="1"/>
    <col min="4" max="5" width="7.85546875" style="849" bestFit="1" customWidth="1"/>
    <col min="6" max="6" width="7.5703125" style="849" bestFit="1" customWidth="1"/>
    <col min="7" max="9" width="7.85546875" style="849" bestFit="1" customWidth="1"/>
    <col min="10" max="15" width="7.5703125" style="849" bestFit="1" customWidth="1"/>
    <col min="16" max="16" width="7.85546875" style="849" bestFit="1" customWidth="1"/>
    <col min="17" max="17" width="6.42578125" style="849" bestFit="1" customWidth="1"/>
    <col min="18" max="18" width="6.140625" style="849" bestFit="1" customWidth="1"/>
    <col min="19" max="19" width="6.5703125" style="849" bestFit="1" customWidth="1"/>
    <col min="20" max="21" width="6.85546875" style="849" bestFit="1" customWidth="1"/>
    <col min="22" max="24" width="6.140625" style="849" bestFit="1" customWidth="1"/>
    <col min="25" max="26" width="6.28515625" style="849" bestFit="1" customWidth="1"/>
    <col min="27" max="27" width="6.42578125" style="849" bestFit="1" customWidth="1"/>
    <col min="28" max="28" width="6.5703125" style="849" bestFit="1" customWidth="1"/>
    <col min="29" max="29" width="6.42578125" style="849" bestFit="1" customWidth="1"/>
    <col min="30" max="30" width="6.140625" style="849" bestFit="1" customWidth="1"/>
    <col min="31" max="31" width="6.5703125" style="849" bestFit="1" customWidth="1"/>
    <col min="32" max="33" width="6.85546875" style="849" bestFit="1" customWidth="1"/>
    <col min="34" max="35" width="6.140625" style="849" bestFit="1" customWidth="1"/>
    <col min="36" max="16384" width="9.140625" style="849"/>
  </cols>
  <sheetData>
    <row r="1" spans="1:23" ht="13.5" customHeight="1"/>
    <row r="2" spans="1:23">
      <c r="A2" s="849" t="s">
        <v>1630</v>
      </c>
      <c r="B2" s="850" t="s">
        <v>1679</v>
      </c>
    </row>
    <row r="3" spans="1:23">
      <c r="B3" s="850"/>
    </row>
    <row r="4" spans="1:23" ht="13.5" customHeight="1">
      <c r="B4" s="1010"/>
      <c r="C4" s="999" t="s">
        <v>737</v>
      </c>
      <c r="D4" s="999" t="s">
        <v>738</v>
      </c>
      <c r="E4" s="999" t="s">
        <v>739</v>
      </c>
      <c r="F4" s="999" t="s">
        <v>740</v>
      </c>
      <c r="G4" s="999" t="s">
        <v>741</v>
      </c>
      <c r="H4" s="999" t="s">
        <v>742</v>
      </c>
      <c r="I4" s="999" t="s">
        <v>743</v>
      </c>
      <c r="J4" s="999" t="s">
        <v>744</v>
      </c>
      <c r="K4" s="999" t="s">
        <v>745</v>
      </c>
      <c r="L4" s="999" t="s">
        <v>746</v>
      </c>
      <c r="M4" s="999" t="s">
        <v>747</v>
      </c>
      <c r="N4" s="999" t="s">
        <v>748</v>
      </c>
      <c r="O4" s="999" t="s">
        <v>749</v>
      </c>
      <c r="P4" s="999" t="s">
        <v>750</v>
      </c>
      <c r="Q4" s="999" t="s">
        <v>751</v>
      </c>
      <c r="R4" s="999" t="s">
        <v>752</v>
      </c>
      <c r="S4" s="999" t="s">
        <v>753</v>
      </c>
      <c r="T4" s="999" t="s">
        <v>754</v>
      </c>
      <c r="U4" s="999" t="s">
        <v>755</v>
      </c>
      <c r="V4" s="999" t="s">
        <v>756</v>
      </c>
      <c r="W4" s="999" t="s">
        <v>757</v>
      </c>
    </row>
    <row r="5" spans="1:23" ht="13.5" customHeight="1">
      <c r="B5" s="1022" t="s">
        <v>218</v>
      </c>
      <c r="C5" s="1011"/>
      <c r="D5" s="1011"/>
      <c r="E5" s="1011"/>
      <c r="F5" s="1011"/>
      <c r="G5" s="1011"/>
      <c r="H5" s="1011"/>
      <c r="I5" s="1011"/>
      <c r="J5" s="1011"/>
      <c r="K5" s="1011"/>
      <c r="L5" s="1023"/>
      <c r="M5" s="1024"/>
      <c r="N5" s="1024"/>
      <c r="O5" s="1024"/>
      <c r="P5" s="1024"/>
      <c r="Q5" s="1024"/>
      <c r="R5" s="1024"/>
      <c r="S5" s="1024"/>
      <c r="T5" s="1024"/>
      <c r="U5" s="1024"/>
      <c r="V5" s="1024"/>
      <c r="W5" s="1024"/>
    </row>
    <row r="6" spans="1:23">
      <c r="B6" s="1040" t="s">
        <v>449</v>
      </c>
      <c r="C6" s="1025">
        <v>1466</v>
      </c>
      <c r="D6" s="1025">
        <v>1163</v>
      </c>
      <c r="E6" s="1025">
        <v>619</v>
      </c>
      <c r="F6" s="1025">
        <v>712</v>
      </c>
      <c r="G6" s="1025">
        <v>643</v>
      </c>
      <c r="H6" s="1025">
        <v>305</v>
      </c>
      <c r="I6" s="1025">
        <v>392</v>
      </c>
      <c r="J6" s="1025">
        <v>369</v>
      </c>
      <c r="K6" s="1025">
        <v>279</v>
      </c>
      <c r="L6" s="1025">
        <v>246</v>
      </c>
      <c r="M6" s="1025">
        <v>167</v>
      </c>
      <c r="N6" s="1025">
        <v>97</v>
      </c>
      <c r="O6" s="1025">
        <v>74</v>
      </c>
      <c r="P6" s="1025">
        <v>62</v>
      </c>
      <c r="Q6" s="1025">
        <v>60</v>
      </c>
      <c r="R6" s="1025">
        <v>77</v>
      </c>
      <c r="S6" s="1025">
        <v>47</v>
      </c>
      <c r="T6" s="1025">
        <v>23</v>
      </c>
      <c r="U6" s="1025">
        <v>67</v>
      </c>
      <c r="V6" s="1025">
        <v>52</v>
      </c>
      <c r="W6" s="1025">
        <v>61</v>
      </c>
    </row>
    <row r="7" spans="1:23" ht="25.5">
      <c r="B7" s="1040" t="s">
        <v>219</v>
      </c>
      <c r="C7" s="1025">
        <v>1066</v>
      </c>
      <c r="D7" s="1025">
        <v>1108</v>
      </c>
      <c r="E7" s="1025">
        <v>786</v>
      </c>
      <c r="F7" s="1025">
        <v>1207</v>
      </c>
      <c r="G7" s="1025">
        <v>709</v>
      </c>
      <c r="H7" s="1025">
        <v>410</v>
      </c>
      <c r="I7" s="1025">
        <v>375</v>
      </c>
      <c r="J7" s="1025">
        <v>365</v>
      </c>
      <c r="K7" s="1025">
        <v>319</v>
      </c>
      <c r="L7" s="1025">
        <v>311</v>
      </c>
      <c r="M7" s="1025">
        <v>333</v>
      </c>
      <c r="N7" s="1025">
        <v>463</v>
      </c>
      <c r="O7" s="1025">
        <v>290</v>
      </c>
      <c r="P7" s="1025">
        <v>263</v>
      </c>
      <c r="Q7" s="1025">
        <v>316</v>
      </c>
      <c r="R7" s="1025">
        <v>310</v>
      </c>
      <c r="S7" s="1025">
        <v>214</v>
      </c>
      <c r="T7" s="1025">
        <v>238</v>
      </c>
      <c r="U7" s="1025">
        <v>191</v>
      </c>
      <c r="V7" s="1025">
        <v>139</v>
      </c>
      <c r="W7" s="1025">
        <v>254</v>
      </c>
    </row>
    <row r="8" spans="1:23">
      <c r="B8" s="1041" t="s">
        <v>220</v>
      </c>
      <c r="C8" s="1021">
        <v>127</v>
      </c>
      <c r="D8" s="1021">
        <v>75</v>
      </c>
      <c r="E8" s="1021">
        <v>46</v>
      </c>
      <c r="F8" s="1021">
        <v>177</v>
      </c>
      <c r="G8" s="1021">
        <v>107</v>
      </c>
      <c r="H8" s="1021">
        <v>127</v>
      </c>
      <c r="I8" s="1021">
        <v>147</v>
      </c>
      <c r="J8" s="1021">
        <v>94</v>
      </c>
      <c r="K8" s="1021">
        <v>72</v>
      </c>
      <c r="L8" s="1021">
        <v>47</v>
      </c>
      <c r="M8" s="1021">
        <v>79</v>
      </c>
      <c r="N8" s="1021">
        <v>63</v>
      </c>
      <c r="O8" s="1021">
        <v>95</v>
      </c>
      <c r="P8" s="1021">
        <v>59</v>
      </c>
      <c r="Q8" s="1021">
        <v>183</v>
      </c>
      <c r="R8" s="1021">
        <v>248</v>
      </c>
      <c r="S8" s="1021">
        <v>37</v>
      </c>
      <c r="T8" s="1021">
        <v>17</v>
      </c>
      <c r="U8" s="1021">
        <v>2</v>
      </c>
      <c r="V8" s="1021">
        <v>66</v>
      </c>
      <c r="W8" s="1021">
        <v>46</v>
      </c>
    </row>
    <row r="9" spans="1:23">
      <c r="B9" s="1041" t="s">
        <v>221</v>
      </c>
      <c r="C9" s="1021">
        <v>5620</v>
      </c>
      <c r="D9" s="1021">
        <v>4864</v>
      </c>
      <c r="E9" s="1021">
        <v>5226</v>
      </c>
      <c r="F9" s="1021">
        <v>5649</v>
      </c>
      <c r="G9" s="1021">
        <v>3577</v>
      </c>
      <c r="H9" s="1021">
        <v>4386</v>
      </c>
      <c r="I9" s="1021">
        <v>4074</v>
      </c>
      <c r="J9" s="1021">
        <v>3452</v>
      </c>
      <c r="K9" s="1021">
        <v>4986</v>
      </c>
      <c r="L9" s="1021">
        <v>4231</v>
      </c>
      <c r="M9" s="1021">
        <v>2588</v>
      </c>
      <c r="N9" s="1021">
        <v>2624</v>
      </c>
      <c r="O9" s="1021">
        <v>1968</v>
      </c>
      <c r="P9" s="1021">
        <v>2944</v>
      </c>
      <c r="Q9" s="1021">
        <v>2598</v>
      </c>
      <c r="R9" s="1021">
        <v>3363</v>
      </c>
      <c r="S9" s="1021">
        <v>2623</v>
      </c>
      <c r="T9" s="1021">
        <v>2364</v>
      </c>
      <c r="U9" s="1021">
        <v>2352</v>
      </c>
      <c r="V9" s="1021">
        <v>2323</v>
      </c>
      <c r="W9" s="1021">
        <v>2785</v>
      </c>
    </row>
    <row r="10" spans="1:23" ht="12.75" customHeight="1">
      <c r="B10" s="1036" t="s">
        <v>222</v>
      </c>
      <c r="C10" s="1021"/>
      <c r="D10" s="1021"/>
      <c r="E10" s="1021"/>
      <c r="F10" s="1021"/>
      <c r="G10" s="1021"/>
      <c r="H10" s="1021"/>
      <c r="I10" s="1021"/>
      <c r="J10" s="1021"/>
      <c r="K10" s="1021"/>
      <c r="L10" s="1021"/>
      <c r="M10" s="1021"/>
      <c r="N10" s="1021"/>
      <c r="O10" s="1021"/>
      <c r="P10" s="1021"/>
      <c r="Q10" s="1021"/>
      <c r="R10" s="1021"/>
      <c r="S10" s="1021"/>
      <c r="T10" s="1021"/>
      <c r="U10" s="1021"/>
      <c r="V10" s="1021"/>
      <c r="W10" s="1021"/>
    </row>
    <row r="11" spans="1:23" ht="25.5">
      <c r="B11" s="1040" t="s">
        <v>223</v>
      </c>
      <c r="C11" s="1037">
        <v>182.51426270644012</v>
      </c>
      <c r="D11" s="1037">
        <v>256.03396109119001</v>
      </c>
      <c r="E11" s="1037">
        <v>91.524592546659989</v>
      </c>
      <c r="F11" s="1037">
        <v>219.12950097998012</v>
      </c>
      <c r="G11" s="1037">
        <v>288.92694351092007</v>
      </c>
      <c r="H11" s="1037">
        <v>111.86572044949</v>
      </c>
      <c r="I11" s="1037">
        <v>115.11491940410002</v>
      </c>
      <c r="J11" s="1037">
        <v>114.52219490778002</v>
      </c>
      <c r="K11" s="1037">
        <v>64.627224887909989</v>
      </c>
      <c r="L11" s="1037">
        <v>57.69481120503999</v>
      </c>
      <c r="M11" s="1037">
        <v>29.558439038999985</v>
      </c>
      <c r="N11" s="1037">
        <v>3.9396139301399993</v>
      </c>
      <c r="O11" s="1037">
        <v>2.4267302156500001</v>
      </c>
      <c r="P11" s="1037">
        <v>2.0171178563200001</v>
      </c>
      <c r="Q11" s="1037">
        <v>2.1443491316799999</v>
      </c>
      <c r="R11" s="1037">
        <v>1.9503524412299997</v>
      </c>
      <c r="S11" s="1037">
        <v>0.68845260886000004</v>
      </c>
      <c r="T11" s="1037">
        <v>0.19648059189000003</v>
      </c>
      <c r="U11" s="1037">
        <v>1.3887990308899998</v>
      </c>
      <c r="V11" s="1037">
        <v>1.2868400324000004</v>
      </c>
      <c r="W11" s="1037">
        <v>1.6113093221400003</v>
      </c>
    </row>
    <row r="12" spans="1:23" ht="25.5">
      <c r="B12" s="1040" t="s">
        <v>224</v>
      </c>
      <c r="C12" s="1037">
        <v>288.36653023780985</v>
      </c>
      <c r="D12" s="1037">
        <v>277.00101044268996</v>
      </c>
      <c r="E12" s="1037">
        <v>170.43336499103006</v>
      </c>
      <c r="F12" s="1037">
        <v>171.18077936414008</v>
      </c>
      <c r="G12" s="1037">
        <v>146.16654065142009</v>
      </c>
      <c r="H12" s="1037">
        <v>46.882339583469971</v>
      </c>
      <c r="I12" s="1037">
        <v>40.652972925379999</v>
      </c>
      <c r="J12" s="1037">
        <v>36.920859406360002</v>
      </c>
      <c r="K12" s="1037">
        <v>42.184496480299977</v>
      </c>
      <c r="L12" s="1037">
        <v>36.791427607259998</v>
      </c>
      <c r="M12" s="1037">
        <v>17.426759567639991</v>
      </c>
      <c r="N12" s="1037">
        <v>29.546197083139997</v>
      </c>
      <c r="O12" s="1037">
        <v>19.824067085959999</v>
      </c>
      <c r="P12" s="1037">
        <v>18.754675112960005</v>
      </c>
      <c r="Q12" s="1037">
        <v>24.413820964139997</v>
      </c>
      <c r="R12" s="1037">
        <v>27.935763609909998</v>
      </c>
      <c r="S12" s="1037">
        <v>14.49786471328</v>
      </c>
      <c r="T12" s="1037">
        <v>20.98135267924</v>
      </c>
      <c r="U12" s="1037">
        <v>15.500915171429993</v>
      </c>
      <c r="V12" s="1037">
        <v>10.51664661123</v>
      </c>
      <c r="W12" s="1037">
        <v>21.286360299620007</v>
      </c>
    </row>
    <row r="13" spans="1:23" ht="25.5">
      <c r="B13" s="1041" t="s">
        <v>225</v>
      </c>
      <c r="C13" s="1038">
        <v>14.240627772229804</v>
      </c>
      <c r="D13" s="1038">
        <v>9.0170173752389005</v>
      </c>
      <c r="E13" s="1038">
        <v>5.2949001449502022</v>
      </c>
      <c r="F13" s="1038">
        <v>24.291725046569802</v>
      </c>
      <c r="G13" s="1038">
        <v>21.925033546457403</v>
      </c>
      <c r="H13" s="1038">
        <v>33.199383096186402</v>
      </c>
      <c r="I13" s="1038">
        <v>34.046535685754797</v>
      </c>
      <c r="J13" s="1038">
        <v>23.854213713969997</v>
      </c>
      <c r="K13" s="1038">
        <v>20.923136959807</v>
      </c>
      <c r="L13" s="1038">
        <v>9.6999383399999992</v>
      </c>
      <c r="M13" s="1038">
        <v>24.624131321882</v>
      </c>
      <c r="N13" s="1038">
        <v>16.426182599820002</v>
      </c>
      <c r="O13" s="1038">
        <v>22.093079348579998</v>
      </c>
      <c r="P13" s="1038">
        <v>13.17474385407</v>
      </c>
      <c r="Q13" s="1038">
        <v>27.894965249200002</v>
      </c>
      <c r="R13" s="1038">
        <v>38.021435680459987</v>
      </c>
      <c r="S13" s="1038">
        <v>4.2987483855899997</v>
      </c>
      <c r="T13" s="1038">
        <v>1.8813295481000001</v>
      </c>
      <c r="U13" s="1038">
        <v>0.33415466700000002</v>
      </c>
      <c r="V13" s="1038">
        <v>7.3509647397000002</v>
      </c>
      <c r="W13" s="1038">
        <v>5.6536498452200004</v>
      </c>
    </row>
    <row r="14" spans="1:23" ht="25.5">
      <c r="B14" s="1041" t="s">
        <v>226</v>
      </c>
      <c r="C14" s="1038">
        <v>2117.2311360621029</v>
      </c>
      <c r="D14" s="1038">
        <v>2036.6418821478806</v>
      </c>
      <c r="E14" s="1038">
        <v>1515.7425566296643</v>
      </c>
      <c r="F14" s="1038">
        <v>1465.1527422687529</v>
      </c>
      <c r="G14" s="1038">
        <v>1129.3044469281315</v>
      </c>
      <c r="H14" s="1038">
        <v>1398.6730775633223</v>
      </c>
      <c r="I14" s="1038">
        <v>1693.0172374729473</v>
      </c>
      <c r="J14" s="1038">
        <v>1215.0425660638796</v>
      </c>
      <c r="K14" s="1038">
        <v>1423.6664278999933</v>
      </c>
      <c r="L14" s="1038">
        <v>1318.9495361556383</v>
      </c>
      <c r="M14" s="1038">
        <v>1110.9249532490414</v>
      </c>
      <c r="N14" s="1038">
        <v>1466.443917329038</v>
      </c>
      <c r="O14" s="1038">
        <v>1490.8198207715723</v>
      </c>
      <c r="P14" s="1038">
        <v>2121.8149733587711</v>
      </c>
      <c r="Q14" s="1038">
        <v>2233.2871969728822</v>
      </c>
      <c r="R14" s="1038">
        <v>2412.2385883126067</v>
      </c>
      <c r="S14" s="1038">
        <v>2217.6499577038671</v>
      </c>
      <c r="T14" s="1038">
        <v>2130.2492841120625</v>
      </c>
      <c r="U14" s="1038">
        <v>2266.2445754928403</v>
      </c>
      <c r="V14" s="1038">
        <v>2011.9823747670389</v>
      </c>
      <c r="W14" s="1038">
        <v>1742.587064460623</v>
      </c>
    </row>
    <row r="15" spans="1:23" ht="25.5">
      <c r="B15" s="1041" t="s">
        <v>227</v>
      </c>
      <c r="C15" s="1021">
        <f t="shared" ref="C15:W15" si="0">C11+C12+C13+C14</f>
        <v>2602.3525567785828</v>
      </c>
      <c r="D15" s="1021">
        <f t="shared" si="0"/>
        <v>2578.6938710569993</v>
      </c>
      <c r="E15" s="1021">
        <f t="shared" si="0"/>
        <v>1782.9954143123045</v>
      </c>
      <c r="F15" s="1021">
        <f t="shared" si="0"/>
        <v>1879.754747659443</v>
      </c>
      <c r="G15" s="1021">
        <f t="shared" si="0"/>
        <v>1586.3229646369291</v>
      </c>
      <c r="H15" s="1021">
        <f t="shared" si="0"/>
        <v>1590.6205206924687</v>
      </c>
      <c r="I15" s="1021">
        <f t="shared" si="0"/>
        <v>1882.8316654881821</v>
      </c>
      <c r="J15" s="1021">
        <f t="shared" si="0"/>
        <v>1390.3398340919896</v>
      </c>
      <c r="K15" s="1021">
        <f t="shared" si="0"/>
        <v>1551.4012862280103</v>
      </c>
      <c r="L15" s="1021">
        <f t="shared" si="0"/>
        <v>1423.1357133079382</v>
      </c>
      <c r="M15" s="1021">
        <f t="shared" si="0"/>
        <v>1182.5342831775633</v>
      </c>
      <c r="N15" s="1021">
        <f t="shared" si="0"/>
        <v>1516.3559109421381</v>
      </c>
      <c r="O15" s="1021">
        <f t="shared" si="0"/>
        <v>1535.1636974217622</v>
      </c>
      <c r="P15" s="1021">
        <f t="shared" si="0"/>
        <v>2155.7615101821211</v>
      </c>
      <c r="Q15" s="1021">
        <f t="shared" si="0"/>
        <v>2287.7403323179024</v>
      </c>
      <c r="R15" s="1021">
        <f t="shared" si="0"/>
        <v>2480.1461400442067</v>
      </c>
      <c r="S15" s="1021">
        <f t="shared" si="0"/>
        <v>2237.1350234115971</v>
      </c>
      <c r="T15" s="1021">
        <f t="shared" si="0"/>
        <v>2153.3084469312926</v>
      </c>
      <c r="U15" s="1021">
        <f t="shared" si="0"/>
        <v>2283.4684443621604</v>
      </c>
      <c r="V15" s="1021">
        <f t="shared" si="0"/>
        <v>2031.136826150369</v>
      </c>
      <c r="W15" s="1021">
        <f t="shared" si="0"/>
        <v>1771.1383839276029</v>
      </c>
    </row>
    <row r="18" spans="2:16">
      <c r="B18" s="850" t="s">
        <v>1679</v>
      </c>
      <c r="I18" s="850"/>
      <c r="P18" s="851"/>
    </row>
    <row r="39" spans="2:9">
      <c r="B39" s="857" t="s">
        <v>204</v>
      </c>
      <c r="I39" s="852"/>
    </row>
    <row r="41" spans="2:9">
      <c r="B41" s="15" t="s">
        <v>1636</v>
      </c>
      <c r="I41" s="1177"/>
    </row>
    <row r="43" spans="2:9">
      <c r="C43" s="830"/>
    </row>
  </sheetData>
  <phoneticPr fontId="87" type="noConversion"/>
  <hyperlinks>
    <hyperlink ref="B41" location="Мазмұны!B53" display="мазмұнға"/>
  </hyperlinks>
  <pageMargins left="0.75" right="0.75" top="1" bottom="1" header="0.5" footer="0.5"/>
  <pageSetup paperSize="9" orientation="portrait" verticalDpi="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dimension ref="A2:AK50"/>
  <sheetViews>
    <sheetView topLeftCell="A10" workbookViewId="0">
      <selection activeCell="A9" sqref="A9"/>
    </sheetView>
  </sheetViews>
  <sheetFormatPr defaultRowHeight="12.75"/>
  <cols>
    <col min="1" max="1" width="9.140625" style="853"/>
    <col min="2" max="2" width="10.140625" style="853" customWidth="1"/>
    <col min="3" max="3" width="23.140625" style="853" customWidth="1"/>
    <col min="4" max="4" width="21" style="853" customWidth="1"/>
    <col min="5" max="5" width="11.28515625" style="853" customWidth="1"/>
    <col min="6" max="6" width="17.85546875" style="853" customWidth="1"/>
    <col min="7" max="7" width="16.5703125" style="853" customWidth="1"/>
    <col min="8" max="8" width="12.28515625" style="853" customWidth="1"/>
    <col min="9" max="16384" width="9.140625" style="853"/>
  </cols>
  <sheetData>
    <row r="2" spans="1:37">
      <c r="A2" s="853" t="s">
        <v>1630</v>
      </c>
      <c r="B2" s="828" t="s">
        <v>1680</v>
      </c>
    </row>
    <row r="3" spans="1:37">
      <c r="B3" s="828"/>
    </row>
    <row r="4" spans="1:37" ht="76.5">
      <c r="B4" s="1042" t="s">
        <v>1631</v>
      </c>
      <c r="C4" s="1042" t="s">
        <v>450</v>
      </c>
      <c r="D4" s="1042" t="s">
        <v>228</v>
      </c>
      <c r="E4" s="1042" t="s">
        <v>229</v>
      </c>
      <c r="F4" s="1042" t="s">
        <v>230</v>
      </c>
      <c r="G4" s="1042" t="s">
        <v>231</v>
      </c>
      <c r="H4" s="1042" t="s">
        <v>232</v>
      </c>
      <c r="I4" s="827"/>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827"/>
    </row>
    <row r="5" spans="1:37">
      <c r="B5" s="1043" t="s">
        <v>737</v>
      </c>
      <c r="C5" s="1018">
        <v>542.89553121978008</v>
      </c>
      <c r="D5" s="1019">
        <v>636.01810384500004</v>
      </c>
      <c r="E5" s="1019">
        <v>608.63243301167006</v>
      </c>
      <c r="F5" s="1019">
        <v>396.11908940520999</v>
      </c>
      <c r="G5" s="1019">
        <v>212.51334360645998</v>
      </c>
      <c r="H5" s="1019">
        <v>27.385670833330003</v>
      </c>
      <c r="I5" s="827"/>
      <c r="J5" s="1044"/>
      <c r="K5" s="1045"/>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row>
    <row r="6" spans="1:37">
      <c r="B6" s="1043" t="s">
        <v>738</v>
      </c>
      <c r="C6" s="1018">
        <v>533.89185292768059</v>
      </c>
      <c r="D6" s="1019">
        <v>745.90563114730992</v>
      </c>
      <c r="E6" s="1019">
        <v>721.49607836952987</v>
      </c>
      <c r="F6" s="1019">
        <v>226.74996337335</v>
      </c>
      <c r="G6" s="1019">
        <v>494.74611499617998</v>
      </c>
      <c r="H6" s="1019">
        <v>24.409552777780004</v>
      </c>
      <c r="I6" s="827"/>
      <c r="J6" s="1044"/>
      <c r="K6" s="1045"/>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7"/>
    </row>
    <row r="7" spans="1:37">
      <c r="B7" s="1043" t="s">
        <v>739</v>
      </c>
      <c r="C7" s="1018">
        <v>613.82989657158009</v>
      </c>
      <c r="D7" s="1019">
        <v>766.53367349113989</v>
      </c>
      <c r="E7" s="1019">
        <v>592.38960060092995</v>
      </c>
      <c r="F7" s="1019">
        <v>247.7842650931</v>
      </c>
      <c r="G7" s="1019">
        <v>344.60533550783003</v>
      </c>
      <c r="H7" s="1019">
        <v>174.14407289020997</v>
      </c>
      <c r="I7" s="827"/>
      <c r="J7" s="1044"/>
      <c r="K7" s="1045"/>
      <c r="L7" s="827"/>
      <c r="M7" s="827"/>
      <c r="N7" s="827"/>
      <c r="O7" s="827"/>
      <c r="P7" s="827"/>
      <c r="Q7" s="827"/>
      <c r="R7" s="827"/>
      <c r="S7" s="827"/>
      <c r="T7" s="827"/>
      <c r="U7" s="827"/>
      <c r="V7" s="827"/>
      <c r="W7" s="827"/>
      <c r="X7" s="827"/>
      <c r="Y7" s="827"/>
      <c r="Z7" s="827"/>
      <c r="AA7" s="827"/>
      <c r="AB7" s="827"/>
      <c r="AC7" s="827"/>
      <c r="AD7" s="827"/>
      <c r="AE7" s="827"/>
      <c r="AF7" s="827"/>
      <c r="AG7" s="827"/>
      <c r="AH7" s="827"/>
      <c r="AI7" s="827"/>
      <c r="AJ7" s="827"/>
      <c r="AK7" s="827"/>
    </row>
    <row r="8" spans="1:37">
      <c r="B8" s="1043" t="s">
        <v>740</v>
      </c>
      <c r="C8" s="1018">
        <v>447.24955</v>
      </c>
      <c r="D8" s="1019">
        <v>736.57799168551003</v>
      </c>
      <c r="E8" s="1019">
        <v>561.11519608693004</v>
      </c>
      <c r="F8" s="1019">
        <v>179.84076204316</v>
      </c>
      <c r="G8" s="1019">
        <v>381.27443404377004</v>
      </c>
      <c r="H8" s="1019">
        <v>175.46279559858002</v>
      </c>
      <c r="I8" s="827"/>
      <c r="J8" s="1044"/>
      <c r="K8" s="1045"/>
      <c r="L8" s="827"/>
      <c r="M8" s="827"/>
      <c r="N8" s="827"/>
      <c r="O8" s="827"/>
      <c r="P8" s="827"/>
      <c r="Q8" s="827"/>
      <c r="R8" s="827"/>
      <c r="S8" s="827"/>
      <c r="T8" s="827"/>
      <c r="U8" s="827"/>
      <c r="V8" s="827"/>
      <c r="W8" s="827"/>
      <c r="X8" s="827"/>
      <c r="Y8" s="827"/>
      <c r="Z8" s="827"/>
      <c r="AA8" s="827"/>
      <c r="AB8" s="827"/>
      <c r="AC8" s="827"/>
      <c r="AD8" s="827"/>
      <c r="AE8" s="827"/>
      <c r="AF8" s="827"/>
      <c r="AG8" s="827"/>
      <c r="AH8" s="827"/>
      <c r="AI8" s="827"/>
      <c r="AJ8" s="827"/>
      <c r="AK8" s="827"/>
    </row>
    <row r="9" spans="1:37">
      <c r="B9" s="1043" t="s">
        <v>741</v>
      </c>
      <c r="C9" s="1018">
        <v>489.82</v>
      </c>
      <c r="D9" s="1019">
        <v>809.93304889053002</v>
      </c>
      <c r="E9" s="1019">
        <v>550.35604009753001</v>
      </c>
      <c r="F9" s="1019">
        <v>162.74736911226</v>
      </c>
      <c r="G9" s="1019">
        <v>387.60867098527001</v>
      </c>
      <c r="H9" s="1019">
        <v>259.57700879300006</v>
      </c>
      <c r="I9" s="827"/>
      <c r="J9" s="1044"/>
      <c r="K9" s="1045"/>
      <c r="L9" s="827"/>
      <c r="M9" s="827"/>
      <c r="N9" s="827"/>
      <c r="O9" s="827"/>
      <c r="P9" s="827"/>
      <c r="Q9" s="827"/>
      <c r="R9" s="827"/>
      <c r="S9" s="827"/>
      <c r="T9" s="827"/>
      <c r="U9" s="827"/>
      <c r="V9" s="827"/>
      <c r="W9" s="827"/>
      <c r="X9" s="827"/>
      <c r="Y9" s="827"/>
      <c r="Z9" s="827"/>
      <c r="AA9" s="827"/>
      <c r="AB9" s="827"/>
      <c r="AC9" s="827"/>
      <c r="AD9" s="827"/>
      <c r="AE9" s="827"/>
      <c r="AF9" s="827"/>
      <c r="AG9" s="827"/>
      <c r="AH9" s="827"/>
      <c r="AI9" s="827"/>
      <c r="AJ9" s="827"/>
      <c r="AK9" s="827"/>
    </row>
    <row r="10" spans="1:37">
      <c r="B10" s="1043" t="s">
        <v>742</v>
      </c>
      <c r="C10" s="1018">
        <v>406.315</v>
      </c>
      <c r="D10" s="1019">
        <v>829.15242864417007</v>
      </c>
      <c r="E10" s="1019">
        <v>395.3455014484</v>
      </c>
      <c r="F10" s="1019">
        <v>182.64653114506001</v>
      </c>
      <c r="G10" s="1019">
        <v>212.69897030333999</v>
      </c>
      <c r="H10" s="1019">
        <v>433.80692719576996</v>
      </c>
      <c r="I10" s="827"/>
      <c r="J10" s="1044"/>
      <c r="K10" s="1045"/>
      <c r="L10" s="827"/>
      <c r="M10" s="827"/>
      <c r="N10" s="827"/>
      <c r="O10" s="827"/>
      <c r="P10" s="827"/>
      <c r="Q10" s="827"/>
      <c r="R10" s="827"/>
      <c r="S10" s="827"/>
      <c r="T10" s="827"/>
      <c r="U10" s="827"/>
      <c r="V10" s="827"/>
      <c r="W10" s="827"/>
      <c r="X10" s="827"/>
      <c r="Y10" s="827"/>
      <c r="Z10" s="827"/>
      <c r="AA10" s="827"/>
      <c r="AB10" s="827"/>
      <c r="AC10" s="827"/>
      <c r="AD10" s="827"/>
      <c r="AE10" s="827"/>
      <c r="AF10" s="827"/>
      <c r="AG10" s="827"/>
      <c r="AH10" s="827"/>
      <c r="AI10" s="827"/>
      <c r="AJ10" s="827"/>
      <c r="AK10" s="827"/>
    </row>
    <row r="11" spans="1:37">
      <c r="B11" s="1043" t="s">
        <v>743</v>
      </c>
      <c r="C11" s="1018">
        <v>794.31875000000002</v>
      </c>
      <c r="D11" s="1019">
        <v>1024.65836210322</v>
      </c>
      <c r="E11" s="1019">
        <v>469.55786789355994</v>
      </c>
      <c r="F11" s="1019">
        <v>142.51980389885998</v>
      </c>
      <c r="G11" s="1019">
        <v>327.0380639947</v>
      </c>
      <c r="H11" s="1019">
        <v>555.10049420966016</v>
      </c>
      <c r="I11" s="827"/>
      <c r="J11" s="1044"/>
      <c r="K11" s="1045"/>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7"/>
    </row>
    <row r="12" spans="1:37">
      <c r="B12" s="1043" t="s">
        <v>744</v>
      </c>
      <c r="C12" s="1018">
        <v>625.33844999999997</v>
      </c>
      <c r="D12" s="1019">
        <v>1089.6454216401999</v>
      </c>
      <c r="E12" s="1019">
        <v>604.50164548608006</v>
      </c>
      <c r="F12" s="1019">
        <v>150.65700383317002</v>
      </c>
      <c r="G12" s="1019">
        <v>453.84464165290996</v>
      </c>
      <c r="H12" s="1019">
        <v>485.14377615411991</v>
      </c>
      <c r="I12" s="827"/>
      <c r="J12" s="1044"/>
      <c r="K12" s="1045"/>
      <c r="L12" s="827"/>
      <c r="M12" s="827"/>
      <c r="N12" s="827"/>
      <c r="O12" s="827"/>
      <c r="P12" s="827"/>
      <c r="Q12" s="827"/>
      <c r="R12" s="827"/>
      <c r="S12" s="827"/>
      <c r="T12" s="827"/>
      <c r="U12" s="827"/>
      <c r="V12" s="827"/>
      <c r="W12" s="827"/>
      <c r="X12" s="827"/>
      <c r="Y12" s="827"/>
      <c r="Z12" s="827"/>
      <c r="AA12" s="827"/>
      <c r="AB12" s="827"/>
      <c r="AC12" s="827"/>
      <c r="AD12" s="827"/>
      <c r="AE12" s="827"/>
      <c r="AF12" s="827"/>
      <c r="AG12" s="827"/>
      <c r="AH12" s="827"/>
      <c r="AI12" s="827"/>
      <c r="AJ12" s="827"/>
      <c r="AK12" s="827"/>
    </row>
    <row r="13" spans="1:37">
      <c r="B13" s="1043" t="s">
        <v>745</v>
      </c>
      <c r="C13" s="1018">
        <v>622.03719999999998</v>
      </c>
      <c r="D13" s="1019">
        <v>1241.3488144099401</v>
      </c>
      <c r="E13" s="1019">
        <v>695.34351464467011</v>
      </c>
      <c r="F13" s="1019">
        <v>170.55119005941</v>
      </c>
      <c r="G13" s="1019">
        <v>524.79232458525996</v>
      </c>
      <c r="H13" s="1019">
        <v>546.00529976527002</v>
      </c>
      <c r="I13" s="827"/>
      <c r="J13" s="1044"/>
      <c r="K13" s="1045"/>
      <c r="L13" s="827"/>
      <c r="M13" s="827"/>
      <c r="N13" s="827"/>
      <c r="O13" s="827"/>
      <c r="P13" s="827"/>
      <c r="Q13" s="827"/>
      <c r="R13" s="827"/>
      <c r="S13" s="827"/>
      <c r="T13" s="827"/>
      <c r="U13" s="827"/>
      <c r="V13" s="827"/>
      <c r="W13" s="827"/>
      <c r="X13" s="827"/>
      <c r="Y13" s="827"/>
      <c r="Z13" s="827"/>
      <c r="AA13" s="827"/>
      <c r="AB13" s="827"/>
      <c r="AC13" s="827"/>
      <c r="AD13" s="827"/>
      <c r="AE13" s="827"/>
      <c r="AF13" s="827"/>
      <c r="AG13" s="827"/>
      <c r="AH13" s="827"/>
      <c r="AI13" s="827"/>
      <c r="AJ13" s="827"/>
      <c r="AK13" s="827"/>
    </row>
    <row r="14" spans="1:37">
      <c r="B14" s="1043" t="s">
        <v>746</v>
      </c>
      <c r="C14" s="1020">
        <v>615.83844999999997</v>
      </c>
      <c r="D14" s="1019">
        <v>1147.2623366971</v>
      </c>
      <c r="E14" s="1019">
        <v>625.20497095965004</v>
      </c>
      <c r="F14" s="1019">
        <v>176.84828875039</v>
      </c>
      <c r="G14" s="1019">
        <v>448.35668220925999</v>
      </c>
      <c r="H14" s="1019">
        <v>522.05736573744991</v>
      </c>
      <c r="I14" s="827"/>
      <c r="J14" s="1044"/>
      <c r="K14" s="1045"/>
      <c r="L14" s="827"/>
      <c r="M14" s="827"/>
      <c r="N14" s="827"/>
      <c r="O14" s="827"/>
      <c r="P14" s="827"/>
      <c r="Q14" s="827"/>
      <c r="R14" s="827"/>
      <c r="S14" s="827"/>
      <c r="T14" s="827"/>
      <c r="U14" s="827"/>
      <c r="V14" s="827"/>
      <c r="W14" s="827"/>
      <c r="X14" s="827"/>
      <c r="Y14" s="827"/>
      <c r="Z14" s="827"/>
      <c r="AA14" s="827"/>
      <c r="AB14" s="827"/>
      <c r="AC14" s="827"/>
      <c r="AD14" s="827"/>
      <c r="AE14" s="827"/>
      <c r="AF14" s="827"/>
      <c r="AG14" s="827"/>
      <c r="AH14" s="827"/>
      <c r="AI14" s="827"/>
      <c r="AJ14" s="827"/>
      <c r="AK14" s="827"/>
    </row>
    <row r="15" spans="1:37">
      <c r="B15" s="1043" t="s">
        <v>747</v>
      </c>
      <c r="C15" s="1020">
        <v>795.67345</v>
      </c>
      <c r="D15" s="1019">
        <v>1065.4695574202901</v>
      </c>
      <c r="E15" s="1019">
        <v>437.73972432169006</v>
      </c>
      <c r="F15" s="1019">
        <v>218.74736544340999</v>
      </c>
      <c r="G15" s="1019">
        <v>218.99235887828002</v>
      </c>
      <c r="H15" s="1019">
        <v>627.72983309860012</v>
      </c>
      <c r="I15" s="827"/>
      <c r="J15" s="1044"/>
      <c r="K15" s="1045"/>
      <c r="L15" s="827"/>
      <c r="M15" s="827"/>
      <c r="N15" s="827"/>
      <c r="O15" s="827"/>
      <c r="P15" s="827"/>
      <c r="Q15" s="827"/>
      <c r="R15" s="827"/>
      <c r="S15" s="827"/>
      <c r="T15" s="827"/>
      <c r="U15" s="827"/>
      <c r="V15" s="827"/>
      <c r="W15" s="827"/>
      <c r="X15" s="827"/>
      <c r="Y15" s="827"/>
      <c r="Z15" s="827"/>
      <c r="AA15" s="827"/>
      <c r="AB15" s="827"/>
      <c r="AC15" s="827"/>
      <c r="AD15" s="827"/>
      <c r="AE15" s="827"/>
      <c r="AF15" s="827"/>
      <c r="AG15" s="827"/>
      <c r="AH15" s="827"/>
      <c r="AI15" s="827"/>
      <c r="AJ15" s="827"/>
      <c r="AK15" s="827"/>
    </row>
    <row r="16" spans="1:37">
      <c r="B16" s="1043" t="s">
        <v>748</v>
      </c>
      <c r="C16" s="1020">
        <v>937.38969999999995</v>
      </c>
      <c r="D16" s="1019">
        <v>949.49360276295988</v>
      </c>
      <c r="E16" s="1019">
        <v>460.39496133109998</v>
      </c>
      <c r="F16" s="1019">
        <v>261.37649082664001</v>
      </c>
      <c r="G16" s="1019">
        <v>199.01847050445997</v>
      </c>
      <c r="H16" s="1019">
        <v>489.0986414318599</v>
      </c>
      <c r="I16" s="827"/>
      <c r="J16" s="1044"/>
      <c r="K16" s="1045"/>
      <c r="L16" s="827"/>
      <c r="M16" s="827"/>
      <c r="N16" s="827"/>
      <c r="O16" s="827"/>
      <c r="P16" s="827"/>
      <c r="Q16" s="827"/>
      <c r="R16" s="827"/>
      <c r="S16" s="827"/>
      <c r="T16" s="827"/>
      <c r="U16" s="827"/>
      <c r="V16" s="827"/>
      <c r="W16" s="827"/>
      <c r="X16" s="827"/>
      <c r="Y16" s="827"/>
      <c r="Z16" s="827"/>
      <c r="AA16" s="827"/>
      <c r="AB16" s="827"/>
      <c r="AC16" s="827"/>
      <c r="AD16" s="827"/>
      <c r="AE16" s="827"/>
      <c r="AF16" s="827"/>
      <c r="AG16" s="827"/>
      <c r="AH16" s="827"/>
      <c r="AI16" s="827"/>
      <c r="AJ16" s="827"/>
      <c r="AK16" s="827"/>
    </row>
    <row r="17" spans="2:37">
      <c r="B17" s="1043" t="s">
        <v>749</v>
      </c>
      <c r="C17" s="1020">
        <v>585.43844999999999</v>
      </c>
      <c r="D17" s="1019">
        <v>1037.14539948843</v>
      </c>
      <c r="E17" s="1019">
        <v>498.42125944541999</v>
      </c>
      <c r="F17" s="1019">
        <v>300.36620510384006</v>
      </c>
      <c r="G17" s="1019">
        <v>198.05505434157999</v>
      </c>
      <c r="H17" s="1019">
        <v>538.72414004301004</v>
      </c>
      <c r="I17" s="827"/>
      <c r="J17" s="1044"/>
      <c r="K17" s="1045"/>
      <c r="L17" s="827"/>
      <c r="M17" s="827"/>
      <c r="N17" s="827"/>
      <c r="O17" s="827"/>
      <c r="P17" s="827"/>
      <c r="Q17" s="827"/>
      <c r="R17" s="827"/>
      <c r="S17" s="827"/>
      <c r="T17" s="827"/>
      <c r="U17" s="827"/>
      <c r="V17" s="827"/>
      <c r="W17" s="827"/>
      <c r="X17" s="827"/>
      <c r="Y17" s="827"/>
      <c r="Z17" s="827"/>
      <c r="AA17" s="827"/>
      <c r="AB17" s="827"/>
      <c r="AC17" s="827"/>
      <c r="AD17" s="827"/>
      <c r="AE17" s="827"/>
      <c r="AF17" s="827"/>
      <c r="AG17" s="827"/>
      <c r="AH17" s="827"/>
      <c r="AI17" s="827"/>
      <c r="AJ17" s="827"/>
      <c r="AK17" s="827"/>
    </row>
    <row r="18" spans="2:37">
      <c r="B18" s="1043" t="s">
        <v>750</v>
      </c>
      <c r="C18" s="1020">
        <v>585.43844999999999</v>
      </c>
      <c r="D18" s="1019">
        <v>1085.02604467212</v>
      </c>
      <c r="E18" s="1019">
        <v>478.39145740689997</v>
      </c>
      <c r="F18" s="1019">
        <v>259.47860733677999</v>
      </c>
      <c r="G18" s="1019">
        <v>218.91285007011999</v>
      </c>
      <c r="H18" s="1019">
        <v>606.63458726521992</v>
      </c>
      <c r="I18" s="827"/>
      <c r="J18" s="1044"/>
      <c r="K18" s="1045"/>
      <c r="L18" s="827"/>
      <c r="M18" s="827"/>
      <c r="N18" s="827"/>
      <c r="O18" s="827"/>
      <c r="P18" s="827"/>
      <c r="Q18" s="827"/>
      <c r="R18" s="827"/>
      <c r="S18" s="827"/>
      <c r="T18" s="827"/>
      <c r="U18" s="827"/>
      <c r="V18" s="827"/>
      <c r="W18" s="827"/>
      <c r="X18" s="827"/>
      <c r="Y18" s="827"/>
      <c r="Z18" s="827"/>
      <c r="AA18" s="827"/>
      <c r="AB18" s="827"/>
      <c r="AC18" s="827"/>
      <c r="AD18" s="827"/>
      <c r="AE18" s="827"/>
      <c r="AF18" s="827"/>
      <c r="AG18" s="827"/>
      <c r="AH18" s="827"/>
      <c r="AI18" s="827"/>
      <c r="AJ18" s="827"/>
      <c r="AK18" s="827"/>
    </row>
    <row r="19" spans="2:37">
      <c r="B19" s="1043" t="s">
        <v>751</v>
      </c>
      <c r="C19" s="1020">
        <v>684.66690000000006</v>
      </c>
      <c r="D19" s="1019">
        <v>1197.3741667302099</v>
      </c>
      <c r="E19" s="1019">
        <v>493.15331349276994</v>
      </c>
      <c r="F19" s="1019">
        <v>327.4457467053</v>
      </c>
      <c r="G19" s="1019">
        <v>165.70756678747</v>
      </c>
      <c r="H19" s="1019">
        <v>704.22085323744</v>
      </c>
      <c r="I19" s="827"/>
      <c r="J19" s="1044"/>
      <c r="K19" s="1045"/>
      <c r="L19" s="827"/>
      <c r="M19" s="827"/>
      <c r="N19" s="827"/>
      <c r="O19" s="827"/>
      <c r="P19" s="827"/>
      <c r="Q19" s="827"/>
      <c r="R19" s="827"/>
      <c r="S19" s="827"/>
      <c r="T19" s="827"/>
      <c r="U19" s="827"/>
      <c r="V19" s="827"/>
      <c r="W19" s="827"/>
      <c r="X19" s="827"/>
      <c r="Y19" s="827"/>
      <c r="Z19" s="827"/>
      <c r="AA19" s="827"/>
      <c r="AB19" s="827"/>
      <c r="AC19" s="827"/>
      <c r="AD19" s="827"/>
      <c r="AE19" s="827"/>
      <c r="AF19" s="827"/>
      <c r="AG19" s="827"/>
      <c r="AH19" s="827"/>
      <c r="AI19" s="827"/>
      <c r="AJ19" s="827"/>
      <c r="AK19" s="827"/>
    </row>
    <row r="20" spans="2:37">
      <c r="B20" s="1043" t="s">
        <v>752</v>
      </c>
      <c r="C20" s="1020">
        <v>625.33844999999997</v>
      </c>
      <c r="D20" s="1019">
        <v>1055.1507962541398</v>
      </c>
      <c r="E20" s="1019">
        <v>452.07317218328001</v>
      </c>
      <c r="F20" s="1019">
        <v>304.11851839805996</v>
      </c>
      <c r="G20" s="1019">
        <v>147.95465378522002</v>
      </c>
      <c r="H20" s="1019">
        <v>603.07762407086</v>
      </c>
      <c r="J20" s="855"/>
      <c r="K20" s="856"/>
    </row>
    <row r="21" spans="2:37">
      <c r="B21" s="1043" t="s">
        <v>753</v>
      </c>
      <c r="C21" s="1020">
        <v>635.31344999999999</v>
      </c>
      <c r="D21" s="1019">
        <v>994.4553224079001</v>
      </c>
      <c r="E21" s="1019">
        <v>533.21564903152012</v>
      </c>
      <c r="F21" s="1019">
        <v>274.44789147304004</v>
      </c>
      <c r="G21" s="1019">
        <v>258.76775755848001</v>
      </c>
      <c r="H21" s="1019">
        <v>461.23967337637998</v>
      </c>
      <c r="J21" s="855"/>
      <c r="K21" s="856"/>
    </row>
    <row r="22" spans="2:37">
      <c r="B22" s="1043" t="s">
        <v>754</v>
      </c>
      <c r="C22" s="1020">
        <v>665.99845000000005</v>
      </c>
      <c r="D22" s="1019">
        <v>1090.2595393582201</v>
      </c>
      <c r="E22" s="1019">
        <v>570.27879653744992</v>
      </c>
      <c r="F22" s="1019">
        <v>329.84602431432995</v>
      </c>
      <c r="G22" s="1019">
        <v>240.43277222311997</v>
      </c>
      <c r="H22" s="1019">
        <v>519.98074282077005</v>
      </c>
      <c r="J22" s="855"/>
      <c r="K22" s="856"/>
    </row>
    <row r="23" spans="2:37">
      <c r="B23" s="1043" t="s">
        <v>755</v>
      </c>
      <c r="C23" s="1020">
        <v>497.25470000000001</v>
      </c>
      <c r="D23" s="1019">
        <v>936.80680406062993</v>
      </c>
      <c r="E23" s="1019">
        <v>400.94116762871994</v>
      </c>
      <c r="F23" s="1019">
        <v>250.94818522757998</v>
      </c>
      <c r="G23" s="1019">
        <v>149.99298240113998</v>
      </c>
      <c r="H23" s="1019">
        <v>535.86563643190993</v>
      </c>
      <c r="J23" s="855"/>
      <c r="K23" s="856"/>
    </row>
    <row r="24" spans="2:37">
      <c r="B24" s="1043" t="s">
        <v>756</v>
      </c>
      <c r="C24" s="1020">
        <v>647.35469999999998</v>
      </c>
      <c r="D24" s="1019">
        <v>832.73397179094991</v>
      </c>
      <c r="E24" s="1019">
        <v>474.79778313687996</v>
      </c>
      <c r="F24" s="1019">
        <v>329.45481520180999</v>
      </c>
      <c r="G24" s="1019">
        <v>145.34296793506999</v>
      </c>
      <c r="H24" s="1019">
        <v>357.93618865406995</v>
      </c>
      <c r="J24" s="855"/>
      <c r="K24" s="856"/>
    </row>
    <row r="25" spans="2:37">
      <c r="B25" s="1043" t="s">
        <v>757</v>
      </c>
      <c r="C25" s="1020">
        <v>731.11726009711003</v>
      </c>
      <c r="D25" s="1018">
        <v>723.32795569203006</v>
      </c>
      <c r="E25" s="1018">
        <v>355.61125453789998</v>
      </c>
      <c r="F25" s="1018">
        <v>243.25192201603997</v>
      </c>
      <c r="G25" s="1018">
        <v>112.35933252186001</v>
      </c>
      <c r="H25" s="1018">
        <v>367.71670115412996</v>
      </c>
      <c r="J25" s="855"/>
      <c r="K25" s="856"/>
    </row>
    <row r="26" spans="2:37">
      <c r="B26" s="854"/>
    </row>
    <row r="27" spans="2:37">
      <c r="B27" s="828" t="s">
        <v>1680</v>
      </c>
    </row>
    <row r="28" spans="2:37">
      <c r="G28" s="827"/>
      <c r="H28" s="827"/>
      <c r="I28" s="827"/>
      <c r="J28" s="827"/>
      <c r="K28" s="827"/>
      <c r="L28" s="827"/>
      <c r="M28" s="827"/>
      <c r="N28" s="827"/>
    </row>
    <row r="29" spans="2:37">
      <c r="G29" s="1045"/>
      <c r="H29" s="1045"/>
      <c r="I29" s="1045"/>
      <c r="J29" s="1045"/>
      <c r="K29" s="1045"/>
      <c r="L29" s="1264"/>
      <c r="M29" s="827"/>
      <c r="N29" s="827"/>
    </row>
    <row r="48" spans="2:2">
      <c r="B48" s="829" t="s">
        <v>14</v>
      </c>
    </row>
    <row r="50" spans="2:3">
      <c r="B50" s="15" t="s">
        <v>1636</v>
      </c>
      <c r="C50" s="830"/>
    </row>
  </sheetData>
  <phoneticPr fontId="12" type="noConversion"/>
  <hyperlinks>
    <hyperlink ref="B50" location="Мазмұны!B54" display="мазмұнға"/>
  </hyperlinks>
  <pageMargins left="0.75" right="0.75" top="1" bottom="1" header="0.5" footer="0.5"/>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dimension ref="A2:X38"/>
  <sheetViews>
    <sheetView workbookViewId="0">
      <selection activeCell="K28" sqref="K28"/>
    </sheetView>
  </sheetViews>
  <sheetFormatPr defaultRowHeight="12.75"/>
  <cols>
    <col min="1" max="1" width="9.140625" style="827"/>
    <col min="2" max="2" width="35" style="827" customWidth="1"/>
    <col min="3" max="24" width="6.85546875" style="827" customWidth="1"/>
    <col min="25" max="16384" width="9.140625" style="827"/>
  </cols>
  <sheetData>
    <row r="2" spans="1:24" ht="13.5" customHeight="1">
      <c r="A2" s="827" t="s">
        <v>1630</v>
      </c>
      <c r="B2" s="850" t="s">
        <v>0</v>
      </c>
    </row>
    <row r="3" spans="1:24" ht="13.5" customHeight="1">
      <c r="B3" s="850"/>
    </row>
    <row r="4" spans="1:24" ht="15" customHeight="1">
      <c r="B4" s="994"/>
      <c r="C4" s="999" t="s">
        <v>737</v>
      </c>
      <c r="D4" s="999" t="s">
        <v>738</v>
      </c>
      <c r="E4" s="999" t="s">
        <v>739</v>
      </c>
      <c r="F4" s="999" t="s">
        <v>740</v>
      </c>
      <c r="G4" s="999" t="s">
        <v>741</v>
      </c>
      <c r="H4" s="999" t="s">
        <v>742</v>
      </c>
      <c r="I4" s="999" t="s">
        <v>743</v>
      </c>
      <c r="J4" s="999" t="s">
        <v>744</v>
      </c>
      <c r="K4" s="999" t="s">
        <v>745</v>
      </c>
      <c r="L4" s="999" t="s">
        <v>746</v>
      </c>
      <c r="M4" s="999" t="s">
        <v>747</v>
      </c>
      <c r="N4" s="999" t="s">
        <v>748</v>
      </c>
      <c r="O4" s="999" t="s">
        <v>749</v>
      </c>
      <c r="P4" s="999" t="s">
        <v>750</v>
      </c>
      <c r="Q4" s="999" t="s">
        <v>751</v>
      </c>
      <c r="R4" s="999" t="s">
        <v>752</v>
      </c>
      <c r="S4" s="999" t="s">
        <v>753</v>
      </c>
      <c r="T4" s="999" t="s">
        <v>754</v>
      </c>
      <c r="U4" s="999" t="s">
        <v>755</v>
      </c>
      <c r="V4" s="999" t="s">
        <v>756</v>
      </c>
      <c r="W4" s="999" t="s">
        <v>757</v>
      </c>
      <c r="X4" s="1015" t="s">
        <v>44</v>
      </c>
    </row>
    <row r="5" spans="1:24">
      <c r="B5" s="998" t="s">
        <v>234</v>
      </c>
      <c r="C5" s="1016">
        <v>256.610007</v>
      </c>
      <c r="D5" s="1016">
        <v>191.05799999999999</v>
      </c>
      <c r="E5" s="1016">
        <v>406.58294000000001</v>
      </c>
      <c r="F5" s="1016">
        <v>745.10699999999997</v>
      </c>
      <c r="G5" s="1016">
        <v>966.93534999999997</v>
      </c>
      <c r="H5" s="1016">
        <v>1483.271</v>
      </c>
      <c r="I5" s="1016">
        <v>2555.9102720000001</v>
      </c>
      <c r="J5" s="1016">
        <v>2359.7301360000001</v>
      </c>
      <c r="K5" s="1016">
        <v>2150.1497000000004</v>
      </c>
      <c r="L5" s="1016">
        <v>2177.5252999999998</v>
      </c>
      <c r="M5" s="1016">
        <v>1597.5408</v>
      </c>
      <c r="N5" s="1016">
        <v>1701.6858</v>
      </c>
      <c r="O5" s="1016">
        <v>1923.6579999999999</v>
      </c>
      <c r="P5" s="1016">
        <v>2031.58</v>
      </c>
      <c r="Q5" s="1016">
        <v>2255.0700000000002</v>
      </c>
      <c r="R5" s="1016">
        <v>1624.45</v>
      </c>
      <c r="S5" s="1016">
        <v>1185.25</v>
      </c>
      <c r="T5" s="1016">
        <v>1463.2</v>
      </c>
      <c r="U5" s="1016">
        <v>1097.2070000000001</v>
      </c>
      <c r="V5" s="1016">
        <v>1338.575</v>
      </c>
      <c r="W5" s="1016">
        <v>1109.71</v>
      </c>
      <c r="X5" s="1016">
        <v>1003.6035000000001</v>
      </c>
    </row>
    <row r="6" spans="1:24">
      <c r="B6" s="998" t="s">
        <v>235</v>
      </c>
      <c r="C6" s="1016">
        <v>2248.5556301199999</v>
      </c>
      <c r="D6" s="1016">
        <v>1564.3952770875001</v>
      </c>
      <c r="E6" s="1016">
        <v>1289.99743638</v>
      </c>
      <c r="F6" s="1016">
        <v>1200.3531738959998</v>
      </c>
      <c r="G6" s="1016">
        <v>1008.5921772912001</v>
      </c>
      <c r="H6" s="1016">
        <v>1411.3767877536</v>
      </c>
      <c r="I6" s="1016">
        <v>903.48132520800004</v>
      </c>
      <c r="J6" s="1016">
        <v>1012.4221107000001</v>
      </c>
      <c r="K6" s="1016">
        <v>1269.7744432499996</v>
      </c>
      <c r="L6" s="1016">
        <v>1627.54915078</v>
      </c>
      <c r="M6" s="1016">
        <v>1133.9935307199999</v>
      </c>
      <c r="N6" s="1016">
        <v>1291.25042682</v>
      </c>
      <c r="O6" s="1016">
        <v>579.70378433000008</v>
      </c>
      <c r="P6" s="1016">
        <v>1306.75129281</v>
      </c>
      <c r="Q6" s="1016">
        <v>1270.8437658</v>
      </c>
      <c r="R6" s="1016">
        <v>1232.7836953599997</v>
      </c>
      <c r="S6" s="1016">
        <v>1136.2103957099996</v>
      </c>
      <c r="T6" s="1016">
        <v>1766.6686994000002</v>
      </c>
      <c r="U6" s="1016">
        <v>1718.34059727</v>
      </c>
      <c r="V6" s="1016">
        <v>1670.6012540000002</v>
      </c>
      <c r="W6" s="1016">
        <v>2027.0497392100001</v>
      </c>
      <c r="X6" s="1016">
        <v>1649.7135848800003</v>
      </c>
    </row>
    <row r="7" spans="1:24">
      <c r="B7" s="998" t="s">
        <v>236</v>
      </c>
      <c r="C7" s="1016">
        <v>1376.9463571499998</v>
      </c>
      <c r="D7" s="1016">
        <v>709.99192721249995</v>
      </c>
      <c r="E7" s="1016">
        <v>569.81551437500002</v>
      </c>
      <c r="F7" s="1016">
        <v>667.76500647199998</v>
      </c>
      <c r="G7" s="1016">
        <v>287.96388264000001</v>
      </c>
      <c r="H7" s="1016">
        <v>506.09805473184002</v>
      </c>
      <c r="I7" s="1016">
        <v>600.51975499199989</v>
      </c>
      <c r="J7" s="1016">
        <v>475.21481215</v>
      </c>
      <c r="K7" s="1016">
        <v>774.33664398839994</v>
      </c>
      <c r="L7" s="1016">
        <v>623.79622514999994</v>
      </c>
      <c r="M7" s="1016">
        <v>623.09652067000002</v>
      </c>
      <c r="N7" s="1016">
        <v>658.96507051999993</v>
      </c>
      <c r="O7" s="1016">
        <v>519.82782080000004</v>
      </c>
      <c r="P7" s="1016">
        <v>709.85904092999999</v>
      </c>
      <c r="Q7" s="1016">
        <v>732.34213220000015</v>
      </c>
      <c r="R7" s="1016">
        <v>488.52263775</v>
      </c>
      <c r="S7" s="1016">
        <v>472.59488765999993</v>
      </c>
      <c r="T7" s="1016">
        <v>465.04417443</v>
      </c>
      <c r="U7" s="1016">
        <v>276.27830599999999</v>
      </c>
      <c r="V7" s="1016">
        <v>204.80212800000001</v>
      </c>
      <c r="W7" s="1016">
        <v>227.36417651999997</v>
      </c>
      <c r="X7" s="1016">
        <v>221.65205089999998</v>
      </c>
    </row>
    <row r="8" spans="1:24">
      <c r="B8" s="998" t="s">
        <v>237</v>
      </c>
      <c r="C8" s="1016">
        <v>15.05003625</v>
      </c>
      <c r="D8" s="1016">
        <v>26.825600000000001</v>
      </c>
      <c r="E8" s="1016">
        <v>21.508956000000001</v>
      </c>
      <c r="F8" s="1016">
        <v>25.020440000000001</v>
      </c>
      <c r="G8" s="1016">
        <v>16.655591999999999</v>
      </c>
      <c r="H8" s="1016">
        <v>15.840370559999998</v>
      </c>
      <c r="I8" s="1016">
        <v>36.974721599999995</v>
      </c>
      <c r="J8" s="1016">
        <v>14.987402149999998</v>
      </c>
      <c r="K8" s="1016">
        <v>12.579329</v>
      </c>
      <c r="L8" s="1016">
        <v>26.659839999999999</v>
      </c>
      <c r="M8" s="1016">
        <v>15.933300000000001</v>
      </c>
      <c r="N8" s="1016">
        <v>19.442888500000002</v>
      </c>
      <c r="O8" s="1016">
        <v>14.092435</v>
      </c>
      <c r="P8" s="1016">
        <v>44.631846000000003</v>
      </c>
      <c r="Q8" s="1016">
        <v>39.701354000000002</v>
      </c>
      <c r="R8" s="1016">
        <v>49.081231000000002</v>
      </c>
      <c r="S8" s="1016">
        <v>46.427059400000005</v>
      </c>
      <c r="T8" s="1016">
        <v>41.079678000000001</v>
      </c>
      <c r="U8" s="1016">
        <v>24.523712849999995</v>
      </c>
      <c r="V8" s="1016">
        <v>22.215302999999999</v>
      </c>
      <c r="W8" s="1016">
        <v>35.099539999999998</v>
      </c>
      <c r="X8" s="1016">
        <v>18.603400000000001</v>
      </c>
    </row>
    <row r="9" spans="1:24">
      <c r="B9" s="994"/>
      <c r="C9" s="994"/>
      <c r="D9" s="994"/>
      <c r="E9" s="994"/>
      <c r="F9" s="994"/>
      <c r="G9" s="994"/>
      <c r="H9" s="994"/>
      <c r="I9" s="994"/>
      <c r="J9" s="994"/>
      <c r="K9" s="994"/>
      <c r="L9" s="1017"/>
      <c r="M9" s="1017"/>
      <c r="N9" s="1017"/>
      <c r="O9" s="1017"/>
      <c r="P9" s="1017"/>
      <c r="Q9" s="1017"/>
      <c r="R9" s="1017"/>
      <c r="S9" s="1017"/>
      <c r="T9" s="1017"/>
      <c r="U9" s="1017"/>
      <c r="V9" s="1017"/>
      <c r="W9" s="1017"/>
      <c r="X9" s="994"/>
    </row>
    <row r="10" spans="1:24">
      <c r="B10" s="998" t="s">
        <v>242</v>
      </c>
      <c r="C10" s="1039">
        <v>370.98039567000001</v>
      </c>
      <c r="D10" s="1039">
        <v>194.90132321250002</v>
      </c>
      <c r="E10" s="1039">
        <v>422.95039937499996</v>
      </c>
      <c r="F10" s="1039">
        <v>767.61719275999997</v>
      </c>
      <c r="G10" s="1039">
        <v>980.39013983999996</v>
      </c>
      <c r="H10" s="1039">
        <v>1480.8722015999999</v>
      </c>
      <c r="I10" s="1039">
        <v>2572.3637323160001</v>
      </c>
      <c r="J10" s="1039">
        <v>2360.4539</v>
      </c>
      <c r="K10" s="1039">
        <v>2162.1499199999998</v>
      </c>
      <c r="L10" s="1039">
        <v>2188.6792500000001</v>
      </c>
      <c r="M10" s="1039">
        <v>1617.83736</v>
      </c>
      <c r="N10" s="1039">
        <v>1716.66769</v>
      </c>
      <c r="O10" s="1039">
        <v>1934.0388699999999</v>
      </c>
      <c r="P10" s="1039">
        <v>2042.7716</v>
      </c>
      <c r="Q10" s="1039">
        <v>2264.8661299999999</v>
      </c>
      <c r="R10" s="1039">
        <v>1632.2261599999999</v>
      </c>
      <c r="S10" s="1039">
        <v>1185.4740599999998</v>
      </c>
      <c r="T10" s="1039">
        <v>1462.8593600000002</v>
      </c>
      <c r="U10" s="1039">
        <v>1110.1722500000001</v>
      </c>
      <c r="V10" s="1039">
        <v>1339.4591</v>
      </c>
      <c r="W10" s="1039">
        <v>1111.8679500000001</v>
      </c>
      <c r="X10" s="1039">
        <v>1004.3016</v>
      </c>
    </row>
    <row r="11" spans="1:24">
      <c r="B11" s="998" t="s">
        <v>243</v>
      </c>
      <c r="C11" s="996">
        <v>9.5192448444464589E-2</v>
      </c>
      <c r="D11" s="996">
        <v>7.8202305654838988E-2</v>
      </c>
      <c r="E11" s="996">
        <v>0.18486363188350355</v>
      </c>
      <c r="F11" s="996">
        <v>0.29095744036634763</v>
      </c>
      <c r="G11" s="996">
        <v>0.42996795338618338</v>
      </c>
      <c r="H11" s="996">
        <v>0.43343621652093361</v>
      </c>
      <c r="I11" s="996">
        <v>0.62788266160646389</v>
      </c>
      <c r="J11" s="996">
        <v>0.61114377870664305</v>
      </c>
      <c r="K11" s="996">
        <v>0.51396056428531767</v>
      </c>
      <c r="L11" s="996">
        <f t="shared" ref="L11:X11" si="0">L10/(L5+L6+L7+L8)</f>
        <v>0.49122752995961877</v>
      </c>
      <c r="M11" s="996">
        <f t="shared" si="0"/>
        <v>0.47999008098772233</v>
      </c>
      <c r="N11" s="996">
        <f t="shared" si="0"/>
        <v>0.46758560437373642</v>
      </c>
      <c r="O11" s="996">
        <f t="shared" si="0"/>
        <v>0.63676630765485975</v>
      </c>
      <c r="P11" s="996">
        <f t="shared" si="0"/>
        <v>0.49911076276706667</v>
      </c>
      <c r="Q11" s="996">
        <f t="shared" si="0"/>
        <v>0.52696339149163784</v>
      </c>
      <c r="R11" s="996">
        <f t="shared" si="0"/>
        <v>0.48079654156528373</v>
      </c>
      <c r="S11" s="996">
        <f t="shared" si="0"/>
        <v>0.41734956142833879</v>
      </c>
      <c r="T11" s="996">
        <f t="shared" si="0"/>
        <v>0.39155842515891748</v>
      </c>
      <c r="U11" s="996">
        <f t="shared" si="0"/>
        <v>0.35624123951221365</v>
      </c>
      <c r="V11" s="996">
        <f t="shared" si="0"/>
        <v>0.41389954693023884</v>
      </c>
      <c r="W11" s="996">
        <f t="shared" si="0"/>
        <v>0.32709469220852411</v>
      </c>
      <c r="X11" s="996">
        <f t="shared" si="0"/>
        <v>0.34708015354081223</v>
      </c>
    </row>
    <row r="14" spans="1:24">
      <c r="B14" s="850" t="s">
        <v>0</v>
      </c>
    </row>
    <row r="35" spans="2:3">
      <c r="B35" s="857" t="s">
        <v>233</v>
      </c>
    </row>
    <row r="36" spans="2:3">
      <c r="B36" s="857" t="s">
        <v>14</v>
      </c>
    </row>
    <row r="38" spans="2:3">
      <c r="B38" s="15" t="s">
        <v>1636</v>
      </c>
      <c r="C38" s="830"/>
    </row>
  </sheetData>
  <phoneticPr fontId="12" type="noConversion"/>
  <hyperlinks>
    <hyperlink ref="B38" location="Мазмұны!B55" display="мазмұнға"/>
  </hyperlinks>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2:E24"/>
  <sheetViews>
    <sheetView workbookViewId="0">
      <selection activeCell="B24" sqref="B24"/>
    </sheetView>
  </sheetViews>
  <sheetFormatPr defaultRowHeight="12.75"/>
  <cols>
    <col min="1" max="1" width="4.85546875" style="47" bestFit="1" customWidth="1"/>
    <col min="2" max="2" width="16.5703125" style="47" customWidth="1"/>
    <col min="3" max="3" width="5.42578125" style="47" bestFit="1" customWidth="1"/>
    <col min="4" max="5" width="5.7109375" style="47" bestFit="1" customWidth="1"/>
    <col min="6" max="16384" width="9.140625" style="47"/>
  </cols>
  <sheetData>
    <row r="2" spans="1:5">
      <c r="A2" s="2" t="s">
        <v>1630</v>
      </c>
      <c r="B2" s="1362" t="s">
        <v>1207</v>
      </c>
      <c r="C2" s="1362"/>
      <c r="D2" s="1362"/>
      <c r="E2" s="1362"/>
    </row>
    <row r="3" spans="1:5">
      <c r="B3" s="1363" t="s">
        <v>1208</v>
      </c>
      <c r="C3" s="1363"/>
      <c r="D3" s="1363"/>
      <c r="E3" s="1363"/>
    </row>
    <row r="4" spans="1:5" ht="15.75">
      <c r="B4" s="1085"/>
      <c r="C4" s="938">
        <v>2009</v>
      </c>
      <c r="D4" s="939" t="s">
        <v>1660</v>
      </c>
      <c r="E4" s="939" t="s">
        <v>1661</v>
      </c>
    </row>
    <row r="5" spans="1:5">
      <c r="B5" s="1083" t="s">
        <v>1209</v>
      </c>
      <c r="C5" s="935"/>
      <c r="D5" s="935"/>
      <c r="E5" s="1084"/>
    </row>
    <row r="6" spans="1:5">
      <c r="B6" s="940" t="s">
        <v>1210</v>
      </c>
      <c r="C6" s="936" t="s">
        <v>1600</v>
      </c>
      <c r="D6" s="936">
        <v>2.6</v>
      </c>
      <c r="E6" s="936">
        <v>2.2999999999999998</v>
      </c>
    </row>
    <row r="7" spans="1:5">
      <c r="B7" s="940" t="s">
        <v>1211</v>
      </c>
      <c r="C7" s="936" t="s">
        <v>1601</v>
      </c>
      <c r="D7" s="936">
        <v>1.7</v>
      </c>
      <c r="E7" s="936">
        <v>1.5</v>
      </c>
    </row>
    <row r="8" spans="1:5">
      <c r="B8" s="940" t="s">
        <v>1261</v>
      </c>
      <c r="C8" s="936" t="s">
        <v>1602</v>
      </c>
      <c r="D8" s="936">
        <v>2.8</v>
      </c>
      <c r="E8" s="936">
        <v>1.5</v>
      </c>
    </row>
    <row r="9" spans="1:5">
      <c r="B9" s="934" t="s">
        <v>1212</v>
      </c>
      <c r="C9" s="935"/>
      <c r="D9" s="935"/>
      <c r="E9" s="935"/>
    </row>
    <row r="10" spans="1:5">
      <c r="B10" s="940" t="s">
        <v>1603</v>
      </c>
      <c r="C10" s="936">
        <v>5.8</v>
      </c>
      <c r="D10" s="936">
        <v>9.1999999999999993</v>
      </c>
      <c r="E10" s="936">
        <v>7.9</v>
      </c>
    </row>
    <row r="11" spans="1:5">
      <c r="B11" s="940" t="s">
        <v>1213</v>
      </c>
      <c r="C11" s="936">
        <v>9.1</v>
      </c>
      <c r="D11" s="936">
        <v>10.5</v>
      </c>
      <c r="E11" s="936">
        <v>9.6</v>
      </c>
    </row>
    <row r="12" spans="1:5">
      <c r="B12" s="940" t="s">
        <v>1214</v>
      </c>
      <c r="C12" s="936">
        <v>5.7</v>
      </c>
      <c r="D12" s="936">
        <v>9.6999999999999993</v>
      </c>
      <c r="E12" s="936">
        <v>8.4</v>
      </c>
    </row>
    <row r="13" spans="1:5">
      <c r="B13" s="940" t="s">
        <v>104</v>
      </c>
      <c r="C13" s="936" t="s">
        <v>1604</v>
      </c>
      <c r="D13" s="936">
        <v>6.3</v>
      </c>
      <c r="E13" s="936">
        <v>4.0999999999999996</v>
      </c>
    </row>
    <row r="14" spans="1:5">
      <c r="B14" s="940" t="s">
        <v>1599</v>
      </c>
      <c r="C14" s="936" t="s">
        <v>1604</v>
      </c>
      <c r="D14" s="936">
        <v>7.5</v>
      </c>
      <c r="E14" s="936">
        <v>4.0999999999999996</v>
      </c>
    </row>
    <row r="15" spans="1:5">
      <c r="B15" s="940" t="s">
        <v>105</v>
      </c>
      <c r="C15" s="937" t="s">
        <v>1605</v>
      </c>
      <c r="D15" s="937">
        <v>3.7</v>
      </c>
      <c r="E15" s="937">
        <v>3.1</v>
      </c>
    </row>
    <row r="16" spans="1:5">
      <c r="B16" s="940" t="s">
        <v>1215</v>
      </c>
      <c r="C16" s="936" t="s">
        <v>1606</v>
      </c>
      <c r="D16" s="936">
        <v>4.3</v>
      </c>
      <c r="E16" s="936">
        <v>4.5999999999999996</v>
      </c>
    </row>
    <row r="17" spans="2:5">
      <c r="B17" s="940" t="s">
        <v>1216</v>
      </c>
      <c r="C17" s="936" t="s">
        <v>1607</v>
      </c>
      <c r="D17" s="936">
        <v>4</v>
      </c>
      <c r="E17" s="936">
        <v>4.3</v>
      </c>
    </row>
    <row r="18" spans="2:5">
      <c r="B18" s="940" t="s">
        <v>1</v>
      </c>
      <c r="C18" s="936">
        <v>1.2</v>
      </c>
      <c r="D18" s="936">
        <v>5.4</v>
      </c>
      <c r="E18" s="936">
        <v>5.0999999999999996</v>
      </c>
    </row>
    <row r="19" spans="2:5" ht="25.5">
      <c r="B19" s="940" t="s">
        <v>1217</v>
      </c>
      <c r="C19" s="936">
        <v>2</v>
      </c>
      <c r="D19" s="936">
        <v>4.0999999999999996</v>
      </c>
      <c r="E19" s="936">
        <v>5.0999999999999996</v>
      </c>
    </row>
    <row r="20" spans="2:5" ht="25.5">
      <c r="B20" s="940" t="s">
        <v>103</v>
      </c>
      <c r="C20" s="936">
        <v>1.1000000000000001</v>
      </c>
      <c r="D20" s="936">
        <v>3.8</v>
      </c>
      <c r="E20" s="936">
        <v>5</v>
      </c>
    </row>
    <row r="21" spans="2:5">
      <c r="B21" s="1363" t="s">
        <v>1206</v>
      </c>
      <c r="C21" s="1363"/>
      <c r="D21" s="1363"/>
      <c r="E21" s="1363"/>
    </row>
    <row r="22" spans="2:5">
      <c r="B22" s="1364" t="s">
        <v>1205</v>
      </c>
      <c r="C22" s="1364"/>
      <c r="D22" s="1364"/>
      <c r="E22" s="1364"/>
    </row>
    <row r="24" spans="2:5">
      <c r="B24" s="15" t="s">
        <v>1636</v>
      </c>
    </row>
  </sheetData>
  <mergeCells count="4">
    <mergeCell ref="B2:E2"/>
    <mergeCell ref="B3:E3"/>
    <mergeCell ref="B21:E21"/>
    <mergeCell ref="B22:E22"/>
  </mergeCells>
  <phoneticPr fontId="39" type="noConversion"/>
  <hyperlinks>
    <hyperlink ref="B24" location="Мазмұны!B7" display="мазмұнға"/>
  </hyperlinks>
  <pageMargins left="0.75" right="0.75" top="1" bottom="1" header="0.5" footer="0.5"/>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dimension ref="A1:Y37"/>
  <sheetViews>
    <sheetView workbookViewId="0">
      <selection activeCell="AY5" sqref="AY5"/>
    </sheetView>
  </sheetViews>
  <sheetFormatPr defaultRowHeight="12.75"/>
  <cols>
    <col min="1" max="1" width="9.140625" style="47"/>
    <col min="2" max="2" width="34.85546875" style="47" customWidth="1"/>
    <col min="3" max="3" width="11.140625" style="47" customWidth="1"/>
    <col min="4" max="4" width="11.28515625" style="47" customWidth="1"/>
    <col min="5" max="16384" width="9.140625" style="47"/>
  </cols>
  <sheetData>
    <row r="1" spans="1:25">
      <c r="B1" s="850"/>
    </row>
    <row r="2" spans="1:25">
      <c r="A2" s="827" t="s">
        <v>1630</v>
      </c>
      <c r="B2" s="850" t="s">
        <v>1264</v>
      </c>
    </row>
    <row r="4" spans="1:25" s="19" customFormat="1" ht="15" customHeight="1">
      <c r="B4" s="998"/>
      <c r="C4" s="999" t="s">
        <v>737</v>
      </c>
      <c r="D4" s="999" t="s">
        <v>738</v>
      </c>
      <c r="E4" s="999" t="s">
        <v>739</v>
      </c>
      <c r="F4" s="999" t="s">
        <v>740</v>
      </c>
      <c r="G4" s="999" t="s">
        <v>741</v>
      </c>
      <c r="H4" s="999" t="s">
        <v>742</v>
      </c>
      <c r="I4" s="999" t="s">
        <v>743</v>
      </c>
      <c r="J4" s="999" t="s">
        <v>744</v>
      </c>
      <c r="K4" s="999" t="s">
        <v>745</v>
      </c>
      <c r="L4" s="999" t="s">
        <v>746</v>
      </c>
      <c r="M4" s="999" t="s">
        <v>747</v>
      </c>
      <c r="N4" s="999" t="s">
        <v>748</v>
      </c>
      <c r="O4" s="999" t="s">
        <v>749</v>
      </c>
      <c r="P4" s="999" t="s">
        <v>750</v>
      </c>
      <c r="Q4" s="999" t="s">
        <v>751</v>
      </c>
      <c r="R4" s="999" t="s">
        <v>752</v>
      </c>
      <c r="S4" s="999" t="s">
        <v>753</v>
      </c>
      <c r="T4" s="999" t="s">
        <v>754</v>
      </c>
      <c r="U4" s="999" t="s">
        <v>755</v>
      </c>
      <c r="V4" s="999" t="s">
        <v>756</v>
      </c>
      <c r="W4" s="999" t="s">
        <v>757</v>
      </c>
      <c r="X4" s="1015" t="s">
        <v>44</v>
      </c>
    </row>
    <row r="5" spans="1:25">
      <c r="B5" s="998" t="s">
        <v>234</v>
      </c>
      <c r="C5" s="567">
        <v>23.000240000000002</v>
      </c>
      <c r="D5" s="567">
        <v>17.650959999999998</v>
      </c>
      <c r="E5" s="567">
        <v>22.350960000000001</v>
      </c>
      <c r="F5" s="567">
        <v>16.082719999999998</v>
      </c>
      <c r="G5" s="567">
        <v>11.450239999999999</v>
      </c>
      <c r="H5" s="567">
        <v>12.56448</v>
      </c>
      <c r="I5" s="567">
        <v>10.80048</v>
      </c>
      <c r="J5" s="567">
        <v>1.0029999999999999</v>
      </c>
      <c r="K5" s="567">
        <v>13.625</v>
      </c>
      <c r="L5" s="567">
        <v>1.37</v>
      </c>
      <c r="M5" s="567">
        <v>3.8450000000000002</v>
      </c>
      <c r="N5" s="567">
        <v>4.7149999999999999</v>
      </c>
      <c r="O5" s="567">
        <v>3.15</v>
      </c>
      <c r="P5" s="567">
        <v>4.0999999999999996</v>
      </c>
      <c r="Q5" s="567">
        <v>17.97</v>
      </c>
      <c r="R5" s="567">
        <v>45.2</v>
      </c>
      <c r="S5" s="567">
        <v>14.7</v>
      </c>
      <c r="T5" s="567">
        <v>15.6</v>
      </c>
      <c r="U5" s="567">
        <v>23</v>
      </c>
      <c r="V5" s="567">
        <v>3.15</v>
      </c>
      <c r="W5" s="567">
        <v>39.200000000000003</v>
      </c>
      <c r="X5" s="567">
        <v>22.6</v>
      </c>
    </row>
    <row r="6" spans="1:25">
      <c r="B6" s="998" t="s">
        <v>235</v>
      </c>
      <c r="C6" s="567">
        <v>11.300238469999998</v>
      </c>
      <c r="D6" s="567">
        <v>3.9743239767000005</v>
      </c>
      <c r="E6" s="567">
        <v>27.3566802</v>
      </c>
      <c r="F6" s="567">
        <v>123.412039437</v>
      </c>
      <c r="G6" s="567">
        <v>8.0622118399999998</v>
      </c>
      <c r="H6" s="567">
        <v>16.244811180479999</v>
      </c>
      <c r="I6" s="567">
        <v>25.144673400000006</v>
      </c>
      <c r="J6" s="567">
        <v>12.4197486</v>
      </c>
      <c r="K6" s="567">
        <v>12.252930161999997</v>
      </c>
      <c r="L6" s="567">
        <v>9.8013500000000011</v>
      </c>
      <c r="M6" s="567">
        <v>62.921424000000002</v>
      </c>
      <c r="N6" s="567">
        <v>120.3719895</v>
      </c>
      <c r="O6" s="567">
        <v>11.277053499999999</v>
      </c>
      <c r="P6" s="567">
        <v>33.706375020000003</v>
      </c>
      <c r="Q6" s="567">
        <v>50.778013999999999</v>
      </c>
      <c r="R6" s="567">
        <v>2.4829425600000001</v>
      </c>
      <c r="S6" s="567">
        <v>5.6025006599999987</v>
      </c>
      <c r="T6" s="567">
        <v>87.705178550000014</v>
      </c>
      <c r="U6" s="567">
        <v>12.68586</v>
      </c>
      <c r="V6" s="567">
        <v>4.50846795</v>
      </c>
      <c r="W6" s="567">
        <v>25.421619740000001</v>
      </c>
      <c r="X6" s="567">
        <v>7.0134443400000013</v>
      </c>
    </row>
    <row r="7" spans="1:25">
      <c r="B7" s="998" t="s">
        <v>236</v>
      </c>
      <c r="C7" s="567">
        <v>6.5474955000000001</v>
      </c>
      <c r="D7" s="567">
        <v>0.17529531212499999</v>
      </c>
      <c r="E7" s="567">
        <v>0</v>
      </c>
      <c r="F7" s="567">
        <v>6.4102472000000009E-3</v>
      </c>
      <c r="G7" s="567">
        <v>113.7851208</v>
      </c>
      <c r="H7" s="567">
        <v>0</v>
      </c>
      <c r="I7" s="567">
        <v>4.2435599999999987</v>
      </c>
      <c r="J7" s="567">
        <v>0.75188750000000004</v>
      </c>
      <c r="K7" s="567">
        <v>0</v>
      </c>
      <c r="L7" s="567">
        <v>0.44669999999999999</v>
      </c>
      <c r="M7" s="567">
        <v>13.414200000000001</v>
      </c>
      <c r="N7" s="567">
        <v>30.482200000000002</v>
      </c>
      <c r="O7" s="567">
        <v>12.7104</v>
      </c>
      <c r="P7" s="567">
        <v>0</v>
      </c>
      <c r="Q7" s="567">
        <v>0.26616007000000003</v>
      </c>
      <c r="R7" s="567">
        <v>0</v>
      </c>
      <c r="S7" s="567">
        <v>0</v>
      </c>
      <c r="T7" s="567">
        <v>1.53693122</v>
      </c>
      <c r="U7" s="567">
        <v>1.9736849999999999</v>
      </c>
      <c r="V7" s="567">
        <v>0</v>
      </c>
      <c r="W7" s="567">
        <v>16.885439999999999</v>
      </c>
      <c r="X7" s="567">
        <v>8.1955999999999989</v>
      </c>
    </row>
    <row r="8" spans="1:25">
      <c r="B8" s="998" t="s">
        <v>237</v>
      </c>
      <c r="C8" s="567">
        <v>0.42075000000000001</v>
      </c>
      <c r="D8" s="567">
        <v>0</v>
      </c>
      <c r="E8" s="567">
        <v>4.3295E-2</v>
      </c>
      <c r="F8" s="567">
        <v>0</v>
      </c>
      <c r="G8" s="567">
        <v>0.46523999999999999</v>
      </c>
      <c r="H8" s="567">
        <v>3.4015718399999999</v>
      </c>
      <c r="I8" s="567">
        <v>2.8715999999999995</v>
      </c>
      <c r="J8" s="567">
        <v>3.3355000000000001</v>
      </c>
      <c r="K8" s="567">
        <v>2.94</v>
      </c>
      <c r="L8" s="567">
        <v>0</v>
      </c>
      <c r="M8" s="567">
        <v>0.51900000000000013</v>
      </c>
      <c r="N8" s="567">
        <v>3.2305000000000001</v>
      </c>
      <c r="O8" s="567">
        <v>2.7334999999999998</v>
      </c>
      <c r="P8" s="567">
        <v>4.41</v>
      </c>
      <c r="Q8" s="567">
        <v>7.1071</v>
      </c>
      <c r="R8" s="567">
        <v>6.1768400000000003</v>
      </c>
      <c r="S8" s="567">
        <v>6.1696</v>
      </c>
      <c r="T8" s="567">
        <v>0.47099999999999997</v>
      </c>
      <c r="U8" s="567">
        <v>4.0884999999999998</v>
      </c>
      <c r="V8" s="567">
        <v>0.72899999999999998</v>
      </c>
      <c r="W8" s="567">
        <v>0</v>
      </c>
      <c r="X8" s="567">
        <v>0</v>
      </c>
    </row>
    <row r="9" spans="1:25">
      <c r="B9" s="994"/>
      <c r="C9" s="567"/>
      <c r="D9" s="567"/>
      <c r="E9" s="567"/>
      <c r="F9" s="567"/>
      <c r="G9" s="567"/>
      <c r="H9" s="567"/>
      <c r="I9" s="567"/>
      <c r="J9" s="567"/>
      <c r="K9" s="567"/>
      <c r="L9" s="567"/>
      <c r="M9" s="567"/>
      <c r="N9" s="567"/>
      <c r="O9" s="567"/>
      <c r="P9" s="567"/>
      <c r="Q9" s="567"/>
      <c r="R9" s="567"/>
      <c r="S9" s="567"/>
      <c r="T9" s="567"/>
      <c r="U9" s="567"/>
      <c r="V9" s="567"/>
      <c r="W9" s="567"/>
      <c r="X9" s="567"/>
    </row>
    <row r="10" spans="1:25">
      <c r="B10" s="998" t="s">
        <v>452</v>
      </c>
      <c r="C10" s="1229">
        <v>27.875782295</v>
      </c>
      <c r="D10" s="1229">
        <v>19.999603577499997</v>
      </c>
      <c r="E10" s="1229">
        <v>46.912452000000002</v>
      </c>
      <c r="F10" s="1229">
        <v>37.641686</v>
      </c>
      <c r="G10" s="1229">
        <v>14.636221600000001</v>
      </c>
      <c r="H10" s="1229">
        <v>12.640703999999999</v>
      </c>
      <c r="I10" s="1229">
        <v>25.086028200000001</v>
      </c>
      <c r="J10" s="1229">
        <v>0.47799999999999998</v>
      </c>
      <c r="K10" s="1229">
        <v>13.625</v>
      </c>
      <c r="L10" s="1229">
        <v>1.37</v>
      </c>
      <c r="M10" s="1229">
        <v>33.304000000000002</v>
      </c>
      <c r="N10" s="1229">
        <v>4.7149999999999999</v>
      </c>
      <c r="O10" s="1229">
        <v>3.15</v>
      </c>
      <c r="P10" s="1229">
        <v>12.454655000000001</v>
      </c>
      <c r="Q10" s="1229">
        <v>17.97</v>
      </c>
      <c r="R10" s="1229">
        <v>45.2</v>
      </c>
      <c r="S10" s="1229">
        <v>14.7</v>
      </c>
      <c r="T10" s="1229">
        <v>15.6</v>
      </c>
      <c r="U10" s="1229">
        <v>23</v>
      </c>
      <c r="V10" s="1229">
        <v>3.15</v>
      </c>
      <c r="W10" s="1229">
        <v>39.200000000000003</v>
      </c>
      <c r="X10" s="1229">
        <v>22.6</v>
      </c>
      <c r="Y10" s="252"/>
    </row>
    <row r="11" spans="1:25">
      <c r="B11" s="998" t="s">
        <v>451</v>
      </c>
      <c r="C11" s="1046">
        <f t="shared" ref="C11:X11" si="0">C10/(C5+C6+C7+C8)</f>
        <v>0.67546993493823804</v>
      </c>
      <c r="D11" s="1046">
        <f t="shared" si="0"/>
        <v>0.9173886304824852</v>
      </c>
      <c r="E11" s="1046">
        <f t="shared" si="0"/>
        <v>0.94294613380453607</v>
      </c>
      <c r="F11" s="1046">
        <f t="shared" si="0"/>
        <v>0.26983061206735764</v>
      </c>
      <c r="G11" s="1046">
        <f t="shared" si="0"/>
        <v>0.10941921234409833</v>
      </c>
      <c r="H11" s="1046">
        <f t="shared" si="0"/>
        <v>0.39243605463048009</v>
      </c>
      <c r="I11" s="1046">
        <f t="shared" si="0"/>
        <v>0.58257885786776442</v>
      </c>
      <c r="J11" s="1046">
        <f t="shared" si="0"/>
        <v>2.7298474281990302E-2</v>
      </c>
      <c r="K11" s="1046">
        <f t="shared" si="0"/>
        <v>0.47279592682080429</v>
      </c>
      <c r="L11" s="1046">
        <f t="shared" si="0"/>
        <v>0.1179199607507284</v>
      </c>
      <c r="M11" s="1046">
        <f t="shared" si="0"/>
        <v>0.41269089432188683</v>
      </c>
      <c r="N11" s="1046">
        <f t="shared" si="0"/>
        <v>2.9691493823733199E-2</v>
      </c>
      <c r="O11" s="1046">
        <f t="shared" si="0"/>
        <v>0.10545361399327276</v>
      </c>
      <c r="P11" s="1046">
        <f t="shared" si="0"/>
        <v>0.29501952723557173</v>
      </c>
      <c r="Q11" s="1046">
        <f t="shared" si="0"/>
        <v>0.23607066775412944</v>
      </c>
      <c r="R11" s="1046">
        <f t="shared" si="0"/>
        <v>0.83921616188567105</v>
      </c>
      <c r="S11" s="1046">
        <f t="shared" si="0"/>
        <v>0.55530160559611597</v>
      </c>
      <c r="T11" s="1046">
        <f t="shared" si="0"/>
        <v>0.14812970611227633</v>
      </c>
      <c r="U11" s="1046">
        <f t="shared" si="0"/>
        <v>0.55092400135144048</v>
      </c>
      <c r="V11" s="1046">
        <f t="shared" si="0"/>
        <v>0.37556030243906924</v>
      </c>
      <c r="W11" s="1046">
        <f t="shared" si="0"/>
        <v>0.48093993483563735</v>
      </c>
      <c r="X11" s="1046">
        <f t="shared" si="0"/>
        <v>0.59774057753928411</v>
      </c>
    </row>
    <row r="12" spans="1:25">
      <c r="B12" s="850"/>
    </row>
    <row r="13" spans="1:25">
      <c r="B13" s="850" t="s">
        <v>1264</v>
      </c>
    </row>
    <row r="34" spans="2:2">
      <c r="B34" s="857" t="s">
        <v>233</v>
      </c>
    </row>
    <row r="35" spans="2:2">
      <c r="B35" s="857" t="s">
        <v>348</v>
      </c>
    </row>
    <row r="36" spans="2:2">
      <c r="B36" s="827"/>
    </row>
    <row r="37" spans="2:2">
      <c r="B37" s="15" t="s">
        <v>1636</v>
      </c>
    </row>
  </sheetData>
  <phoneticPr fontId="39" type="noConversion"/>
  <hyperlinks>
    <hyperlink ref="B37" location="Мазмұны!B56" display="мазмұнға"/>
  </hyperlinks>
  <pageMargins left="0.75" right="0.75" top="1" bottom="1" header="0.5" footer="0.5"/>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dimension ref="A2:W38"/>
  <sheetViews>
    <sheetView topLeftCell="A10" workbookViewId="0">
      <selection activeCell="H21" sqref="H21"/>
    </sheetView>
  </sheetViews>
  <sheetFormatPr defaultRowHeight="12.75"/>
  <cols>
    <col min="1" max="1" width="9.140625" style="858"/>
    <col min="2" max="2" width="24.140625" style="858" customWidth="1"/>
    <col min="3" max="8" width="13.140625" style="858" bestFit="1" customWidth="1"/>
    <col min="9" max="9" width="14.140625" style="858" customWidth="1"/>
    <col min="10" max="10" width="14.42578125" style="858" customWidth="1"/>
    <col min="11" max="11" width="15" style="858" customWidth="1"/>
    <col min="12" max="12" width="13.85546875" style="858" bestFit="1" customWidth="1"/>
    <col min="13" max="25" width="14" style="858" bestFit="1" customWidth="1"/>
    <col min="26" max="26" width="9.140625" style="858"/>
    <col min="27" max="27" width="11.7109375" style="858" bestFit="1" customWidth="1"/>
    <col min="28" max="16384" width="9.140625" style="858"/>
  </cols>
  <sheetData>
    <row r="2" spans="1:23">
      <c r="A2" s="858" t="s">
        <v>1630</v>
      </c>
      <c r="B2" s="850" t="s">
        <v>1265</v>
      </c>
    </row>
    <row r="3" spans="1:23">
      <c r="B3" s="850"/>
    </row>
    <row r="4" spans="1:23" s="1047" customFormat="1" ht="13.5" customHeight="1">
      <c r="B4" s="1005"/>
      <c r="C4" s="999" t="s">
        <v>737</v>
      </c>
      <c r="D4" s="999" t="s">
        <v>738</v>
      </c>
      <c r="E4" s="999" t="s">
        <v>739</v>
      </c>
      <c r="F4" s="999" t="s">
        <v>740</v>
      </c>
      <c r="G4" s="999" t="s">
        <v>741</v>
      </c>
      <c r="H4" s="999" t="s">
        <v>742</v>
      </c>
      <c r="I4" s="999" t="s">
        <v>743</v>
      </c>
      <c r="J4" s="999" t="s">
        <v>744</v>
      </c>
      <c r="K4" s="999" t="s">
        <v>745</v>
      </c>
      <c r="L4" s="999" t="s">
        <v>746</v>
      </c>
      <c r="M4" s="999" t="s">
        <v>747</v>
      </c>
      <c r="N4" s="999" t="s">
        <v>748</v>
      </c>
      <c r="O4" s="999" t="s">
        <v>749</v>
      </c>
      <c r="P4" s="999" t="s">
        <v>750</v>
      </c>
      <c r="Q4" s="999" t="s">
        <v>751</v>
      </c>
      <c r="R4" s="999" t="s">
        <v>752</v>
      </c>
      <c r="S4" s="999" t="s">
        <v>753</v>
      </c>
      <c r="T4" s="999" t="s">
        <v>754</v>
      </c>
      <c r="U4" s="999" t="s">
        <v>755</v>
      </c>
      <c r="V4" s="999" t="s">
        <v>756</v>
      </c>
      <c r="W4" s="999" t="s">
        <v>757</v>
      </c>
    </row>
    <row r="5" spans="1:23" s="1048" customFormat="1" ht="34.5" customHeight="1">
      <c r="B5" s="1050" t="s">
        <v>1051</v>
      </c>
      <c r="C5" s="1051">
        <v>128</v>
      </c>
      <c r="D5" s="1051">
        <v>117</v>
      </c>
      <c r="E5" s="1051">
        <v>108</v>
      </c>
      <c r="F5" s="1051">
        <v>334</v>
      </c>
      <c r="G5" s="1051">
        <v>144</v>
      </c>
      <c r="H5" s="1051">
        <v>172</v>
      </c>
      <c r="I5" s="1051">
        <v>341</v>
      </c>
      <c r="J5" s="1051">
        <v>246</v>
      </c>
      <c r="K5" s="1051">
        <v>174</v>
      </c>
      <c r="L5" s="1051">
        <v>134</v>
      </c>
      <c r="M5" s="1052">
        <v>246</v>
      </c>
      <c r="N5" s="1052">
        <v>268</v>
      </c>
      <c r="O5" s="1052">
        <f t="shared" ref="O5:W5" si="0">O6+O7</f>
        <v>230</v>
      </c>
      <c r="P5" s="1052">
        <f t="shared" si="0"/>
        <v>399</v>
      </c>
      <c r="Q5" s="1052">
        <f t="shared" si="0"/>
        <v>376</v>
      </c>
      <c r="R5" s="1052">
        <f t="shared" si="0"/>
        <v>408</v>
      </c>
      <c r="S5" s="1052">
        <f t="shared" si="0"/>
        <v>253</v>
      </c>
      <c r="T5" s="1052">
        <f t="shared" si="0"/>
        <v>184</v>
      </c>
      <c r="U5" s="1052">
        <f t="shared" si="0"/>
        <v>197</v>
      </c>
      <c r="V5" s="1052">
        <f t="shared" si="0"/>
        <v>376</v>
      </c>
      <c r="W5" s="1052">
        <f t="shared" si="0"/>
        <v>352</v>
      </c>
    </row>
    <row r="6" spans="1:23" s="1048" customFormat="1" ht="34.5" customHeight="1">
      <c r="B6" s="1053" t="s">
        <v>1055</v>
      </c>
      <c r="C6" s="1055"/>
      <c r="D6" s="1055"/>
      <c r="E6" s="1055"/>
      <c r="F6" s="1055"/>
      <c r="G6" s="1055"/>
      <c r="H6" s="1055"/>
      <c r="I6" s="1055"/>
      <c r="J6" s="1055"/>
      <c r="K6" s="1055"/>
      <c r="L6" s="1055"/>
      <c r="M6" s="1056"/>
      <c r="N6" s="1056"/>
      <c r="O6" s="1057">
        <v>161</v>
      </c>
      <c r="P6" s="1057">
        <v>312</v>
      </c>
      <c r="Q6" s="1057">
        <v>290</v>
      </c>
      <c r="R6" s="1057">
        <v>314</v>
      </c>
      <c r="S6" s="1057">
        <v>165</v>
      </c>
      <c r="T6" s="1057">
        <v>124</v>
      </c>
      <c r="U6" s="1057">
        <v>119</v>
      </c>
      <c r="V6" s="1057">
        <v>288</v>
      </c>
      <c r="W6" s="1057">
        <v>250</v>
      </c>
    </row>
    <row r="7" spans="1:23" s="1048" customFormat="1" ht="34.5" customHeight="1">
      <c r="B7" s="1053" t="s">
        <v>1052</v>
      </c>
      <c r="C7" s="1055"/>
      <c r="D7" s="1055"/>
      <c r="E7" s="1055"/>
      <c r="F7" s="1055"/>
      <c r="G7" s="1055"/>
      <c r="H7" s="1055"/>
      <c r="I7" s="1055"/>
      <c r="J7" s="1055"/>
      <c r="K7" s="1055"/>
      <c r="L7" s="1055"/>
      <c r="M7" s="1056"/>
      <c r="N7" s="1056"/>
      <c r="O7" s="1057">
        <v>69</v>
      </c>
      <c r="P7" s="1057">
        <v>87</v>
      </c>
      <c r="Q7" s="1057">
        <v>86</v>
      </c>
      <c r="R7" s="1057">
        <v>94</v>
      </c>
      <c r="S7" s="1057">
        <v>88</v>
      </c>
      <c r="T7" s="1057">
        <v>60</v>
      </c>
      <c r="U7" s="1057">
        <v>78</v>
      </c>
      <c r="V7" s="1057">
        <v>88</v>
      </c>
      <c r="W7" s="1057">
        <v>102</v>
      </c>
    </row>
    <row r="8" spans="1:23" s="1048" customFormat="1" ht="25.5">
      <c r="B8" s="1050" t="s">
        <v>1053</v>
      </c>
      <c r="C8" s="1051">
        <v>12</v>
      </c>
      <c r="D8" s="1051">
        <v>6</v>
      </c>
      <c r="E8" s="1051">
        <v>21</v>
      </c>
      <c r="F8" s="1051">
        <v>16</v>
      </c>
      <c r="G8" s="1051">
        <v>10</v>
      </c>
      <c r="H8" s="1051">
        <v>15</v>
      </c>
      <c r="I8" s="1051">
        <v>24</v>
      </c>
      <c r="J8" s="1051">
        <v>28</v>
      </c>
      <c r="K8" s="1051">
        <v>8</v>
      </c>
      <c r="L8" s="1051">
        <v>10</v>
      </c>
      <c r="M8" s="1052">
        <v>15</v>
      </c>
      <c r="N8" s="1052">
        <v>37</v>
      </c>
      <c r="O8" s="1052">
        <v>17</v>
      </c>
      <c r="P8" s="1052">
        <v>18</v>
      </c>
      <c r="Q8" s="1052">
        <v>7</v>
      </c>
      <c r="R8" s="1052">
        <v>8</v>
      </c>
      <c r="S8" s="1052">
        <v>10</v>
      </c>
      <c r="T8" s="1052">
        <v>4</v>
      </c>
      <c r="U8" s="1052">
        <v>5</v>
      </c>
      <c r="V8" s="1052">
        <v>3</v>
      </c>
      <c r="W8" s="1052">
        <v>20</v>
      </c>
    </row>
    <row r="9" spans="1:23" s="1049" customFormat="1" ht="38.25">
      <c r="B9" s="1050" t="s">
        <v>1054</v>
      </c>
      <c r="C9" s="1058">
        <v>26.163301617700021</v>
      </c>
      <c r="D9" s="1058">
        <v>26.270792477789996</v>
      </c>
      <c r="E9" s="1058">
        <v>18.396712455600003</v>
      </c>
      <c r="F9" s="1058">
        <v>57.779696686140014</v>
      </c>
      <c r="G9" s="1058">
        <v>34.374928863709997</v>
      </c>
      <c r="H9" s="1058">
        <v>53.905148647970002</v>
      </c>
      <c r="I9" s="1058">
        <v>86.549581081319985</v>
      </c>
      <c r="J9" s="1058">
        <v>69.215777943299997</v>
      </c>
      <c r="K9" s="1058">
        <v>59.811354279980002</v>
      </c>
      <c r="L9" s="1058">
        <v>33.348633271600001</v>
      </c>
      <c r="M9" s="1059">
        <v>53.328334374939992</v>
      </c>
      <c r="N9" s="1059">
        <v>79.818775205229997</v>
      </c>
      <c r="O9" s="1060">
        <f t="shared" ref="O9:W9" si="1">O10+O11</f>
        <v>99.744410924429985</v>
      </c>
      <c r="P9" s="1060">
        <f t="shared" si="1"/>
        <v>166.31950009506994</v>
      </c>
      <c r="Q9" s="1060">
        <f t="shared" si="1"/>
        <v>121.28614906626001</v>
      </c>
      <c r="R9" s="1060">
        <f t="shared" si="1"/>
        <v>137.00310153160001</v>
      </c>
      <c r="S9" s="1060">
        <f t="shared" si="1"/>
        <v>119.52113135757</v>
      </c>
      <c r="T9" s="1060">
        <f t="shared" si="1"/>
        <v>72.669589378569995</v>
      </c>
      <c r="U9" s="1060">
        <f t="shared" si="1"/>
        <v>96.329207428719997</v>
      </c>
      <c r="V9" s="1060">
        <f t="shared" si="1"/>
        <v>134.13054952008002</v>
      </c>
      <c r="W9" s="1060">
        <f t="shared" si="1"/>
        <v>127.87224070838001</v>
      </c>
    </row>
    <row r="10" spans="1:23" s="1048" customFormat="1" ht="32.25" customHeight="1">
      <c r="B10" s="1053" t="s">
        <v>1056</v>
      </c>
      <c r="C10" s="1054"/>
      <c r="D10" s="1054"/>
      <c r="E10" s="1054"/>
      <c r="F10" s="1054"/>
      <c r="G10" s="1054"/>
      <c r="H10" s="1054"/>
      <c r="I10" s="1054"/>
      <c r="J10" s="1054"/>
      <c r="K10" s="1054"/>
      <c r="L10" s="1054"/>
      <c r="M10" s="1054"/>
      <c r="N10" s="1054"/>
      <c r="O10" s="1061">
        <v>45.883922924459981</v>
      </c>
      <c r="P10" s="1061">
        <v>108.62718379331994</v>
      </c>
      <c r="Q10" s="1061">
        <v>76.258949098810007</v>
      </c>
      <c r="R10" s="1061">
        <v>69.007635851630013</v>
      </c>
      <c r="S10" s="1061">
        <v>53.613449077160006</v>
      </c>
      <c r="T10" s="1061">
        <v>33.813382077919997</v>
      </c>
      <c r="U10" s="1061">
        <v>25.96280581872</v>
      </c>
      <c r="V10" s="1061">
        <v>58.227232220100014</v>
      </c>
      <c r="W10" s="1061">
        <v>49.632846893050001</v>
      </c>
    </row>
    <row r="11" spans="1:23" s="1048" customFormat="1" ht="33" customHeight="1">
      <c r="B11" s="1062" t="s">
        <v>1057</v>
      </c>
      <c r="C11" s="1063"/>
      <c r="D11" s="1063"/>
      <c r="E11" s="1063"/>
      <c r="F11" s="1063"/>
      <c r="G11" s="1063"/>
      <c r="H11" s="1063"/>
      <c r="I11" s="1063"/>
      <c r="J11" s="1063"/>
      <c r="K11" s="1063"/>
      <c r="L11" s="1063"/>
      <c r="M11" s="1063"/>
      <c r="N11" s="1063"/>
      <c r="O11" s="1064">
        <v>53.860487999970005</v>
      </c>
      <c r="P11" s="1064">
        <v>57.692316301749997</v>
      </c>
      <c r="Q11" s="1064">
        <v>45.027199967449995</v>
      </c>
      <c r="R11" s="1064">
        <v>67.995465679969996</v>
      </c>
      <c r="S11" s="1064">
        <v>65.90768228041</v>
      </c>
      <c r="T11" s="1064">
        <v>38.856207300649999</v>
      </c>
      <c r="U11" s="1064">
        <v>70.366401609999997</v>
      </c>
      <c r="V11" s="1064">
        <v>75.903317299980017</v>
      </c>
      <c r="W11" s="1064">
        <v>78.239393815330004</v>
      </c>
    </row>
    <row r="12" spans="1:23" s="1049" customFormat="1" ht="38.25">
      <c r="B12" s="1050" t="s">
        <v>1058</v>
      </c>
      <c r="C12" s="1058">
        <v>6.7029764536999998</v>
      </c>
      <c r="D12" s="1058">
        <v>1.7963573500000001</v>
      </c>
      <c r="E12" s="1058">
        <v>3.1627567140599999</v>
      </c>
      <c r="F12" s="1058">
        <v>7.7157176622399994</v>
      </c>
      <c r="G12" s="1058">
        <v>10.348442005500001</v>
      </c>
      <c r="H12" s="1058">
        <v>2.73424308401</v>
      </c>
      <c r="I12" s="1058">
        <v>5.4420353931300012</v>
      </c>
      <c r="J12" s="1058">
        <v>19.936173964999998</v>
      </c>
      <c r="K12" s="1058">
        <v>5.6153803079999998</v>
      </c>
      <c r="L12" s="1058">
        <v>3.3775089773999998</v>
      </c>
      <c r="M12" s="1059">
        <v>6.8531820739300002</v>
      </c>
      <c r="N12" s="1059">
        <v>37.349248492380006</v>
      </c>
      <c r="O12" s="1059">
        <v>2.3727381921699999</v>
      </c>
      <c r="P12" s="1059">
        <v>15.870543875600001</v>
      </c>
      <c r="Q12" s="1059">
        <v>3.8721708389999998</v>
      </c>
      <c r="R12" s="1059">
        <v>4.2547684749999997</v>
      </c>
      <c r="S12" s="1059">
        <v>6.7588411483999993</v>
      </c>
      <c r="T12" s="1059">
        <v>1.6073289675</v>
      </c>
      <c r="U12" s="1059">
        <v>1.8816386641999998</v>
      </c>
      <c r="V12" s="1059">
        <v>1.256490761</v>
      </c>
      <c r="W12" s="1059">
        <v>23.482823693949996</v>
      </c>
    </row>
    <row r="14" spans="1:23">
      <c r="B14" s="850" t="s">
        <v>1265</v>
      </c>
    </row>
    <row r="36" spans="2:2">
      <c r="B36" s="857" t="s">
        <v>350</v>
      </c>
    </row>
    <row r="38" spans="2:2">
      <c r="B38" s="15" t="s">
        <v>1636</v>
      </c>
    </row>
  </sheetData>
  <phoneticPr fontId="39" type="noConversion"/>
  <hyperlinks>
    <hyperlink ref="B38" location="Мазмұны!B57" display="мазмұнға"/>
  </hyperlinks>
  <pageMargins left="0.75" right="0.75" top="1" bottom="1" header="0.5" footer="0.5"/>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dimension ref="A2:AI33"/>
  <sheetViews>
    <sheetView workbookViewId="0">
      <selection activeCell="B2" sqref="B2"/>
    </sheetView>
  </sheetViews>
  <sheetFormatPr defaultRowHeight="12.75"/>
  <cols>
    <col min="1" max="1" width="9.140625" style="859"/>
    <col min="2" max="2" width="37.5703125" style="859" customWidth="1"/>
    <col min="3" max="3" width="15.140625" style="859" customWidth="1"/>
    <col min="4" max="4" width="13.5703125" style="859" customWidth="1"/>
    <col min="5" max="5" width="14" style="859" customWidth="1"/>
    <col min="6" max="6" width="13.7109375" style="859" customWidth="1"/>
    <col min="7" max="7" width="14.5703125" style="859" customWidth="1"/>
    <col min="8" max="8" width="13.85546875" style="859" customWidth="1"/>
    <col min="9" max="9" width="10.85546875" style="859" customWidth="1"/>
    <col min="10" max="10" width="11.28515625" style="859" customWidth="1"/>
    <col min="11" max="11" width="13" style="859" customWidth="1"/>
    <col min="12" max="15" width="13.140625" style="859" bestFit="1" customWidth="1"/>
    <col min="16" max="16" width="11.140625" style="859" bestFit="1" customWidth="1"/>
    <col min="17" max="19" width="10.85546875" style="859" bestFit="1" customWidth="1"/>
    <col min="20" max="21" width="11.7109375" style="859" bestFit="1" customWidth="1"/>
    <col min="22" max="22" width="10.85546875" style="859" bestFit="1" customWidth="1"/>
    <col min="23" max="23" width="11.7109375" style="859" bestFit="1" customWidth="1"/>
    <col min="24" max="24" width="13.140625" style="859" bestFit="1" customWidth="1"/>
    <col min="25" max="16384" width="9.140625" style="859"/>
  </cols>
  <sheetData>
    <row r="2" spans="1:35">
      <c r="A2" s="859" t="s">
        <v>1630</v>
      </c>
      <c r="B2" s="860" t="s">
        <v>1266</v>
      </c>
    </row>
    <row r="3" spans="1:35">
      <c r="B3" s="860"/>
    </row>
    <row r="4" spans="1:35" s="849" customFormat="1" ht="13.5" customHeight="1">
      <c r="B4" s="1010"/>
      <c r="C4" s="999" t="s">
        <v>737</v>
      </c>
      <c r="D4" s="999" t="s">
        <v>738</v>
      </c>
      <c r="E4" s="999" t="s">
        <v>739</v>
      </c>
      <c r="F4" s="999" t="s">
        <v>740</v>
      </c>
      <c r="G4" s="999" t="s">
        <v>741</v>
      </c>
      <c r="H4" s="999" t="s">
        <v>742</v>
      </c>
      <c r="I4" s="999" t="s">
        <v>743</v>
      </c>
      <c r="J4" s="999" t="s">
        <v>744</v>
      </c>
      <c r="K4" s="999" t="s">
        <v>745</v>
      </c>
      <c r="L4" s="999" t="s">
        <v>746</v>
      </c>
      <c r="M4" s="999" t="s">
        <v>747</v>
      </c>
      <c r="N4" s="999" t="s">
        <v>748</v>
      </c>
      <c r="O4" s="999" t="s">
        <v>749</v>
      </c>
      <c r="P4" s="999" t="s">
        <v>750</v>
      </c>
      <c r="Q4" s="999" t="s">
        <v>751</v>
      </c>
      <c r="R4" s="999" t="s">
        <v>752</v>
      </c>
      <c r="S4" s="999" t="s">
        <v>753</v>
      </c>
      <c r="T4" s="999" t="s">
        <v>754</v>
      </c>
      <c r="U4" s="999" t="s">
        <v>755</v>
      </c>
      <c r="V4" s="999" t="s">
        <v>756</v>
      </c>
      <c r="W4" s="999" t="s">
        <v>757</v>
      </c>
    </row>
    <row r="5" spans="1:35">
      <c r="B5" s="1068" t="s">
        <v>1059</v>
      </c>
      <c r="C5" s="1013">
        <v>1071</v>
      </c>
      <c r="D5" s="1012">
        <v>1499</v>
      </c>
      <c r="E5" s="1012">
        <v>849</v>
      </c>
      <c r="F5" s="1012">
        <v>1489</v>
      </c>
      <c r="G5" s="1012">
        <v>1857</v>
      </c>
      <c r="H5" s="1012">
        <v>1225</v>
      </c>
      <c r="I5" s="1012">
        <v>935</v>
      </c>
      <c r="J5" s="1012">
        <v>1127</v>
      </c>
      <c r="K5" s="1012">
        <v>1483</v>
      </c>
      <c r="L5" s="1012">
        <v>1626</v>
      </c>
      <c r="M5" s="1012">
        <v>2033</v>
      </c>
      <c r="N5" s="1012">
        <v>1322</v>
      </c>
      <c r="O5" s="1012">
        <v>991</v>
      </c>
      <c r="P5" s="1012">
        <v>938</v>
      </c>
      <c r="Q5" s="1012">
        <v>1014</v>
      </c>
      <c r="R5" s="1012">
        <v>1307</v>
      </c>
      <c r="S5" s="1012">
        <v>1282</v>
      </c>
      <c r="T5" s="1012">
        <v>1215</v>
      </c>
      <c r="U5" s="1012">
        <v>1393</v>
      </c>
      <c r="V5" s="1012">
        <v>865</v>
      </c>
      <c r="W5" s="1012">
        <v>1377</v>
      </c>
      <c r="X5" s="1065"/>
    </row>
    <row r="6" spans="1:35">
      <c r="B6" s="1068" t="s">
        <v>1060</v>
      </c>
      <c r="C6" s="1013">
        <v>908</v>
      </c>
      <c r="D6" s="1012">
        <v>915</v>
      </c>
      <c r="E6" s="1012">
        <v>910</v>
      </c>
      <c r="F6" s="1012">
        <v>638</v>
      </c>
      <c r="G6" s="1012">
        <v>657</v>
      </c>
      <c r="H6" s="1012">
        <v>858</v>
      </c>
      <c r="I6" s="1012">
        <v>643</v>
      </c>
      <c r="J6" s="1012">
        <v>509</v>
      </c>
      <c r="K6" s="1012">
        <v>684</v>
      </c>
      <c r="L6" s="1012">
        <v>614</v>
      </c>
      <c r="M6" s="1012">
        <v>541</v>
      </c>
      <c r="N6" s="1012">
        <v>422</v>
      </c>
      <c r="O6" s="1012">
        <v>292</v>
      </c>
      <c r="P6" s="1012">
        <v>311</v>
      </c>
      <c r="Q6" s="1012">
        <v>361</v>
      </c>
      <c r="R6" s="1012">
        <v>412</v>
      </c>
      <c r="S6" s="1012">
        <v>273</v>
      </c>
      <c r="T6" s="1012">
        <v>307</v>
      </c>
      <c r="U6" s="1012">
        <v>310</v>
      </c>
      <c r="V6" s="1012">
        <v>252</v>
      </c>
      <c r="W6" s="1012">
        <v>359</v>
      </c>
      <c r="X6" s="1065"/>
    </row>
    <row r="7" spans="1:35">
      <c r="B7" s="1068" t="s">
        <v>1061</v>
      </c>
      <c r="C7" s="1013">
        <v>19.376072800169997</v>
      </c>
      <c r="D7" s="1014">
        <v>58.414828392820013</v>
      </c>
      <c r="E7" s="1014">
        <v>25.274919685500002</v>
      </c>
      <c r="F7" s="1014">
        <v>26.16993794271</v>
      </c>
      <c r="G7" s="1014">
        <v>5.9493219191399991</v>
      </c>
      <c r="H7" s="1014">
        <v>7.6826481625200014</v>
      </c>
      <c r="I7" s="1014">
        <v>6.0975941831899991</v>
      </c>
      <c r="J7" s="1014">
        <v>26.764268980219985</v>
      </c>
      <c r="K7" s="1014">
        <v>13.712461580500012</v>
      </c>
      <c r="L7" s="1014">
        <v>25.955270556689992</v>
      </c>
      <c r="M7" s="1014">
        <v>392.52582311937999</v>
      </c>
      <c r="N7" s="1014">
        <v>29.66461258396</v>
      </c>
      <c r="O7" s="1014">
        <v>2.0140360529400003</v>
      </c>
      <c r="P7" s="1014">
        <v>2.1275819327500001</v>
      </c>
      <c r="Q7" s="1014">
        <v>6.9994441502800013</v>
      </c>
      <c r="R7" s="1014">
        <v>6.8524848515800034</v>
      </c>
      <c r="S7" s="1014">
        <v>7.2970843307000015</v>
      </c>
      <c r="T7" s="1014">
        <v>7.0409877680400088</v>
      </c>
      <c r="U7" s="1014">
        <v>11.242052054629992</v>
      </c>
      <c r="V7" s="1014">
        <v>7.8626180211100003</v>
      </c>
      <c r="W7" s="1014">
        <v>10.048115117630006</v>
      </c>
      <c r="X7" s="1066"/>
    </row>
    <row r="8" spans="1:35">
      <c r="B8" s="1068" t="s">
        <v>1062</v>
      </c>
      <c r="C8" s="1013">
        <v>38.452817648590006</v>
      </c>
      <c r="D8" s="1014">
        <v>52.155903550530056</v>
      </c>
      <c r="E8" s="1014">
        <v>28.353343804619978</v>
      </c>
      <c r="F8" s="1014">
        <v>17.514339552180004</v>
      </c>
      <c r="G8" s="1014">
        <v>32.428772461969977</v>
      </c>
      <c r="H8" s="1014">
        <v>57.661693618859964</v>
      </c>
      <c r="I8" s="1014">
        <v>44.75206060990002</v>
      </c>
      <c r="J8" s="1014">
        <v>13.01416735635001</v>
      </c>
      <c r="K8" s="1014">
        <v>17.29759519183002</v>
      </c>
      <c r="L8" s="1014">
        <v>32.92491577338</v>
      </c>
      <c r="M8" s="1014">
        <v>25.685085790470016</v>
      </c>
      <c r="N8" s="1014">
        <v>25.815028358010025</v>
      </c>
      <c r="O8" s="1014">
        <v>14.927473831780013</v>
      </c>
      <c r="P8" s="1014">
        <v>17.737426788029993</v>
      </c>
      <c r="Q8" s="1014">
        <v>11.649382223789994</v>
      </c>
      <c r="R8" s="1014">
        <v>12.475145995570006</v>
      </c>
      <c r="S8" s="1014">
        <v>13.859477672470009</v>
      </c>
      <c r="T8" s="1014">
        <v>20.202739079420006</v>
      </c>
      <c r="U8" s="1014">
        <v>5.8730790598300002</v>
      </c>
      <c r="V8" s="1014">
        <v>10.467738182930004</v>
      </c>
      <c r="W8" s="1014">
        <v>83.610701726049996</v>
      </c>
      <c r="X8" s="1066"/>
    </row>
    <row r="9" spans="1:35">
      <c r="B9" s="1069"/>
      <c r="C9" s="861"/>
      <c r="D9" s="861"/>
      <c r="E9" s="861"/>
      <c r="F9" s="861"/>
      <c r="G9" s="861"/>
      <c r="H9" s="861"/>
      <c r="I9" s="861"/>
      <c r="J9" s="861"/>
      <c r="K9" s="861"/>
      <c r="L9" s="861"/>
      <c r="M9" s="861"/>
      <c r="N9" s="861"/>
      <c r="O9" s="861"/>
      <c r="P9" s="861"/>
      <c r="Q9" s="861"/>
      <c r="R9" s="861"/>
      <c r="S9" s="861"/>
      <c r="T9" s="861"/>
      <c r="U9" s="861"/>
      <c r="V9" s="861"/>
      <c r="W9" s="861"/>
      <c r="X9" s="861"/>
      <c r="Y9" s="861"/>
      <c r="Z9" s="861"/>
      <c r="AA9" s="861"/>
      <c r="AB9" s="861"/>
      <c r="AC9" s="861"/>
      <c r="AD9" s="861"/>
      <c r="AE9" s="861"/>
      <c r="AF9" s="861"/>
      <c r="AG9" s="861"/>
      <c r="AH9" s="861"/>
      <c r="AI9" s="861"/>
    </row>
    <row r="10" spans="1:35">
      <c r="B10" s="861"/>
      <c r="C10" s="861"/>
      <c r="D10" s="861"/>
      <c r="E10" s="861"/>
      <c r="F10" s="861"/>
      <c r="G10" s="861"/>
      <c r="H10" s="861"/>
      <c r="I10" s="861"/>
      <c r="J10" s="861"/>
      <c r="K10" s="861"/>
      <c r="L10" s="861"/>
      <c r="M10" s="861"/>
      <c r="N10" s="861"/>
      <c r="O10" s="861"/>
      <c r="P10" s="861"/>
      <c r="Q10" s="861"/>
      <c r="R10" s="861"/>
      <c r="S10" s="861"/>
      <c r="T10" s="861"/>
      <c r="U10" s="861"/>
      <c r="V10" s="861"/>
      <c r="W10" s="861"/>
      <c r="X10" s="861"/>
      <c r="Y10" s="861"/>
      <c r="Z10" s="861"/>
      <c r="AA10" s="861"/>
      <c r="AB10" s="861"/>
      <c r="AC10" s="861"/>
      <c r="AD10" s="861"/>
      <c r="AE10" s="861"/>
      <c r="AF10" s="861"/>
      <c r="AG10" s="861"/>
      <c r="AH10" s="861"/>
      <c r="AI10" s="861"/>
    </row>
    <row r="11" spans="1:35">
      <c r="B11" s="860" t="s">
        <v>1266</v>
      </c>
    </row>
    <row r="31" spans="2:2">
      <c r="B31" s="879" t="s">
        <v>350</v>
      </c>
    </row>
    <row r="33" spans="2:3">
      <c r="B33" s="15" t="s">
        <v>1636</v>
      </c>
      <c r="C33" s="1067"/>
    </row>
  </sheetData>
  <phoneticPr fontId="87" type="noConversion"/>
  <hyperlinks>
    <hyperlink ref="B33" location="Мазмұны!B58" display="мазмұнға"/>
  </hyperlinks>
  <pageMargins left="0.75" right="0.75" top="1" bottom="1" header="0.5" footer="0.5"/>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dimension ref="A2:AG464"/>
  <sheetViews>
    <sheetView workbookViewId="0">
      <selection activeCell="G47" sqref="G47"/>
    </sheetView>
  </sheetViews>
  <sheetFormatPr defaultRowHeight="12.75"/>
  <cols>
    <col min="1" max="1" width="9.140625" style="862"/>
    <col min="2" max="2" width="18.42578125" style="862" customWidth="1"/>
    <col min="3" max="9" width="12.42578125" style="862" bestFit="1" customWidth="1"/>
    <col min="10" max="17" width="17.28515625" style="862" customWidth="1"/>
    <col min="18" max="18" width="16" style="862" customWidth="1"/>
    <col min="19" max="19" width="15.42578125" style="862" customWidth="1"/>
    <col min="20" max="20" width="17" style="862" customWidth="1"/>
    <col min="21" max="21" width="18.42578125" style="862" customWidth="1"/>
    <col min="22" max="22" width="17" style="862" customWidth="1"/>
    <col min="23" max="23" width="18.42578125" style="862" customWidth="1"/>
    <col min="24" max="24" width="13.140625" style="862" customWidth="1"/>
    <col min="25" max="25" width="13" style="862" customWidth="1"/>
    <col min="26" max="26" width="12.28515625" style="862" customWidth="1"/>
    <col min="27" max="27" width="12" style="862" customWidth="1"/>
    <col min="28" max="28" width="14.5703125" style="862" customWidth="1"/>
    <col min="29" max="29" width="14.140625" style="862" customWidth="1"/>
    <col min="30" max="30" width="16.28515625" style="862" customWidth="1"/>
    <col min="31" max="31" width="15.140625" style="862" customWidth="1"/>
    <col min="32" max="32" width="14.85546875" style="862" customWidth="1"/>
    <col min="33" max="33" width="13.140625" style="862" customWidth="1"/>
    <col min="34" max="34" width="11.85546875" style="862" customWidth="1"/>
    <col min="35" max="35" width="12.140625" style="862" customWidth="1"/>
    <col min="36" max="37" width="10.7109375" style="862" customWidth="1"/>
    <col min="38" max="38" width="12.5703125" style="862" customWidth="1"/>
    <col min="39" max="39" width="10.7109375" style="862" customWidth="1"/>
    <col min="40" max="40" width="10.5703125" style="862" customWidth="1"/>
    <col min="41" max="41" width="11.140625" style="862" customWidth="1"/>
    <col min="42" max="42" width="11" style="862" customWidth="1"/>
    <col min="43" max="43" width="11.140625" style="862" customWidth="1"/>
    <col min="44" max="44" width="10.5703125" style="862" customWidth="1"/>
    <col min="45" max="45" width="10.7109375" style="862" customWidth="1"/>
    <col min="46" max="46" width="10.85546875" style="862" customWidth="1"/>
    <col min="47" max="47" width="11.7109375" style="862" customWidth="1"/>
    <col min="48" max="48" width="10.85546875" style="862" customWidth="1"/>
    <col min="49" max="49" width="11.28515625" style="862" customWidth="1"/>
    <col min="50" max="50" width="11.140625" style="862" customWidth="1"/>
    <col min="51" max="51" width="12" style="862" customWidth="1"/>
    <col min="52" max="52" width="11.140625" style="862" customWidth="1"/>
    <col min="53" max="53" width="11" style="862" customWidth="1"/>
    <col min="54" max="54" width="10.7109375" style="862" customWidth="1"/>
    <col min="55" max="55" width="12.5703125" style="862" customWidth="1"/>
    <col min="56" max="56" width="10.85546875" style="862" customWidth="1"/>
    <col min="57" max="57" width="12.42578125" style="862" customWidth="1"/>
    <col min="58" max="58" width="12.140625" style="862" customWidth="1"/>
    <col min="59" max="59" width="12.28515625" style="862" customWidth="1"/>
    <col min="60" max="60" width="11.28515625" style="862" customWidth="1"/>
    <col min="61" max="61" width="12.5703125" style="862" customWidth="1"/>
    <col min="62" max="62" width="12.42578125" style="862" customWidth="1"/>
    <col min="63" max="63" width="11.85546875" style="862" customWidth="1"/>
    <col min="64" max="64" width="11.7109375" style="862" customWidth="1"/>
    <col min="65" max="65" width="12" style="862" customWidth="1"/>
    <col min="66" max="66" width="11.85546875" style="862" customWidth="1"/>
    <col min="67" max="67" width="11.5703125" style="862" customWidth="1"/>
    <col min="68" max="68" width="12" style="862" customWidth="1"/>
    <col min="69" max="16384" width="9.140625" style="862"/>
  </cols>
  <sheetData>
    <row r="2" spans="1:33">
      <c r="A2" s="862" t="s">
        <v>1630</v>
      </c>
      <c r="B2" s="860" t="s">
        <v>1267</v>
      </c>
      <c r="Z2" s="863"/>
      <c r="AA2" s="863"/>
      <c r="AB2" s="863"/>
      <c r="AC2" s="863"/>
      <c r="AD2" s="863"/>
      <c r="AE2" s="863"/>
      <c r="AF2" s="863"/>
      <c r="AG2" s="863"/>
    </row>
    <row r="3" spans="1:33">
      <c r="B3" s="860"/>
      <c r="Z3" s="863"/>
      <c r="AA3" s="863"/>
      <c r="AB3" s="863"/>
      <c r="AC3" s="863"/>
      <c r="AD3" s="863"/>
      <c r="AE3" s="863"/>
      <c r="AF3" s="863"/>
      <c r="AG3" s="863"/>
    </row>
    <row r="4" spans="1:33" s="863" customFormat="1" ht="24" customHeight="1">
      <c r="B4" s="1007"/>
      <c r="C4" s="999" t="s">
        <v>737</v>
      </c>
      <c r="D4" s="999" t="s">
        <v>738</v>
      </c>
      <c r="E4" s="999" t="s">
        <v>739</v>
      </c>
      <c r="F4" s="999" t="s">
        <v>740</v>
      </c>
      <c r="G4" s="999" t="s">
        <v>741</v>
      </c>
      <c r="H4" s="999" t="s">
        <v>742</v>
      </c>
      <c r="I4" s="999" t="s">
        <v>743</v>
      </c>
      <c r="J4" s="999" t="s">
        <v>744</v>
      </c>
      <c r="K4" s="999" t="s">
        <v>745</v>
      </c>
      <c r="L4" s="999" t="s">
        <v>746</v>
      </c>
      <c r="M4" s="999" t="s">
        <v>747</v>
      </c>
      <c r="N4" s="999" t="s">
        <v>748</v>
      </c>
      <c r="O4" s="999" t="s">
        <v>749</v>
      </c>
      <c r="P4" s="999" t="s">
        <v>750</v>
      </c>
      <c r="Q4" s="999" t="s">
        <v>751</v>
      </c>
      <c r="R4" s="999" t="s">
        <v>752</v>
      </c>
      <c r="S4" s="999" t="s">
        <v>753</v>
      </c>
      <c r="T4" s="999" t="s">
        <v>754</v>
      </c>
      <c r="U4" s="999" t="s">
        <v>755</v>
      </c>
      <c r="V4" s="999" t="s">
        <v>756</v>
      </c>
      <c r="W4" s="999" t="s">
        <v>757</v>
      </c>
    </row>
    <row r="5" spans="1:33" s="864" customFormat="1" ht="12" customHeight="1">
      <c r="B5" s="1070" t="s">
        <v>1063</v>
      </c>
      <c r="C5" s="1006">
        <v>2563.642861993972</v>
      </c>
      <c r="D5" s="1006">
        <v>2872.4643089119922</v>
      </c>
      <c r="E5" s="1008">
        <v>3249.0080113835347</v>
      </c>
      <c r="F5" s="1008">
        <v>4340.0698621655265</v>
      </c>
      <c r="G5" s="1008">
        <v>5317.9395881332293</v>
      </c>
      <c r="H5" s="1008">
        <v>5359.429052296895</v>
      </c>
      <c r="I5" s="1008">
        <v>6227.2760884459731</v>
      </c>
      <c r="J5" s="1008">
        <v>6610.1754130260497</v>
      </c>
      <c r="K5" s="1008">
        <v>6874.5705535085553</v>
      </c>
      <c r="L5" s="1008">
        <v>7558.6702450964385</v>
      </c>
      <c r="M5" s="1008">
        <v>7498.6474447001856</v>
      </c>
      <c r="N5" s="1008">
        <v>7379.349147607375</v>
      </c>
      <c r="O5" s="1008">
        <v>7724.1628375410046</v>
      </c>
      <c r="P5" s="1008">
        <v>7503.3194940111644</v>
      </c>
      <c r="Q5" s="1008">
        <v>8230.0341174984824</v>
      </c>
      <c r="R5" s="1008">
        <v>8361.3383720555685</v>
      </c>
      <c r="S5" s="1008">
        <v>6741.980507503964</v>
      </c>
      <c r="T5" s="1008">
        <v>6263.6966594124142</v>
      </c>
      <c r="U5" s="1008">
        <v>6656.7555735020342</v>
      </c>
      <c r="V5" s="1008">
        <v>6230.6241108493368</v>
      </c>
      <c r="W5" s="1008">
        <v>6899.2310964656199</v>
      </c>
    </row>
    <row r="6" spans="1:33" s="864" customFormat="1" ht="12" customHeight="1">
      <c r="B6" s="1070" t="s">
        <v>1064</v>
      </c>
      <c r="C6" s="1006"/>
      <c r="D6" s="1006"/>
      <c r="E6" s="1008"/>
      <c r="F6" s="1008"/>
      <c r="G6" s="1008"/>
      <c r="H6" s="1008"/>
      <c r="I6" s="1008"/>
      <c r="J6" s="1008"/>
      <c r="K6" s="1008"/>
      <c r="L6" s="1008"/>
      <c r="M6" s="1008"/>
      <c r="N6" s="1008"/>
      <c r="O6" s="1008"/>
      <c r="P6" s="1008"/>
      <c r="Q6" s="1008"/>
      <c r="R6" s="1008"/>
      <c r="S6" s="1008"/>
      <c r="T6" s="1008"/>
      <c r="U6" s="1008"/>
      <c r="V6" s="1008"/>
      <c r="W6" s="1008"/>
    </row>
    <row r="7" spans="1:33" s="864" customFormat="1" ht="12" customHeight="1">
      <c r="B7" s="1070" t="s">
        <v>1065</v>
      </c>
      <c r="C7" s="1006">
        <v>210.07014145757302</v>
      </c>
      <c r="D7" s="1006">
        <v>190.85325236406524</v>
      </c>
      <c r="E7" s="1008">
        <v>165.30722567796295</v>
      </c>
      <c r="F7" s="1008">
        <v>192.79777630786879</v>
      </c>
      <c r="G7" s="1008">
        <v>192.82841777207003</v>
      </c>
      <c r="H7" s="1008">
        <v>184.85516630407005</v>
      </c>
      <c r="I7" s="1008">
        <v>179.49028895639353</v>
      </c>
      <c r="J7" s="1008">
        <v>178.36040226677147</v>
      </c>
      <c r="K7" s="1008">
        <v>173.25190797680349</v>
      </c>
      <c r="L7" s="1008">
        <v>208.07047007058773</v>
      </c>
      <c r="M7" s="1008">
        <v>194.75253082205163</v>
      </c>
      <c r="N7" s="1008">
        <v>200.2964070387435</v>
      </c>
      <c r="O7" s="1008">
        <v>199.83730992915739</v>
      </c>
      <c r="P7" s="1008">
        <v>183.07394631280008</v>
      </c>
      <c r="Q7" s="1008">
        <v>174.79972083303576</v>
      </c>
      <c r="R7" s="1008">
        <v>169.94388581999232</v>
      </c>
      <c r="S7" s="1008">
        <v>131.44644615999235</v>
      </c>
      <c r="T7" s="1008">
        <v>130.2953279153223</v>
      </c>
      <c r="U7" s="1008">
        <v>156.52133951532232</v>
      </c>
      <c r="V7" s="1008">
        <v>139.61320368982234</v>
      </c>
      <c r="W7" s="1008">
        <v>142.77895620540781</v>
      </c>
    </row>
    <row r="8" spans="1:33" s="864" customFormat="1" ht="12" customHeight="1">
      <c r="B8" s="1070" t="s">
        <v>1066</v>
      </c>
      <c r="C8" s="1006"/>
      <c r="D8" s="1006"/>
      <c r="E8" s="1008"/>
      <c r="F8" s="1008"/>
      <c r="G8" s="1008"/>
      <c r="H8" s="1008"/>
      <c r="I8" s="1008"/>
      <c r="J8" s="1008"/>
      <c r="K8" s="1008"/>
      <c r="L8" s="1008"/>
      <c r="M8" s="1008"/>
      <c r="N8" s="1008"/>
      <c r="O8" s="1008"/>
      <c r="P8" s="1008"/>
      <c r="Q8" s="1008"/>
      <c r="R8" s="1008"/>
      <c r="S8" s="1008"/>
      <c r="T8" s="1008"/>
      <c r="U8" s="1008"/>
      <c r="V8" s="1008"/>
      <c r="W8" s="1008"/>
    </row>
    <row r="9" spans="1:33" s="864" customFormat="1" ht="10.5" customHeight="1">
      <c r="B9" s="1070" t="s">
        <v>1067</v>
      </c>
      <c r="C9" s="1006">
        <v>464.91830424633179</v>
      </c>
      <c r="D9" s="1006">
        <v>858.36718374633188</v>
      </c>
      <c r="E9" s="1008">
        <v>544.46815617982327</v>
      </c>
      <c r="F9" s="1008">
        <v>461.62132441322314</v>
      </c>
      <c r="G9" s="1008">
        <v>458.98852147564662</v>
      </c>
      <c r="H9" s="1008">
        <v>455.86888689064665</v>
      </c>
      <c r="I9" s="1008">
        <v>468.5372710543466</v>
      </c>
      <c r="J9" s="1008">
        <v>677.66809133470326</v>
      </c>
      <c r="K9" s="1008">
        <v>674.81284522979433</v>
      </c>
      <c r="L9" s="1008">
        <v>684.71901199581441</v>
      </c>
      <c r="M9" s="1008">
        <v>943.78306705103114</v>
      </c>
      <c r="N9" s="1008">
        <v>926.5919927669313</v>
      </c>
      <c r="O9" s="1008">
        <v>892.67895493790206</v>
      </c>
      <c r="P9" s="1008">
        <v>873.09115308099581</v>
      </c>
      <c r="Q9" s="1008">
        <v>898.59567648361406</v>
      </c>
      <c r="R9" s="1008">
        <v>848.07629878474972</v>
      </c>
      <c r="S9" s="1008">
        <v>884.65452468474962</v>
      </c>
      <c r="T9" s="1008">
        <v>929.43437277883686</v>
      </c>
      <c r="U9" s="1008">
        <v>951.61634842908779</v>
      </c>
      <c r="V9" s="1008">
        <v>960.66600847731706</v>
      </c>
      <c r="W9" s="1008">
        <v>968.12934275626117</v>
      </c>
    </row>
    <row r="10" spans="1:33" s="864" customFormat="1" ht="10.5" customHeight="1">
      <c r="B10" s="1070" t="s">
        <v>1068</v>
      </c>
      <c r="C10" s="1006"/>
      <c r="D10" s="1006"/>
      <c r="E10" s="1008"/>
      <c r="F10" s="1008"/>
      <c r="G10" s="1008"/>
      <c r="H10" s="1008"/>
      <c r="I10" s="1008"/>
      <c r="J10" s="1008"/>
      <c r="K10" s="1008"/>
      <c r="L10" s="1008"/>
      <c r="M10" s="1009"/>
      <c r="N10" s="1009"/>
      <c r="O10" s="1009"/>
      <c r="P10" s="1009"/>
      <c r="Q10" s="1009"/>
      <c r="R10" s="1009"/>
      <c r="S10" s="1009"/>
      <c r="T10" s="1009"/>
      <c r="U10" s="1009"/>
      <c r="V10" s="1009"/>
      <c r="W10" s="1009"/>
    </row>
    <row r="11" spans="1:33" ht="12.75" customHeight="1">
      <c r="B11" s="1072" t="s">
        <v>1069</v>
      </c>
      <c r="C11" s="1073">
        <v>3238.6313076978772</v>
      </c>
      <c r="D11" s="1073">
        <v>3921.6847450223891</v>
      </c>
      <c r="E11" s="1073">
        <v>3414.3152370614976</v>
      </c>
      <c r="F11" s="1073">
        <v>4532.8676384733953</v>
      </c>
      <c r="G11" s="1073">
        <v>5510.7680059052982</v>
      </c>
      <c r="H11" s="1073">
        <v>5544.2842186009648</v>
      </c>
      <c r="I11" s="1073">
        <v>6406.7663774023658</v>
      </c>
      <c r="J11" s="1073">
        <v>6788.5358152928211</v>
      </c>
      <c r="K11" s="1073">
        <v>7722.6353067151531</v>
      </c>
      <c r="L11" s="1073">
        <v>8451.459727162839</v>
      </c>
      <c r="M11" s="1073">
        <v>8637.1830425732678</v>
      </c>
      <c r="N11" s="1073">
        <v>8506.2375474130495</v>
      </c>
      <c r="O11" s="1073">
        <v>8816.679102408063</v>
      </c>
      <c r="P11" s="1073">
        <v>8559.4845934049608</v>
      </c>
      <c r="Q11" s="1073">
        <v>9303.4295148151323</v>
      </c>
      <c r="R11" s="1073">
        <v>9379.3585566603106</v>
      </c>
      <c r="S11" s="1073">
        <v>7758.0814783487058</v>
      </c>
      <c r="T11" s="1073">
        <v>7323.4263601065732</v>
      </c>
      <c r="U11" s="1073">
        <v>7764.8932614464447</v>
      </c>
      <c r="V11" s="1073">
        <v>7330.903323016476</v>
      </c>
      <c r="W11" s="1073">
        <v>8010.1393954272889</v>
      </c>
    </row>
    <row r="12" spans="1:33" ht="9" customHeight="1">
      <c r="B12" s="1071"/>
      <c r="C12" s="867"/>
      <c r="D12" s="867"/>
      <c r="E12" s="867"/>
      <c r="F12" s="863"/>
      <c r="G12" s="866"/>
      <c r="H12" s="863"/>
      <c r="I12" s="866"/>
      <c r="J12" s="863"/>
      <c r="K12" s="866"/>
      <c r="L12" s="863"/>
      <c r="M12" s="868"/>
      <c r="N12" s="868"/>
      <c r="O12" s="868"/>
      <c r="P12" s="868"/>
      <c r="Q12" s="868"/>
      <c r="R12" s="868"/>
      <c r="S12" s="868"/>
      <c r="T12" s="868"/>
      <c r="U12" s="868"/>
      <c r="V12" s="868"/>
      <c r="W12" s="868"/>
    </row>
    <row r="13" spans="1:33" ht="51">
      <c r="B13" s="1070" t="s">
        <v>1070</v>
      </c>
      <c r="C13" s="1006">
        <v>622.27</v>
      </c>
      <c r="D13" s="1006">
        <v>626.84</v>
      </c>
      <c r="E13" s="1006">
        <v>683.64</v>
      </c>
      <c r="F13" s="1006">
        <v>899.98</v>
      </c>
      <c r="G13" s="1006">
        <v>1157.26</v>
      </c>
      <c r="H13" s="1006">
        <v>1069.77</v>
      </c>
      <c r="I13" s="1006">
        <v>1191.74</v>
      </c>
      <c r="J13" s="1006">
        <v>1394.47</v>
      </c>
      <c r="K13" s="1006">
        <v>1512.84</v>
      </c>
      <c r="L13" s="1006">
        <v>1681.2</v>
      </c>
      <c r="M13" s="1006">
        <v>1837.76</v>
      </c>
      <c r="N13" s="1006">
        <v>1768.26</v>
      </c>
      <c r="O13" s="1006">
        <v>1838.82</v>
      </c>
      <c r="P13" s="1006">
        <v>1747.64</v>
      </c>
      <c r="Q13" s="1006">
        <v>1886.11</v>
      </c>
      <c r="R13" s="1006">
        <v>1804.7</v>
      </c>
      <c r="S13" s="1006">
        <v>1457.44</v>
      </c>
      <c r="T13" s="1006">
        <v>1407.99</v>
      </c>
      <c r="U13" s="1006">
        <v>1467.84</v>
      </c>
      <c r="V13" s="1006">
        <v>1408.43</v>
      </c>
      <c r="W13" s="1006">
        <v>1525.29</v>
      </c>
    </row>
    <row r="14" spans="1:33">
      <c r="Y14" s="865"/>
      <c r="Z14" s="865"/>
      <c r="AA14" s="865"/>
      <c r="AB14" s="865"/>
      <c r="AC14" s="865"/>
    </row>
    <row r="16" spans="1:33">
      <c r="B16" s="860" t="s">
        <v>1267</v>
      </c>
    </row>
    <row r="18" spans="4:5" ht="11.25" customHeight="1">
      <c r="D18" s="794"/>
      <c r="E18" s="869"/>
    </row>
    <row r="19" spans="4:5">
      <c r="D19" s="847"/>
      <c r="E19" s="870"/>
    </row>
    <row r="20" spans="4:5">
      <c r="D20" s="847"/>
      <c r="E20" s="870"/>
    </row>
    <row r="21" spans="4:5">
      <c r="D21" s="847"/>
      <c r="E21" s="870"/>
    </row>
    <row r="22" spans="4:5">
      <c r="D22" s="847"/>
      <c r="E22" s="870"/>
    </row>
    <row r="23" spans="4:5">
      <c r="D23" s="847"/>
      <c r="E23" s="870"/>
    </row>
    <row r="24" spans="4:5">
      <c r="D24" s="847"/>
      <c r="E24" s="870"/>
    </row>
    <row r="25" spans="4:5">
      <c r="D25" s="847"/>
      <c r="E25" s="870"/>
    </row>
    <row r="26" spans="4:5">
      <c r="D26" s="847"/>
      <c r="E26" s="870"/>
    </row>
    <row r="27" spans="4:5">
      <c r="D27" s="847"/>
      <c r="E27" s="870"/>
    </row>
    <row r="28" spans="4:5">
      <c r="D28" s="847"/>
      <c r="E28" s="870"/>
    </row>
    <row r="29" spans="4:5">
      <c r="D29" s="847"/>
      <c r="E29" s="870"/>
    </row>
    <row r="30" spans="4:5">
      <c r="D30" s="847"/>
      <c r="E30" s="870"/>
    </row>
    <row r="31" spans="4:5">
      <c r="D31" s="847"/>
      <c r="E31" s="870"/>
    </row>
    <row r="32" spans="4:5">
      <c r="D32" s="847"/>
      <c r="E32" s="870"/>
    </row>
    <row r="33" spans="2:5">
      <c r="D33" s="847"/>
      <c r="E33" s="870"/>
    </row>
    <row r="34" spans="2:5">
      <c r="D34" s="847"/>
      <c r="E34" s="870"/>
    </row>
    <row r="35" spans="2:5">
      <c r="D35" s="847"/>
      <c r="E35" s="870"/>
    </row>
    <row r="36" spans="2:5">
      <c r="D36" s="847"/>
      <c r="E36" s="870"/>
    </row>
    <row r="37" spans="2:5">
      <c r="D37" s="847"/>
      <c r="E37" s="870"/>
    </row>
    <row r="38" spans="2:5">
      <c r="D38" s="847"/>
      <c r="E38" s="870"/>
    </row>
    <row r="39" spans="2:5">
      <c r="D39" s="848"/>
      <c r="E39" s="870"/>
    </row>
    <row r="40" spans="2:5">
      <c r="B40" s="879" t="s">
        <v>1071</v>
      </c>
      <c r="D40" s="848"/>
      <c r="E40" s="870"/>
    </row>
    <row r="41" spans="2:5">
      <c r="B41" s="879" t="s">
        <v>350</v>
      </c>
      <c r="D41" s="848"/>
      <c r="E41" s="870"/>
    </row>
    <row r="42" spans="2:5">
      <c r="D42" s="848"/>
      <c r="E42" s="870"/>
    </row>
    <row r="43" spans="2:5">
      <c r="B43" s="15" t="s">
        <v>1636</v>
      </c>
      <c r="C43" s="830"/>
      <c r="D43" s="848"/>
      <c r="E43" s="870"/>
    </row>
    <row r="44" spans="2:5">
      <c r="D44" s="848"/>
      <c r="E44" s="870"/>
    </row>
    <row r="45" spans="2:5">
      <c r="D45" s="848"/>
      <c r="E45" s="870"/>
    </row>
    <row r="46" spans="2:5">
      <c r="D46" s="848"/>
      <c r="E46" s="870"/>
    </row>
    <row r="47" spans="2:5">
      <c r="D47" s="848"/>
      <c r="E47" s="870"/>
    </row>
    <row r="48" spans="2:5">
      <c r="D48" s="848"/>
      <c r="E48" s="870"/>
    </row>
    <row r="49" spans="4:5">
      <c r="D49" s="847"/>
      <c r="E49" s="870"/>
    </row>
    <row r="50" spans="4:5">
      <c r="D50" s="847"/>
      <c r="E50" s="870"/>
    </row>
    <row r="51" spans="4:5">
      <c r="D51" s="847"/>
      <c r="E51" s="870"/>
    </row>
    <row r="52" spans="4:5">
      <c r="D52" s="847"/>
      <c r="E52" s="870"/>
    </row>
    <row r="53" spans="4:5">
      <c r="D53" s="847"/>
      <c r="E53" s="870"/>
    </row>
    <row r="54" spans="4:5">
      <c r="D54" s="847"/>
      <c r="E54" s="870"/>
    </row>
    <row r="55" spans="4:5">
      <c r="D55" s="847"/>
      <c r="E55" s="870"/>
    </row>
    <row r="56" spans="4:5">
      <c r="D56" s="847"/>
      <c r="E56" s="870"/>
    </row>
    <row r="57" spans="4:5">
      <c r="D57" s="847"/>
      <c r="E57" s="870"/>
    </row>
    <row r="58" spans="4:5">
      <c r="D58" s="847"/>
      <c r="E58" s="870"/>
    </row>
    <row r="59" spans="4:5">
      <c r="D59" s="847"/>
      <c r="E59" s="870"/>
    </row>
    <row r="60" spans="4:5">
      <c r="D60" s="847"/>
      <c r="E60" s="870"/>
    </row>
    <row r="61" spans="4:5">
      <c r="D61" s="847"/>
      <c r="E61" s="870"/>
    </row>
    <row r="62" spans="4:5">
      <c r="D62" s="847"/>
      <c r="E62" s="870"/>
    </row>
    <row r="63" spans="4:5">
      <c r="D63" s="847"/>
      <c r="E63" s="870"/>
    </row>
    <row r="64" spans="4:5">
      <c r="D64" s="847"/>
      <c r="E64" s="870"/>
    </row>
    <row r="65" spans="4:5">
      <c r="D65" s="847"/>
      <c r="E65" s="870"/>
    </row>
    <row r="66" spans="4:5">
      <c r="D66" s="847"/>
      <c r="E66" s="870"/>
    </row>
    <row r="67" spans="4:5">
      <c r="D67" s="847"/>
      <c r="E67" s="870"/>
    </row>
    <row r="68" spans="4:5">
      <c r="D68" s="847"/>
      <c r="E68" s="870"/>
    </row>
    <row r="69" spans="4:5">
      <c r="D69" s="848"/>
      <c r="E69" s="870"/>
    </row>
    <row r="70" spans="4:5">
      <c r="D70" s="848"/>
      <c r="E70" s="870"/>
    </row>
    <row r="71" spans="4:5">
      <c r="D71" s="848"/>
      <c r="E71" s="870"/>
    </row>
    <row r="72" spans="4:5">
      <c r="D72" s="848"/>
      <c r="E72" s="870"/>
    </row>
    <row r="73" spans="4:5">
      <c r="D73" s="848"/>
      <c r="E73" s="870"/>
    </row>
    <row r="74" spans="4:5">
      <c r="D74" s="848"/>
      <c r="E74" s="870"/>
    </row>
    <row r="75" spans="4:5">
      <c r="D75" s="848"/>
      <c r="E75" s="870"/>
    </row>
    <row r="76" spans="4:5">
      <c r="D76" s="848"/>
      <c r="E76" s="870"/>
    </row>
    <row r="77" spans="4:5">
      <c r="D77" s="848"/>
      <c r="E77" s="870"/>
    </row>
    <row r="78" spans="4:5">
      <c r="D78" s="848"/>
      <c r="E78" s="870"/>
    </row>
    <row r="79" spans="4:5">
      <c r="D79" s="848"/>
      <c r="E79" s="870"/>
    </row>
    <row r="80" spans="4:5">
      <c r="D80" s="848"/>
      <c r="E80" s="870"/>
    </row>
    <row r="81" spans="4:5">
      <c r="D81" s="848"/>
      <c r="E81" s="870"/>
    </row>
    <row r="82" spans="4:5">
      <c r="D82" s="848"/>
      <c r="E82" s="870"/>
    </row>
    <row r="83" spans="4:5">
      <c r="D83" s="848"/>
      <c r="E83" s="870"/>
    </row>
    <row r="84" spans="4:5">
      <c r="D84" s="848"/>
      <c r="E84" s="870"/>
    </row>
    <row r="85" spans="4:5">
      <c r="D85" s="848"/>
      <c r="E85" s="870"/>
    </row>
    <row r="86" spans="4:5">
      <c r="D86" s="848"/>
      <c r="E86" s="870"/>
    </row>
    <row r="87" spans="4:5">
      <c r="D87" s="848"/>
      <c r="E87" s="870"/>
    </row>
    <row r="88" spans="4:5">
      <c r="D88" s="848"/>
      <c r="E88" s="870"/>
    </row>
    <row r="89" spans="4:5">
      <c r="D89" s="848"/>
      <c r="E89" s="870"/>
    </row>
    <row r="90" spans="4:5">
      <c r="D90" s="848"/>
      <c r="E90" s="870"/>
    </row>
    <row r="91" spans="4:5">
      <c r="D91" s="848"/>
      <c r="E91" s="870"/>
    </row>
    <row r="92" spans="4:5">
      <c r="D92" s="848"/>
      <c r="E92" s="870"/>
    </row>
    <row r="93" spans="4:5">
      <c r="D93" s="848"/>
      <c r="E93" s="870"/>
    </row>
    <row r="94" spans="4:5">
      <c r="D94" s="848"/>
      <c r="E94" s="870"/>
    </row>
    <row r="95" spans="4:5">
      <c r="D95" s="848"/>
      <c r="E95" s="870"/>
    </row>
    <row r="96" spans="4:5">
      <c r="D96" s="848"/>
      <c r="E96" s="870"/>
    </row>
    <row r="97" spans="4:5">
      <c r="D97" s="848"/>
      <c r="E97" s="870"/>
    </row>
    <row r="98" spans="4:5">
      <c r="D98" s="848"/>
      <c r="E98" s="870"/>
    </row>
    <row r="99" spans="4:5">
      <c r="D99" s="848"/>
      <c r="E99" s="870"/>
    </row>
    <row r="100" spans="4:5">
      <c r="D100" s="848"/>
      <c r="E100" s="870"/>
    </row>
    <row r="101" spans="4:5">
      <c r="D101" s="848"/>
      <c r="E101" s="870"/>
    </row>
    <row r="102" spans="4:5">
      <c r="D102" s="848"/>
      <c r="E102" s="870"/>
    </row>
    <row r="103" spans="4:5">
      <c r="D103" s="848"/>
      <c r="E103" s="870"/>
    </row>
    <row r="104" spans="4:5">
      <c r="D104" s="848"/>
      <c r="E104" s="870"/>
    </row>
    <row r="105" spans="4:5">
      <c r="D105" s="848"/>
      <c r="E105" s="870"/>
    </row>
    <row r="106" spans="4:5">
      <c r="D106" s="848"/>
      <c r="E106" s="870"/>
    </row>
    <row r="107" spans="4:5">
      <c r="D107" s="848"/>
      <c r="E107" s="870"/>
    </row>
    <row r="108" spans="4:5">
      <c r="D108" s="848"/>
      <c r="E108" s="870"/>
    </row>
    <row r="109" spans="4:5">
      <c r="D109" s="848"/>
      <c r="E109" s="870"/>
    </row>
    <row r="110" spans="4:5">
      <c r="D110" s="848"/>
      <c r="E110" s="870"/>
    </row>
    <row r="111" spans="4:5">
      <c r="D111" s="848"/>
      <c r="E111" s="870"/>
    </row>
    <row r="112" spans="4:5">
      <c r="D112" s="848"/>
      <c r="E112" s="870"/>
    </row>
    <row r="113" spans="4:5">
      <c r="D113" s="848"/>
      <c r="E113" s="870"/>
    </row>
    <row r="114" spans="4:5">
      <c r="D114" s="848"/>
      <c r="E114" s="870"/>
    </row>
    <row r="115" spans="4:5">
      <c r="D115" s="848"/>
      <c r="E115" s="870"/>
    </row>
    <row r="116" spans="4:5">
      <c r="D116" s="848"/>
      <c r="E116" s="870"/>
    </row>
    <row r="117" spans="4:5">
      <c r="D117" s="848"/>
      <c r="E117" s="870"/>
    </row>
    <row r="118" spans="4:5">
      <c r="D118" s="848"/>
      <c r="E118" s="870"/>
    </row>
    <row r="119" spans="4:5">
      <c r="D119" s="848"/>
      <c r="E119" s="870"/>
    </row>
    <row r="120" spans="4:5">
      <c r="D120" s="848"/>
      <c r="E120" s="870"/>
    </row>
    <row r="121" spans="4:5">
      <c r="D121" s="848"/>
      <c r="E121" s="870"/>
    </row>
    <row r="122" spans="4:5">
      <c r="D122" s="848"/>
      <c r="E122" s="870"/>
    </row>
    <row r="123" spans="4:5">
      <c r="D123" s="848"/>
      <c r="E123" s="870"/>
    </row>
    <row r="124" spans="4:5">
      <c r="D124" s="848"/>
      <c r="E124" s="870"/>
    </row>
    <row r="125" spans="4:5">
      <c r="D125" s="848"/>
      <c r="E125" s="870"/>
    </row>
    <row r="126" spans="4:5">
      <c r="D126" s="848"/>
      <c r="E126" s="870"/>
    </row>
    <row r="127" spans="4:5">
      <c r="D127" s="848"/>
      <c r="E127" s="870"/>
    </row>
    <row r="128" spans="4:5">
      <c r="D128" s="848"/>
      <c r="E128" s="870"/>
    </row>
    <row r="129" spans="4:5">
      <c r="D129" s="848"/>
      <c r="E129" s="870"/>
    </row>
    <row r="130" spans="4:5">
      <c r="D130" s="848"/>
      <c r="E130" s="870"/>
    </row>
    <row r="131" spans="4:5">
      <c r="D131" s="848"/>
      <c r="E131" s="870"/>
    </row>
    <row r="132" spans="4:5">
      <c r="D132" s="848"/>
      <c r="E132" s="870"/>
    </row>
    <row r="133" spans="4:5">
      <c r="D133" s="848"/>
      <c r="E133" s="870"/>
    </row>
    <row r="134" spans="4:5">
      <c r="D134" s="848"/>
      <c r="E134" s="870"/>
    </row>
    <row r="135" spans="4:5">
      <c r="D135" s="848"/>
      <c r="E135" s="870"/>
    </row>
    <row r="136" spans="4:5">
      <c r="D136" s="848"/>
      <c r="E136" s="870"/>
    </row>
    <row r="137" spans="4:5">
      <c r="D137" s="848"/>
      <c r="E137" s="870"/>
    </row>
    <row r="138" spans="4:5">
      <c r="D138" s="848"/>
      <c r="E138" s="870"/>
    </row>
    <row r="139" spans="4:5">
      <c r="D139" s="848"/>
      <c r="E139" s="870"/>
    </row>
    <row r="140" spans="4:5">
      <c r="D140" s="848"/>
      <c r="E140" s="870"/>
    </row>
    <row r="141" spans="4:5">
      <c r="D141" s="848"/>
      <c r="E141" s="870"/>
    </row>
    <row r="142" spans="4:5">
      <c r="D142" s="848"/>
      <c r="E142" s="870"/>
    </row>
    <row r="143" spans="4:5">
      <c r="D143" s="848"/>
      <c r="E143" s="870"/>
    </row>
    <row r="144" spans="4:5">
      <c r="D144" s="848"/>
      <c r="E144" s="870"/>
    </row>
    <row r="145" spans="4:5">
      <c r="D145" s="848"/>
      <c r="E145" s="870"/>
    </row>
    <row r="146" spans="4:5">
      <c r="D146" s="848"/>
      <c r="E146" s="870"/>
    </row>
    <row r="147" spans="4:5">
      <c r="D147" s="848"/>
      <c r="E147" s="870"/>
    </row>
    <row r="148" spans="4:5">
      <c r="D148" s="848"/>
      <c r="E148" s="870"/>
    </row>
    <row r="149" spans="4:5">
      <c r="D149" s="848"/>
      <c r="E149" s="870"/>
    </row>
    <row r="150" spans="4:5">
      <c r="D150" s="848"/>
      <c r="E150" s="870"/>
    </row>
    <row r="151" spans="4:5">
      <c r="D151" s="848"/>
      <c r="E151" s="870"/>
    </row>
    <row r="152" spans="4:5">
      <c r="D152" s="848"/>
      <c r="E152" s="870"/>
    </row>
    <row r="153" spans="4:5">
      <c r="D153" s="848"/>
      <c r="E153" s="870"/>
    </row>
    <row r="154" spans="4:5">
      <c r="D154" s="848"/>
      <c r="E154" s="870"/>
    </row>
    <row r="155" spans="4:5">
      <c r="D155" s="848"/>
      <c r="E155" s="870"/>
    </row>
    <row r="156" spans="4:5">
      <c r="D156" s="848"/>
      <c r="E156" s="870"/>
    </row>
    <row r="157" spans="4:5">
      <c r="D157" s="848"/>
      <c r="E157" s="870"/>
    </row>
    <row r="158" spans="4:5">
      <c r="D158" s="848"/>
      <c r="E158" s="870"/>
    </row>
    <row r="159" spans="4:5">
      <c r="D159" s="848"/>
      <c r="E159" s="870"/>
    </row>
    <row r="160" spans="4:5">
      <c r="D160" s="848"/>
      <c r="E160" s="870"/>
    </row>
    <row r="161" spans="4:5">
      <c r="D161" s="848"/>
      <c r="E161" s="870"/>
    </row>
    <row r="162" spans="4:5">
      <c r="D162" s="848"/>
      <c r="E162" s="870"/>
    </row>
    <row r="163" spans="4:5">
      <c r="D163" s="848"/>
      <c r="E163" s="870"/>
    </row>
    <row r="164" spans="4:5">
      <c r="D164" s="848"/>
      <c r="E164" s="870"/>
    </row>
    <row r="165" spans="4:5">
      <c r="D165" s="848"/>
      <c r="E165" s="870"/>
    </row>
    <row r="166" spans="4:5">
      <c r="D166" s="848"/>
      <c r="E166" s="870"/>
    </row>
    <row r="167" spans="4:5">
      <c r="D167" s="848"/>
      <c r="E167" s="870"/>
    </row>
    <row r="168" spans="4:5">
      <c r="D168" s="848"/>
      <c r="E168" s="870"/>
    </row>
    <row r="169" spans="4:5">
      <c r="D169" s="848"/>
      <c r="E169" s="870"/>
    </row>
    <row r="170" spans="4:5">
      <c r="D170" s="848"/>
      <c r="E170" s="870"/>
    </row>
    <row r="171" spans="4:5">
      <c r="D171" s="848"/>
      <c r="E171" s="870"/>
    </row>
    <row r="172" spans="4:5">
      <c r="D172" s="848"/>
      <c r="E172" s="870"/>
    </row>
    <row r="173" spans="4:5">
      <c r="D173" s="848"/>
      <c r="E173" s="870"/>
    </row>
    <row r="174" spans="4:5">
      <c r="D174" s="848"/>
      <c r="E174" s="870"/>
    </row>
    <row r="175" spans="4:5">
      <c r="D175" s="848"/>
      <c r="E175" s="870"/>
    </row>
    <row r="176" spans="4:5">
      <c r="D176" s="848"/>
      <c r="E176" s="870"/>
    </row>
    <row r="177" spans="4:5">
      <c r="D177" s="848"/>
      <c r="E177" s="870"/>
    </row>
    <row r="178" spans="4:5">
      <c r="D178" s="848"/>
      <c r="E178" s="870"/>
    </row>
    <row r="179" spans="4:5">
      <c r="D179" s="848"/>
      <c r="E179" s="870"/>
    </row>
    <row r="180" spans="4:5">
      <c r="D180" s="848"/>
      <c r="E180" s="870"/>
    </row>
    <row r="181" spans="4:5">
      <c r="D181" s="848"/>
      <c r="E181" s="870"/>
    </row>
    <row r="182" spans="4:5">
      <c r="D182" s="848"/>
      <c r="E182" s="870"/>
    </row>
    <row r="183" spans="4:5">
      <c r="D183" s="848"/>
      <c r="E183" s="870"/>
    </row>
    <row r="184" spans="4:5">
      <c r="D184" s="848"/>
      <c r="E184" s="870"/>
    </row>
    <row r="185" spans="4:5">
      <c r="D185" s="848"/>
      <c r="E185" s="870"/>
    </row>
    <row r="186" spans="4:5">
      <c r="D186" s="848"/>
      <c r="E186" s="870"/>
    </row>
    <row r="187" spans="4:5">
      <c r="D187" s="848"/>
      <c r="E187" s="870"/>
    </row>
    <row r="188" spans="4:5">
      <c r="D188" s="848"/>
      <c r="E188" s="870"/>
    </row>
    <row r="189" spans="4:5">
      <c r="D189" s="848"/>
      <c r="E189" s="870"/>
    </row>
    <row r="190" spans="4:5">
      <c r="D190" s="848"/>
      <c r="E190" s="870"/>
    </row>
    <row r="191" spans="4:5">
      <c r="D191" s="848"/>
      <c r="E191" s="870"/>
    </row>
    <row r="192" spans="4:5">
      <c r="D192" s="848"/>
      <c r="E192" s="870"/>
    </row>
    <row r="193" spans="4:5">
      <c r="D193" s="848"/>
      <c r="E193" s="870"/>
    </row>
    <row r="194" spans="4:5">
      <c r="D194" s="848"/>
      <c r="E194" s="870"/>
    </row>
    <row r="195" spans="4:5">
      <c r="D195" s="848"/>
      <c r="E195" s="839"/>
    </row>
    <row r="196" spans="4:5">
      <c r="D196" s="871"/>
      <c r="E196" s="839"/>
    </row>
    <row r="197" spans="4:5">
      <c r="D197" s="871"/>
      <c r="E197" s="839"/>
    </row>
    <row r="198" spans="4:5">
      <c r="D198" s="871"/>
      <c r="E198" s="839"/>
    </row>
    <row r="199" spans="4:5">
      <c r="D199" s="871"/>
      <c r="E199" s="839"/>
    </row>
    <row r="200" spans="4:5">
      <c r="D200" s="871"/>
      <c r="E200" s="839"/>
    </row>
    <row r="201" spans="4:5">
      <c r="D201" s="871"/>
      <c r="E201" s="839"/>
    </row>
    <row r="202" spans="4:5">
      <c r="D202" s="871"/>
      <c r="E202" s="839"/>
    </row>
    <row r="203" spans="4:5">
      <c r="D203" s="871"/>
      <c r="E203" s="839"/>
    </row>
    <row r="204" spans="4:5">
      <c r="D204" s="871"/>
      <c r="E204" s="839"/>
    </row>
    <row r="205" spans="4:5">
      <c r="D205" s="871"/>
      <c r="E205" s="839"/>
    </row>
    <row r="206" spans="4:5">
      <c r="D206" s="871"/>
      <c r="E206" s="839"/>
    </row>
    <row r="207" spans="4:5">
      <c r="D207" s="871"/>
      <c r="E207" s="839"/>
    </row>
    <row r="208" spans="4:5">
      <c r="D208" s="871"/>
      <c r="E208" s="839"/>
    </row>
    <row r="209" spans="4:5">
      <c r="D209" s="871"/>
      <c r="E209" s="839"/>
    </row>
    <row r="210" spans="4:5">
      <c r="D210" s="871"/>
      <c r="E210" s="839"/>
    </row>
    <row r="211" spans="4:5">
      <c r="D211" s="871"/>
      <c r="E211" s="839"/>
    </row>
    <row r="212" spans="4:5">
      <c r="D212" s="871"/>
      <c r="E212" s="839"/>
    </row>
    <row r="213" spans="4:5">
      <c r="D213" s="871"/>
      <c r="E213" s="839"/>
    </row>
    <row r="214" spans="4:5">
      <c r="D214" s="871"/>
      <c r="E214" s="839"/>
    </row>
    <row r="215" spans="4:5">
      <c r="D215" s="871"/>
      <c r="E215" s="839"/>
    </row>
    <row r="216" spans="4:5">
      <c r="D216" s="848"/>
      <c r="E216" s="870"/>
    </row>
    <row r="217" spans="4:5">
      <c r="D217" s="871"/>
      <c r="E217" s="839"/>
    </row>
    <row r="218" spans="4:5">
      <c r="D218" s="871"/>
      <c r="E218" s="839"/>
    </row>
    <row r="219" spans="4:5">
      <c r="D219" s="871"/>
      <c r="E219" s="839"/>
    </row>
    <row r="220" spans="4:5">
      <c r="D220" s="871"/>
      <c r="E220" s="839"/>
    </row>
    <row r="221" spans="4:5">
      <c r="D221" s="871"/>
      <c r="E221" s="839"/>
    </row>
    <row r="222" spans="4:5">
      <c r="D222" s="871"/>
      <c r="E222" s="839"/>
    </row>
    <row r="223" spans="4:5">
      <c r="D223" s="871"/>
      <c r="E223" s="839"/>
    </row>
    <row r="224" spans="4:5">
      <c r="D224" s="871"/>
      <c r="E224" s="839"/>
    </row>
    <row r="225" spans="4:5">
      <c r="D225" s="871"/>
      <c r="E225" s="839"/>
    </row>
    <row r="226" spans="4:5">
      <c r="D226" s="871"/>
      <c r="E226" s="839"/>
    </row>
    <row r="227" spans="4:5">
      <c r="D227" s="871"/>
      <c r="E227" s="839"/>
    </row>
    <row r="228" spans="4:5">
      <c r="D228" s="871"/>
      <c r="E228" s="839"/>
    </row>
    <row r="229" spans="4:5">
      <c r="D229" s="871"/>
      <c r="E229" s="839"/>
    </row>
    <row r="230" spans="4:5">
      <c r="D230" s="871"/>
      <c r="E230" s="839"/>
    </row>
    <row r="231" spans="4:5">
      <c r="D231" s="871"/>
      <c r="E231" s="839"/>
    </row>
    <row r="232" spans="4:5">
      <c r="D232" s="871"/>
      <c r="E232" s="839"/>
    </row>
    <row r="233" spans="4:5">
      <c r="D233" s="871"/>
      <c r="E233" s="839"/>
    </row>
    <row r="234" spans="4:5">
      <c r="D234" s="871"/>
      <c r="E234" s="839"/>
    </row>
    <row r="235" spans="4:5">
      <c r="D235" s="871"/>
      <c r="E235" s="839"/>
    </row>
    <row r="236" spans="4:5">
      <c r="D236" s="871"/>
      <c r="E236" s="839"/>
    </row>
    <row r="237" spans="4:5">
      <c r="D237" s="871"/>
      <c r="E237" s="839"/>
    </row>
    <row r="238" spans="4:5">
      <c r="D238" s="871"/>
      <c r="E238" s="839"/>
    </row>
    <row r="239" spans="4:5">
      <c r="D239" s="871"/>
      <c r="E239" s="839"/>
    </row>
    <row r="240" spans="4:5">
      <c r="D240" s="871"/>
      <c r="E240" s="839"/>
    </row>
    <row r="241" spans="4:5">
      <c r="D241" s="871"/>
      <c r="E241" s="839"/>
    </row>
    <row r="242" spans="4:5">
      <c r="D242" s="871"/>
      <c r="E242" s="839"/>
    </row>
    <row r="243" spans="4:5">
      <c r="D243" s="871"/>
      <c r="E243" s="839"/>
    </row>
    <row r="244" spans="4:5">
      <c r="D244" s="871"/>
      <c r="E244" s="839"/>
    </row>
    <row r="245" spans="4:5">
      <c r="D245" s="871"/>
      <c r="E245" s="839"/>
    </row>
    <row r="246" spans="4:5">
      <c r="D246" s="871"/>
      <c r="E246" s="839"/>
    </row>
    <row r="247" spans="4:5">
      <c r="D247" s="871"/>
      <c r="E247" s="839"/>
    </row>
    <row r="248" spans="4:5">
      <c r="D248" s="871"/>
      <c r="E248" s="839"/>
    </row>
    <row r="249" spans="4:5">
      <c r="D249" s="871"/>
      <c r="E249" s="839"/>
    </row>
    <row r="250" spans="4:5">
      <c r="D250" s="871"/>
      <c r="E250" s="839"/>
    </row>
    <row r="251" spans="4:5">
      <c r="D251" s="871"/>
      <c r="E251" s="839"/>
    </row>
    <row r="252" spans="4:5">
      <c r="D252" s="871"/>
      <c r="E252" s="839"/>
    </row>
    <row r="253" spans="4:5">
      <c r="D253" s="871"/>
      <c r="E253" s="839"/>
    </row>
    <row r="254" spans="4:5">
      <c r="D254" s="871"/>
      <c r="E254" s="839"/>
    </row>
    <row r="255" spans="4:5">
      <c r="D255" s="871"/>
      <c r="E255" s="839"/>
    </row>
    <row r="256" spans="4:5">
      <c r="D256" s="871"/>
      <c r="E256" s="839"/>
    </row>
    <row r="257" spans="4:5">
      <c r="D257" s="871"/>
      <c r="E257" s="839"/>
    </row>
    <row r="258" spans="4:5">
      <c r="D258" s="871"/>
      <c r="E258" s="839"/>
    </row>
    <row r="259" spans="4:5">
      <c r="D259" s="871"/>
      <c r="E259" s="839"/>
    </row>
    <row r="260" spans="4:5">
      <c r="D260" s="871"/>
      <c r="E260" s="839"/>
    </row>
    <row r="261" spans="4:5">
      <c r="D261" s="871"/>
      <c r="E261" s="839"/>
    </row>
    <row r="262" spans="4:5">
      <c r="D262" s="871"/>
      <c r="E262" s="839"/>
    </row>
    <row r="263" spans="4:5">
      <c r="D263" s="871"/>
      <c r="E263" s="839"/>
    </row>
    <row r="264" spans="4:5">
      <c r="D264" s="871"/>
      <c r="E264" s="839"/>
    </row>
    <row r="265" spans="4:5">
      <c r="D265" s="871"/>
      <c r="E265" s="839"/>
    </row>
    <row r="266" spans="4:5">
      <c r="D266" s="871"/>
      <c r="E266" s="839"/>
    </row>
    <row r="267" spans="4:5">
      <c r="D267" s="871"/>
      <c r="E267" s="839"/>
    </row>
    <row r="268" spans="4:5">
      <c r="D268" s="871"/>
      <c r="E268" s="839"/>
    </row>
    <row r="269" spans="4:5">
      <c r="D269" s="871"/>
      <c r="E269" s="839"/>
    </row>
    <row r="270" spans="4:5">
      <c r="D270" s="871"/>
      <c r="E270" s="839"/>
    </row>
    <row r="271" spans="4:5">
      <c r="D271" s="871"/>
      <c r="E271" s="839"/>
    </row>
    <row r="272" spans="4:5">
      <c r="D272" s="871"/>
      <c r="E272" s="839"/>
    </row>
    <row r="273" spans="4:5">
      <c r="D273" s="871"/>
      <c r="E273" s="839"/>
    </row>
    <row r="274" spans="4:5">
      <c r="D274" s="871"/>
      <c r="E274" s="839"/>
    </row>
    <row r="275" spans="4:5">
      <c r="D275" s="871"/>
      <c r="E275" s="839"/>
    </row>
    <row r="276" spans="4:5">
      <c r="D276" s="871"/>
      <c r="E276" s="839"/>
    </row>
    <row r="277" spans="4:5">
      <c r="D277" s="871"/>
      <c r="E277" s="839"/>
    </row>
    <row r="278" spans="4:5">
      <c r="D278" s="871"/>
      <c r="E278" s="839"/>
    </row>
    <row r="279" spans="4:5">
      <c r="D279" s="871"/>
      <c r="E279" s="839"/>
    </row>
    <row r="280" spans="4:5">
      <c r="D280" s="871"/>
      <c r="E280" s="839"/>
    </row>
    <row r="281" spans="4:5">
      <c r="D281" s="871"/>
      <c r="E281" s="839"/>
    </row>
    <row r="282" spans="4:5">
      <c r="D282" s="871"/>
      <c r="E282" s="839"/>
    </row>
    <row r="283" spans="4:5">
      <c r="D283" s="871"/>
      <c r="E283" s="839"/>
    </row>
    <row r="284" spans="4:5">
      <c r="D284" s="871"/>
      <c r="E284" s="839"/>
    </row>
    <row r="285" spans="4:5">
      <c r="D285" s="871"/>
      <c r="E285" s="839"/>
    </row>
    <row r="286" spans="4:5">
      <c r="D286" s="871"/>
      <c r="E286" s="839"/>
    </row>
    <row r="287" spans="4:5">
      <c r="D287" s="871"/>
      <c r="E287" s="839"/>
    </row>
    <row r="288" spans="4:5">
      <c r="D288" s="848"/>
      <c r="E288" s="870"/>
    </row>
    <row r="289" spans="4:5">
      <c r="D289" s="848"/>
      <c r="E289" s="870"/>
    </row>
    <row r="290" spans="4:5">
      <c r="D290" s="848"/>
      <c r="E290" s="870"/>
    </row>
    <row r="291" spans="4:5">
      <c r="D291" s="848"/>
      <c r="E291" s="870"/>
    </row>
    <row r="292" spans="4:5">
      <c r="D292" s="848"/>
      <c r="E292" s="870"/>
    </row>
    <row r="293" spans="4:5">
      <c r="D293" s="848"/>
      <c r="E293" s="870"/>
    </row>
    <row r="294" spans="4:5">
      <c r="D294" s="848"/>
      <c r="E294" s="870"/>
    </row>
    <row r="295" spans="4:5">
      <c r="D295" s="872"/>
      <c r="E295" s="870"/>
    </row>
    <row r="296" spans="4:5">
      <c r="D296" s="848"/>
      <c r="E296" s="870"/>
    </row>
    <row r="297" spans="4:5">
      <c r="D297" s="848"/>
      <c r="E297" s="870"/>
    </row>
    <row r="298" spans="4:5">
      <c r="D298" s="848"/>
      <c r="E298" s="870"/>
    </row>
    <row r="299" spans="4:5">
      <c r="D299" s="848"/>
      <c r="E299" s="870"/>
    </row>
    <row r="300" spans="4:5">
      <c r="D300" s="848"/>
      <c r="E300" s="870"/>
    </row>
    <row r="301" spans="4:5">
      <c r="D301" s="848"/>
      <c r="E301" s="870"/>
    </row>
    <row r="302" spans="4:5">
      <c r="D302" s="848"/>
      <c r="E302" s="870"/>
    </row>
    <row r="303" spans="4:5">
      <c r="D303" s="848"/>
      <c r="E303" s="870"/>
    </row>
    <row r="304" spans="4:5">
      <c r="D304" s="848"/>
      <c r="E304" s="870"/>
    </row>
    <row r="305" spans="4:5">
      <c r="D305" s="848"/>
      <c r="E305" s="870"/>
    </row>
    <row r="306" spans="4:5">
      <c r="D306" s="848"/>
      <c r="E306" s="870"/>
    </row>
    <row r="307" spans="4:5">
      <c r="D307" s="848"/>
      <c r="E307" s="870"/>
    </row>
    <row r="308" spans="4:5">
      <c r="D308" s="848"/>
      <c r="E308" s="870"/>
    </row>
    <row r="309" spans="4:5">
      <c r="D309" s="848"/>
      <c r="E309" s="870"/>
    </row>
    <row r="310" spans="4:5">
      <c r="D310" s="848"/>
      <c r="E310" s="870"/>
    </row>
    <row r="311" spans="4:5">
      <c r="D311" s="848"/>
      <c r="E311" s="870"/>
    </row>
    <row r="312" spans="4:5">
      <c r="D312" s="848"/>
      <c r="E312" s="870"/>
    </row>
    <row r="313" spans="4:5">
      <c r="D313" s="848"/>
      <c r="E313" s="870"/>
    </row>
    <row r="314" spans="4:5">
      <c r="D314" s="848"/>
      <c r="E314" s="870"/>
    </row>
    <row r="315" spans="4:5">
      <c r="D315" s="872"/>
      <c r="E315" s="870"/>
    </row>
    <row r="316" spans="4:5">
      <c r="D316" s="848"/>
      <c r="E316" s="870"/>
    </row>
    <row r="317" spans="4:5">
      <c r="D317" s="848"/>
      <c r="E317" s="870"/>
    </row>
    <row r="318" spans="4:5">
      <c r="D318" s="848"/>
      <c r="E318" s="870"/>
    </row>
    <row r="319" spans="4:5">
      <c r="D319" s="848"/>
      <c r="E319" s="870"/>
    </row>
    <row r="320" spans="4:5">
      <c r="D320" s="848"/>
      <c r="E320" s="870"/>
    </row>
    <row r="321" spans="4:5">
      <c r="D321" s="848"/>
      <c r="E321" s="870"/>
    </row>
    <row r="322" spans="4:5">
      <c r="D322" s="848"/>
      <c r="E322" s="870"/>
    </row>
    <row r="323" spans="4:5">
      <c r="D323" s="848"/>
      <c r="E323" s="870"/>
    </row>
    <row r="324" spans="4:5">
      <c r="D324" s="848"/>
      <c r="E324" s="870"/>
    </row>
    <row r="325" spans="4:5">
      <c r="D325" s="848"/>
      <c r="E325" s="870"/>
    </row>
    <row r="326" spans="4:5">
      <c r="D326" s="848"/>
      <c r="E326" s="870"/>
    </row>
    <row r="327" spans="4:5">
      <c r="D327" s="848"/>
      <c r="E327" s="870"/>
    </row>
    <row r="328" spans="4:5">
      <c r="D328" s="848"/>
      <c r="E328" s="870"/>
    </row>
    <row r="329" spans="4:5">
      <c r="D329" s="848"/>
      <c r="E329" s="870"/>
    </row>
    <row r="330" spans="4:5">
      <c r="D330" s="848"/>
      <c r="E330" s="870"/>
    </row>
    <row r="331" spans="4:5">
      <c r="D331" s="848"/>
      <c r="E331" s="870"/>
    </row>
    <row r="332" spans="4:5">
      <c r="D332" s="848"/>
      <c r="E332" s="870"/>
    </row>
    <row r="333" spans="4:5">
      <c r="D333" s="848"/>
      <c r="E333" s="870"/>
    </row>
    <row r="334" spans="4:5">
      <c r="D334" s="848"/>
      <c r="E334" s="870"/>
    </row>
    <row r="335" spans="4:5">
      <c r="D335" s="848"/>
      <c r="E335" s="870"/>
    </row>
    <row r="336" spans="4:5">
      <c r="D336" s="848"/>
      <c r="E336" s="870"/>
    </row>
    <row r="337" spans="4:5">
      <c r="D337" s="872"/>
      <c r="E337" s="870"/>
    </row>
    <row r="338" spans="4:5">
      <c r="D338" s="848"/>
      <c r="E338" s="870"/>
    </row>
    <row r="339" spans="4:5">
      <c r="D339" s="848"/>
      <c r="E339" s="870"/>
    </row>
    <row r="340" spans="4:5">
      <c r="D340" s="848"/>
      <c r="E340" s="870"/>
    </row>
    <row r="341" spans="4:5">
      <c r="D341" s="848"/>
      <c r="E341" s="870"/>
    </row>
    <row r="342" spans="4:5">
      <c r="D342" s="848"/>
      <c r="E342" s="870"/>
    </row>
    <row r="343" spans="4:5">
      <c r="D343" s="848"/>
      <c r="E343" s="870"/>
    </row>
    <row r="344" spans="4:5">
      <c r="D344" s="848"/>
      <c r="E344" s="870"/>
    </row>
    <row r="345" spans="4:5">
      <c r="D345" s="848"/>
      <c r="E345" s="870"/>
    </row>
    <row r="346" spans="4:5">
      <c r="D346" s="848"/>
      <c r="E346" s="870"/>
    </row>
    <row r="347" spans="4:5">
      <c r="D347" s="848"/>
      <c r="E347" s="870"/>
    </row>
    <row r="348" spans="4:5">
      <c r="D348" s="848"/>
      <c r="E348" s="870"/>
    </row>
    <row r="349" spans="4:5">
      <c r="D349" s="848"/>
      <c r="E349" s="870"/>
    </row>
    <row r="350" spans="4:5">
      <c r="D350" s="848"/>
      <c r="E350" s="870"/>
    </row>
    <row r="351" spans="4:5">
      <c r="D351" s="848"/>
      <c r="E351" s="870"/>
    </row>
    <row r="352" spans="4:5">
      <c r="D352" s="848"/>
      <c r="E352" s="870"/>
    </row>
    <row r="353" spans="4:5">
      <c r="D353" s="848"/>
      <c r="E353" s="870"/>
    </row>
    <row r="354" spans="4:5">
      <c r="D354" s="848"/>
      <c r="E354" s="870"/>
    </row>
    <row r="355" spans="4:5">
      <c r="D355" s="848"/>
      <c r="E355" s="870"/>
    </row>
    <row r="356" spans="4:5">
      <c r="D356" s="848"/>
      <c r="E356" s="870"/>
    </row>
    <row r="357" spans="4:5">
      <c r="D357" s="848"/>
      <c r="E357" s="870"/>
    </row>
    <row r="358" spans="4:5">
      <c r="D358" s="848"/>
      <c r="E358" s="870"/>
    </row>
    <row r="359" spans="4:5">
      <c r="D359" s="848"/>
      <c r="E359" s="870"/>
    </row>
    <row r="360" spans="4:5">
      <c r="D360" s="848"/>
      <c r="E360" s="870"/>
    </row>
    <row r="361" spans="4:5">
      <c r="D361" s="848"/>
      <c r="E361" s="870"/>
    </row>
    <row r="362" spans="4:5">
      <c r="D362" s="848"/>
      <c r="E362" s="870"/>
    </row>
    <row r="363" spans="4:5">
      <c r="D363" s="848"/>
      <c r="E363" s="870"/>
    </row>
    <row r="364" spans="4:5">
      <c r="D364" s="848"/>
      <c r="E364" s="870"/>
    </row>
    <row r="365" spans="4:5">
      <c r="D365" s="848"/>
      <c r="E365" s="870"/>
    </row>
    <row r="366" spans="4:5">
      <c r="D366" s="848"/>
      <c r="E366" s="870"/>
    </row>
    <row r="367" spans="4:5">
      <c r="D367" s="848"/>
      <c r="E367" s="870"/>
    </row>
    <row r="368" spans="4:5">
      <c r="D368" s="848"/>
      <c r="E368" s="870"/>
    </row>
    <row r="369" spans="4:5">
      <c r="D369" s="848"/>
      <c r="E369" s="870"/>
    </row>
    <row r="370" spans="4:5">
      <c r="D370" s="848"/>
      <c r="E370" s="870"/>
    </row>
    <row r="371" spans="4:5">
      <c r="D371" s="848"/>
      <c r="E371" s="870"/>
    </row>
    <row r="372" spans="4:5">
      <c r="D372" s="848"/>
      <c r="E372" s="870"/>
    </row>
    <row r="373" spans="4:5">
      <c r="D373" s="848"/>
      <c r="E373" s="870"/>
    </row>
    <row r="374" spans="4:5">
      <c r="D374" s="848"/>
      <c r="E374" s="870"/>
    </row>
    <row r="375" spans="4:5">
      <c r="D375" s="848"/>
      <c r="E375" s="870"/>
    </row>
    <row r="376" spans="4:5">
      <c r="D376" s="848"/>
      <c r="E376" s="870"/>
    </row>
    <row r="377" spans="4:5">
      <c r="D377" s="848"/>
      <c r="E377" s="870"/>
    </row>
    <row r="378" spans="4:5">
      <c r="D378" s="848"/>
      <c r="E378" s="870"/>
    </row>
    <row r="379" spans="4:5">
      <c r="D379" s="848"/>
      <c r="E379" s="870"/>
    </row>
    <row r="380" spans="4:5">
      <c r="D380" s="848"/>
      <c r="E380" s="870"/>
    </row>
    <row r="381" spans="4:5">
      <c r="D381" s="848"/>
      <c r="E381" s="870"/>
    </row>
    <row r="382" spans="4:5">
      <c r="D382" s="848"/>
      <c r="E382" s="870"/>
    </row>
    <row r="383" spans="4:5">
      <c r="D383" s="848"/>
      <c r="E383" s="870"/>
    </row>
    <row r="384" spans="4:5">
      <c r="D384" s="848"/>
      <c r="E384" s="870"/>
    </row>
    <row r="385" spans="4:5">
      <c r="D385" s="848"/>
      <c r="E385" s="870"/>
    </row>
    <row r="386" spans="4:5">
      <c r="D386" s="848"/>
      <c r="E386" s="870"/>
    </row>
    <row r="387" spans="4:5">
      <c r="D387" s="848"/>
      <c r="E387" s="870"/>
    </row>
    <row r="388" spans="4:5">
      <c r="D388" s="848"/>
      <c r="E388" s="870"/>
    </row>
    <row r="389" spans="4:5">
      <c r="D389" s="848"/>
      <c r="E389" s="870"/>
    </row>
    <row r="390" spans="4:5">
      <c r="D390" s="848"/>
      <c r="E390" s="870"/>
    </row>
    <row r="391" spans="4:5">
      <c r="D391" s="848"/>
      <c r="E391" s="870"/>
    </row>
    <row r="392" spans="4:5">
      <c r="D392" s="848"/>
      <c r="E392" s="870"/>
    </row>
    <row r="393" spans="4:5">
      <c r="D393" s="848"/>
      <c r="E393" s="870"/>
    </row>
    <row r="394" spans="4:5">
      <c r="D394" s="848"/>
      <c r="E394" s="870"/>
    </row>
    <row r="395" spans="4:5">
      <c r="D395" s="848"/>
      <c r="E395" s="870"/>
    </row>
    <row r="396" spans="4:5">
      <c r="D396" s="848"/>
      <c r="E396" s="870"/>
    </row>
    <row r="397" spans="4:5">
      <c r="D397" s="848"/>
      <c r="E397" s="870"/>
    </row>
    <row r="398" spans="4:5">
      <c r="D398" s="848"/>
      <c r="E398" s="870"/>
    </row>
    <row r="399" spans="4:5">
      <c r="D399" s="848"/>
      <c r="E399" s="870"/>
    </row>
    <row r="400" spans="4:5">
      <c r="D400" s="848"/>
      <c r="E400" s="870"/>
    </row>
    <row r="401" spans="4:5">
      <c r="D401" s="848"/>
      <c r="E401" s="870"/>
    </row>
    <row r="402" spans="4:5">
      <c r="D402" s="848"/>
      <c r="E402" s="870"/>
    </row>
    <row r="403" spans="4:5">
      <c r="D403" s="848"/>
      <c r="E403" s="870"/>
    </row>
    <row r="404" spans="4:5">
      <c r="D404" s="848"/>
      <c r="E404" s="870"/>
    </row>
    <row r="405" spans="4:5">
      <c r="D405" s="848"/>
      <c r="E405" s="870"/>
    </row>
    <row r="406" spans="4:5">
      <c r="D406" s="848"/>
      <c r="E406" s="870"/>
    </row>
    <row r="407" spans="4:5">
      <c r="D407" s="848"/>
      <c r="E407" s="870"/>
    </row>
    <row r="408" spans="4:5">
      <c r="D408" s="848"/>
      <c r="E408" s="870"/>
    </row>
    <row r="409" spans="4:5">
      <c r="D409" s="848"/>
      <c r="E409" s="870"/>
    </row>
    <row r="410" spans="4:5">
      <c r="D410" s="848"/>
      <c r="E410" s="870"/>
    </row>
    <row r="411" spans="4:5">
      <c r="D411" s="848"/>
      <c r="E411" s="870"/>
    </row>
    <row r="412" spans="4:5">
      <c r="D412" s="848"/>
      <c r="E412" s="870"/>
    </row>
    <row r="413" spans="4:5">
      <c r="D413" s="848"/>
      <c r="E413" s="870"/>
    </row>
    <row r="414" spans="4:5">
      <c r="D414" s="848"/>
      <c r="E414" s="870"/>
    </row>
    <row r="415" spans="4:5">
      <c r="D415" s="848"/>
      <c r="E415" s="870"/>
    </row>
    <row r="416" spans="4:5">
      <c r="D416" s="848"/>
      <c r="E416" s="870"/>
    </row>
    <row r="417" spans="4:5">
      <c r="D417" s="848"/>
      <c r="E417" s="870"/>
    </row>
    <row r="418" spans="4:5">
      <c r="D418" s="848"/>
      <c r="E418" s="870"/>
    </row>
    <row r="419" spans="4:5">
      <c r="D419" s="848"/>
      <c r="E419" s="870"/>
    </row>
    <row r="420" spans="4:5">
      <c r="D420" s="848"/>
      <c r="E420" s="870"/>
    </row>
    <row r="421" spans="4:5">
      <c r="D421" s="848"/>
      <c r="E421" s="870"/>
    </row>
    <row r="422" spans="4:5">
      <c r="D422" s="848"/>
      <c r="E422" s="870"/>
    </row>
    <row r="423" spans="4:5">
      <c r="D423" s="848"/>
      <c r="E423" s="870"/>
    </row>
    <row r="424" spans="4:5">
      <c r="D424" s="848"/>
      <c r="E424" s="870"/>
    </row>
    <row r="425" spans="4:5">
      <c r="D425" s="848"/>
      <c r="E425" s="870"/>
    </row>
    <row r="426" spans="4:5">
      <c r="D426" s="848"/>
      <c r="E426" s="870"/>
    </row>
    <row r="427" spans="4:5">
      <c r="D427" s="848"/>
      <c r="E427" s="870"/>
    </row>
    <row r="428" spans="4:5">
      <c r="D428" s="848"/>
      <c r="E428" s="870"/>
    </row>
    <row r="429" spans="4:5">
      <c r="D429" s="848"/>
      <c r="E429" s="870"/>
    </row>
    <row r="430" spans="4:5">
      <c r="D430" s="848"/>
      <c r="E430" s="870"/>
    </row>
    <row r="431" spans="4:5">
      <c r="D431" s="848"/>
      <c r="E431" s="870"/>
    </row>
    <row r="432" spans="4:5">
      <c r="D432" s="848"/>
      <c r="E432" s="870"/>
    </row>
    <row r="433" spans="4:5">
      <c r="D433" s="848"/>
      <c r="E433" s="870"/>
    </row>
    <row r="434" spans="4:5">
      <c r="D434" s="848"/>
      <c r="E434" s="870"/>
    </row>
    <row r="435" spans="4:5">
      <c r="D435" s="848"/>
      <c r="E435" s="870"/>
    </row>
    <row r="436" spans="4:5">
      <c r="D436" s="848"/>
      <c r="E436" s="870"/>
    </row>
    <row r="437" spans="4:5">
      <c r="D437" s="848"/>
      <c r="E437" s="870"/>
    </row>
    <row r="438" spans="4:5">
      <c r="D438" s="848"/>
      <c r="E438" s="870"/>
    </row>
    <row r="439" spans="4:5">
      <c r="D439" s="848"/>
      <c r="E439" s="870"/>
    </row>
    <row r="440" spans="4:5">
      <c r="D440" s="848"/>
      <c r="E440" s="870"/>
    </row>
    <row r="441" spans="4:5">
      <c r="D441" s="848"/>
      <c r="E441" s="870"/>
    </row>
    <row r="442" spans="4:5">
      <c r="D442" s="848"/>
      <c r="E442" s="870"/>
    </row>
    <row r="443" spans="4:5">
      <c r="D443" s="848"/>
      <c r="E443" s="870"/>
    </row>
    <row r="444" spans="4:5">
      <c r="D444" s="848"/>
      <c r="E444" s="870"/>
    </row>
    <row r="445" spans="4:5">
      <c r="D445" s="848"/>
      <c r="E445" s="870"/>
    </row>
    <row r="446" spans="4:5">
      <c r="D446" s="848"/>
      <c r="E446" s="870"/>
    </row>
    <row r="447" spans="4:5">
      <c r="D447" s="848"/>
      <c r="E447" s="870"/>
    </row>
    <row r="448" spans="4:5">
      <c r="D448" s="848"/>
      <c r="E448" s="870"/>
    </row>
    <row r="449" spans="4:5">
      <c r="D449" s="848"/>
      <c r="E449" s="870"/>
    </row>
    <row r="450" spans="4:5">
      <c r="D450" s="848"/>
      <c r="E450" s="870"/>
    </row>
    <row r="451" spans="4:5">
      <c r="D451" s="848"/>
      <c r="E451" s="870"/>
    </row>
    <row r="452" spans="4:5">
      <c r="D452" s="848"/>
      <c r="E452" s="870"/>
    </row>
    <row r="453" spans="4:5">
      <c r="D453" s="848"/>
      <c r="E453" s="870"/>
    </row>
    <row r="454" spans="4:5">
      <c r="D454" s="848"/>
      <c r="E454" s="870"/>
    </row>
    <row r="455" spans="4:5">
      <c r="D455" s="848"/>
      <c r="E455" s="870"/>
    </row>
    <row r="456" spans="4:5">
      <c r="D456" s="848"/>
      <c r="E456" s="870"/>
    </row>
    <row r="457" spans="4:5">
      <c r="D457" s="848"/>
      <c r="E457" s="870"/>
    </row>
    <row r="458" spans="4:5">
      <c r="D458" s="848"/>
      <c r="E458" s="870"/>
    </row>
    <row r="459" spans="4:5">
      <c r="D459" s="848"/>
      <c r="E459" s="870"/>
    </row>
    <row r="460" spans="4:5">
      <c r="D460" s="848"/>
      <c r="E460" s="870"/>
    </row>
    <row r="461" spans="4:5">
      <c r="D461" s="848"/>
      <c r="E461" s="870"/>
    </row>
    <row r="462" spans="4:5">
      <c r="D462" s="848"/>
      <c r="E462" s="870"/>
    </row>
    <row r="463" spans="4:5">
      <c r="D463" s="848"/>
      <c r="E463" s="870"/>
    </row>
    <row r="464" spans="4:5">
      <c r="D464" s="848"/>
      <c r="E464" s="870"/>
    </row>
  </sheetData>
  <phoneticPr fontId="1" type="noConversion"/>
  <hyperlinks>
    <hyperlink ref="B43" location="Мазмұны!B59" display="мазмұнға"/>
  </hyperlinks>
  <pageMargins left="0.75" right="0.75" top="1" bottom="1" header="0.5" footer="0.5"/>
  <pageSetup paperSize="9"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dimension ref="A2:AG459"/>
  <sheetViews>
    <sheetView topLeftCell="A7" workbookViewId="0">
      <selection activeCell="I18" sqref="I18"/>
    </sheetView>
  </sheetViews>
  <sheetFormatPr defaultRowHeight="12.75"/>
  <cols>
    <col min="1" max="1" width="6.5703125" style="862" customWidth="1"/>
    <col min="2" max="2" width="18.42578125" style="862" customWidth="1"/>
    <col min="3" max="9" width="12.42578125" style="862" bestFit="1" customWidth="1"/>
    <col min="10" max="17" width="17.28515625" style="862" customWidth="1"/>
    <col min="18" max="18" width="16" style="862" customWidth="1"/>
    <col min="19" max="19" width="15.42578125" style="862" customWidth="1"/>
    <col min="20" max="20" width="17" style="862" customWidth="1"/>
    <col min="21" max="21" width="18.42578125" style="862" customWidth="1"/>
    <col min="22" max="22" width="17" style="862" customWidth="1"/>
    <col min="23" max="23" width="18.42578125" style="862" customWidth="1"/>
    <col min="24" max="24" width="13.140625" style="862" customWidth="1"/>
    <col min="25" max="25" width="13" style="862" customWidth="1"/>
    <col min="26" max="26" width="12.28515625" style="862" customWidth="1"/>
    <col min="27" max="27" width="12" style="862" customWidth="1"/>
    <col min="28" max="28" width="14.5703125" style="862" customWidth="1"/>
    <col min="29" max="29" width="14.140625" style="862" customWidth="1"/>
    <col min="30" max="30" width="16.28515625" style="862" customWidth="1"/>
    <col min="31" max="31" width="15.140625" style="862" customWidth="1"/>
    <col min="32" max="32" width="14.85546875" style="862" customWidth="1"/>
    <col min="33" max="33" width="13.140625" style="862" customWidth="1"/>
    <col min="34" max="34" width="11.85546875" style="862" customWidth="1"/>
    <col min="35" max="35" width="12.140625" style="862" customWidth="1"/>
    <col min="36" max="37" width="10.7109375" style="862" customWidth="1"/>
    <col min="38" max="38" width="12.5703125" style="862" customWidth="1"/>
    <col min="39" max="39" width="10.7109375" style="862" customWidth="1"/>
    <col min="40" max="40" width="10.5703125" style="862" customWidth="1"/>
    <col min="41" max="41" width="11.140625" style="862" customWidth="1"/>
    <col min="42" max="42" width="11" style="862" customWidth="1"/>
    <col min="43" max="43" width="11.140625" style="862" customWidth="1"/>
    <col min="44" max="44" width="10.5703125" style="862" customWidth="1"/>
    <col min="45" max="45" width="10.7109375" style="862" customWidth="1"/>
    <col min="46" max="46" width="10.85546875" style="862" customWidth="1"/>
    <col min="47" max="47" width="11.7109375" style="862" customWidth="1"/>
    <col min="48" max="48" width="10.85546875" style="862" customWidth="1"/>
    <col min="49" max="49" width="11.28515625" style="862" customWidth="1"/>
    <col min="50" max="50" width="11.140625" style="862" customWidth="1"/>
    <col min="51" max="51" width="12" style="862" customWidth="1"/>
    <col min="52" max="52" width="11.140625" style="862" customWidth="1"/>
    <col min="53" max="53" width="11" style="862" customWidth="1"/>
    <col min="54" max="54" width="10.7109375" style="862" customWidth="1"/>
    <col min="55" max="55" width="12.5703125" style="862" customWidth="1"/>
    <col min="56" max="56" width="10.85546875" style="862" customWidth="1"/>
    <col min="57" max="57" width="12.42578125" style="862" customWidth="1"/>
    <col min="58" max="58" width="12.140625" style="862" customWidth="1"/>
    <col min="59" max="59" width="12.28515625" style="862" customWidth="1"/>
    <col min="60" max="60" width="11.28515625" style="862" customWidth="1"/>
    <col min="61" max="61" width="12.5703125" style="862" customWidth="1"/>
    <col min="62" max="62" width="12.42578125" style="862" customWidth="1"/>
    <col min="63" max="63" width="11.85546875" style="862" customWidth="1"/>
    <col min="64" max="64" width="11.7109375" style="862" customWidth="1"/>
    <col min="65" max="65" width="12" style="862" customWidth="1"/>
    <col min="66" max="66" width="11.85546875" style="862" customWidth="1"/>
    <col min="67" max="67" width="11.5703125" style="862" customWidth="1"/>
    <col min="68" max="68" width="12" style="862" customWidth="1"/>
    <col min="69" max="16384" width="9.140625" style="862"/>
  </cols>
  <sheetData>
    <row r="2" spans="1:33">
      <c r="A2" s="862" t="s">
        <v>1630</v>
      </c>
      <c r="B2" s="860" t="s">
        <v>1268</v>
      </c>
      <c r="Z2" s="863"/>
      <c r="AA2" s="863"/>
      <c r="AB2" s="863"/>
      <c r="AC2" s="863"/>
      <c r="AD2" s="863"/>
      <c r="AE2" s="863"/>
      <c r="AF2" s="863"/>
      <c r="AG2" s="863"/>
    </row>
    <row r="3" spans="1:33">
      <c r="B3" s="860"/>
      <c r="Z3" s="863"/>
      <c r="AA3" s="863"/>
      <c r="AB3" s="863"/>
      <c r="AC3" s="863"/>
      <c r="AD3" s="863"/>
      <c r="AE3" s="863"/>
      <c r="AF3" s="863"/>
      <c r="AG3" s="863"/>
    </row>
    <row r="4" spans="1:33" s="863" customFormat="1" ht="24" customHeight="1">
      <c r="B4" s="1005"/>
      <c r="C4" s="999" t="s">
        <v>737</v>
      </c>
      <c r="D4" s="999" t="s">
        <v>738</v>
      </c>
      <c r="E4" s="999" t="s">
        <v>739</v>
      </c>
      <c r="F4" s="999" t="s">
        <v>740</v>
      </c>
      <c r="G4" s="999" t="s">
        <v>741</v>
      </c>
      <c r="H4" s="999" t="s">
        <v>742</v>
      </c>
      <c r="I4" s="999" t="s">
        <v>743</v>
      </c>
      <c r="J4" s="999" t="s">
        <v>744</v>
      </c>
      <c r="K4" s="999" t="s">
        <v>745</v>
      </c>
      <c r="L4" s="999" t="s">
        <v>746</v>
      </c>
      <c r="M4" s="999" t="s">
        <v>747</v>
      </c>
      <c r="N4" s="999" t="s">
        <v>748</v>
      </c>
      <c r="O4" s="999" t="s">
        <v>749</v>
      </c>
      <c r="P4" s="999" t="s">
        <v>750</v>
      </c>
      <c r="Q4" s="999" t="s">
        <v>751</v>
      </c>
      <c r="R4" s="999" t="s">
        <v>752</v>
      </c>
      <c r="S4" s="999" t="s">
        <v>753</v>
      </c>
      <c r="T4" s="999" t="s">
        <v>754</v>
      </c>
      <c r="U4" s="999" t="s">
        <v>755</v>
      </c>
      <c r="V4" s="999" t="s">
        <v>756</v>
      </c>
      <c r="W4" s="999" t="s">
        <v>757</v>
      </c>
    </row>
    <row r="5" spans="1:33" s="865" customFormat="1" ht="12" customHeight="1">
      <c r="B5" s="1070" t="s">
        <v>1063</v>
      </c>
      <c r="C5" s="1006">
        <v>674.1585</v>
      </c>
      <c r="D5" s="1006">
        <v>837.88649999999996</v>
      </c>
      <c r="E5" s="1006">
        <v>843.15062</v>
      </c>
      <c r="F5" s="1006">
        <v>840.70862</v>
      </c>
      <c r="G5" s="1006">
        <v>839.59861999999998</v>
      </c>
      <c r="H5" s="1006">
        <v>842.38372600000002</v>
      </c>
      <c r="I5" s="1006">
        <v>843.937726</v>
      </c>
      <c r="J5" s="1006">
        <v>844.95463600000005</v>
      </c>
      <c r="K5" s="1006">
        <v>845.80272599999989</v>
      </c>
      <c r="L5" s="1006">
        <v>701.64044979999994</v>
      </c>
      <c r="M5" s="1006">
        <v>576.27458044000002</v>
      </c>
      <c r="N5" s="1006">
        <v>676.51568794000002</v>
      </c>
      <c r="O5" s="1006">
        <v>745.82792438963122</v>
      </c>
      <c r="P5" s="1006">
        <v>807.4324434546636</v>
      </c>
      <c r="Q5" s="1006">
        <v>805.59030239401613</v>
      </c>
      <c r="R5" s="1006">
        <v>968.77493555532158</v>
      </c>
      <c r="S5" s="1006">
        <v>990.84366876052286</v>
      </c>
      <c r="T5" s="1006">
        <v>1051.4759772315722</v>
      </c>
      <c r="U5" s="1006">
        <v>1070.8064455398642</v>
      </c>
      <c r="V5" s="1006">
        <v>1065.4586253440943</v>
      </c>
      <c r="W5" s="1006">
        <v>1137.7036931104337</v>
      </c>
    </row>
    <row r="6" spans="1:33" s="865" customFormat="1" ht="27.75" customHeight="1">
      <c r="B6" s="1070" t="s">
        <v>1064</v>
      </c>
      <c r="C6" s="1006">
        <v>0</v>
      </c>
      <c r="D6" s="1006">
        <v>0</v>
      </c>
      <c r="E6" s="1006">
        <v>0</v>
      </c>
      <c r="F6" s="1006">
        <v>0</v>
      </c>
      <c r="G6" s="1006">
        <v>0</v>
      </c>
      <c r="H6" s="1006">
        <v>0</v>
      </c>
      <c r="I6" s="1006">
        <v>0</v>
      </c>
      <c r="J6" s="1006">
        <v>0</v>
      </c>
      <c r="K6" s="1006">
        <v>0</v>
      </c>
      <c r="L6" s="1006">
        <v>0</v>
      </c>
      <c r="M6" s="1006">
        <v>0</v>
      </c>
      <c r="N6" s="1006">
        <v>0</v>
      </c>
      <c r="O6" s="1006">
        <v>0</v>
      </c>
      <c r="P6" s="1006">
        <v>0</v>
      </c>
      <c r="Q6" s="1006">
        <v>0</v>
      </c>
      <c r="R6" s="1006">
        <v>0</v>
      </c>
      <c r="S6" s="1006">
        <v>0</v>
      </c>
      <c r="T6" s="1006">
        <v>0</v>
      </c>
      <c r="U6" s="1006">
        <v>0</v>
      </c>
      <c r="V6" s="1006">
        <v>0</v>
      </c>
      <c r="W6" s="1006">
        <v>0</v>
      </c>
    </row>
    <row r="7" spans="1:33" s="865" customFormat="1" ht="12" customHeight="1">
      <c r="B7" s="1070" t="s">
        <v>1065</v>
      </c>
      <c r="C7" s="1006">
        <v>744.66814397022176</v>
      </c>
      <c r="D7" s="1006">
        <v>745.8497796276248</v>
      </c>
      <c r="E7" s="1006">
        <v>773.91554850718956</v>
      </c>
      <c r="F7" s="1006">
        <v>759.00774608871507</v>
      </c>
      <c r="G7" s="1006">
        <v>779.3234959790426</v>
      </c>
      <c r="H7" s="1006">
        <v>798.98624663783437</v>
      </c>
      <c r="I7" s="1006">
        <v>804.80058241858194</v>
      </c>
      <c r="J7" s="1006">
        <v>908.57650259654156</v>
      </c>
      <c r="K7" s="1006">
        <v>905.36374122647373</v>
      </c>
      <c r="L7" s="1006">
        <v>1240.9815572492851</v>
      </c>
      <c r="M7" s="1006">
        <v>1298.17796785113</v>
      </c>
      <c r="N7" s="1006">
        <v>1340.0929271197999</v>
      </c>
      <c r="O7" s="1006">
        <v>1727.3194724549753</v>
      </c>
      <c r="P7" s="1006">
        <v>1679.3634858709165</v>
      </c>
      <c r="Q7" s="1006">
        <v>1673.5474031780311</v>
      </c>
      <c r="R7" s="1006">
        <v>1673.8212845148173</v>
      </c>
      <c r="S7" s="1006">
        <v>1634.5359762616536</v>
      </c>
      <c r="T7" s="1006">
        <v>1571.6314094509562</v>
      </c>
      <c r="U7" s="1006">
        <v>1569.1754264034389</v>
      </c>
      <c r="V7" s="1006">
        <v>1561.9205149913726</v>
      </c>
      <c r="W7" s="1006">
        <v>1560.6443903439863</v>
      </c>
    </row>
    <row r="8" spans="1:33" s="865" customFormat="1" ht="26.25" customHeight="1">
      <c r="B8" s="1070" t="s">
        <v>1066</v>
      </c>
      <c r="C8" s="1006">
        <v>0</v>
      </c>
      <c r="D8" s="1006">
        <v>0</v>
      </c>
      <c r="E8" s="1006">
        <v>0</v>
      </c>
      <c r="F8" s="1006">
        <v>0</v>
      </c>
      <c r="G8" s="1006">
        <v>0</v>
      </c>
      <c r="H8" s="1006">
        <v>0</v>
      </c>
      <c r="I8" s="1006">
        <v>0</v>
      </c>
      <c r="J8" s="1006">
        <v>0</v>
      </c>
      <c r="K8" s="1006">
        <v>0</v>
      </c>
      <c r="L8" s="1006">
        <v>0</v>
      </c>
      <c r="M8" s="1006">
        <v>0</v>
      </c>
      <c r="N8" s="1006">
        <v>0</v>
      </c>
      <c r="O8" s="1006">
        <v>0</v>
      </c>
      <c r="P8" s="1006">
        <v>0</v>
      </c>
      <c r="Q8" s="1006">
        <v>0</v>
      </c>
      <c r="R8" s="1006">
        <v>0</v>
      </c>
      <c r="S8" s="1006">
        <v>0</v>
      </c>
      <c r="T8" s="1006">
        <v>0</v>
      </c>
      <c r="U8" s="1006">
        <v>0</v>
      </c>
      <c r="V8" s="1006">
        <v>0</v>
      </c>
      <c r="W8" s="1006">
        <v>0</v>
      </c>
    </row>
    <row r="9" spans="1:33" s="865" customFormat="1" ht="20.25" customHeight="1">
      <c r="B9" s="1070" t="s">
        <v>1067</v>
      </c>
      <c r="C9" s="1006">
        <v>118.20029</v>
      </c>
      <c r="D9" s="1006">
        <v>129.25755973580175</v>
      </c>
      <c r="E9" s="1006">
        <v>127.76992187969613</v>
      </c>
      <c r="F9" s="1006">
        <v>127.72507865921376</v>
      </c>
      <c r="G9" s="1006">
        <v>125.91468292263093</v>
      </c>
      <c r="H9" s="1006">
        <v>110.33469543693852</v>
      </c>
      <c r="I9" s="1006">
        <v>110.05618110467508</v>
      </c>
      <c r="J9" s="1006">
        <v>102.95139605127898</v>
      </c>
      <c r="K9" s="1006">
        <v>101.71789594561878</v>
      </c>
      <c r="L9" s="1006">
        <v>65.626783305080082</v>
      </c>
      <c r="M9" s="1006">
        <v>69.914230405026302</v>
      </c>
      <c r="N9" s="1006">
        <v>58.563313914101798</v>
      </c>
      <c r="O9" s="1006">
        <v>57.368049712910263</v>
      </c>
      <c r="P9" s="1006">
        <v>84.792765990929681</v>
      </c>
      <c r="Q9" s="1006">
        <v>84.783314288150578</v>
      </c>
      <c r="R9" s="1006">
        <v>78.816634968949103</v>
      </c>
      <c r="S9" s="1006">
        <v>110.45350254166252</v>
      </c>
      <c r="T9" s="1006">
        <v>108.31194978986849</v>
      </c>
      <c r="U9" s="1006">
        <v>102.52180184864312</v>
      </c>
      <c r="V9" s="1006">
        <v>101.25486106718789</v>
      </c>
      <c r="W9" s="1006">
        <v>71.267642857384899</v>
      </c>
    </row>
    <row r="10" spans="1:33" s="865" customFormat="1" ht="51">
      <c r="B10" s="1070" t="s">
        <v>1068</v>
      </c>
      <c r="C10" s="1006"/>
      <c r="D10" s="1006"/>
      <c r="E10" s="1006"/>
      <c r="F10" s="1006"/>
      <c r="G10" s="1006"/>
      <c r="H10" s="1006"/>
      <c r="I10" s="1006"/>
      <c r="J10" s="1006"/>
      <c r="K10" s="1006"/>
      <c r="L10" s="1006"/>
      <c r="M10" s="1006"/>
      <c r="N10" s="1006"/>
      <c r="O10" s="1006"/>
      <c r="P10" s="1006"/>
      <c r="Q10" s="1006"/>
      <c r="R10" s="1006"/>
      <c r="S10" s="1006"/>
      <c r="T10" s="1006"/>
      <c r="U10" s="1006"/>
      <c r="V10" s="1006"/>
      <c r="W10" s="1006"/>
    </row>
    <row r="11" spans="1:33" s="863" customFormat="1" ht="12.75" customHeight="1">
      <c r="B11" s="1072" t="s">
        <v>1069</v>
      </c>
      <c r="C11" s="1073">
        <v>1537.0269339702218</v>
      </c>
      <c r="D11" s="1073">
        <v>1712.9938393634266</v>
      </c>
      <c r="E11" s="1073">
        <v>1617.0661685071896</v>
      </c>
      <c r="F11" s="1073">
        <v>1599.7163660887149</v>
      </c>
      <c r="G11" s="1073">
        <v>1618.9221159790427</v>
      </c>
      <c r="H11" s="1073">
        <v>1641.3699726378345</v>
      </c>
      <c r="I11" s="1073">
        <v>1648.7383084185819</v>
      </c>
      <c r="J11" s="1073">
        <v>1753.5311385965417</v>
      </c>
      <c r="K11" s="1073">
        <v>1852.8843631720924</v>
      </c>
      <c r="L11" s="1073">
        <v>2008.2487903543649</v>
      </c>
      <c r="M11" s="1073">
        <f t="shared" ref="M11:W11" si="0">M9+M7+M5</f>
        <v>1944.3667786961564</v>
      </c>
      <c r="N11" s="1073">
        <f t="shared" si="0"/>
        <v>2075.1719289739017</v>
      </c>
      <c r="O11" s="1073">
        <f t="shared" si="0"/>
        <v>2530.515446557517</v>
      </c>
      <c r="P11" s="1073">
        <f t="shared" si="0"/>
        <v>2571.58869531651</v>
      </c>
      <c r="Q11" s="1073">
        <f t="shared" si="0"/>
        <v>2563.9210198601977</v>
      </c>
      <c r="R11" s="1073">
        <f t="shared" si="0"/>
        <v>2721.4128550390878</v>
      </c>
      <c r="S11" s="1073">
        <f t="shared" si="0"/>
        <v>2735.8331475638388</v>
      </c>
      <c r="T11" s="1073">
        <f t="shared" si="0"/>
        <v>2731.4193364723969</v>
      </c>
      <c r="U11" s="1073">
        <f t="shared" si="0"/>
        <v>2742.5036737919463</v>
      </c>
      <c r="V11" s="1073">
        <f t="shared" si="0"/>
        <v>2728.6340014026546</v>
      </c>
      <c r="W11" s="1073">
        <f t="shared" si="0"/>
        <v>2769.6157263118048</v>
      </c>
    </row>
    <row r="12" spans="1:33" s="863" customFormat="1">
      <c r="B12" s="1071"/>
      <c r="C12" s="867"/>
      <c r="D12" s="867"/>
      <c r="E12" s="867"/>
      <c r="F12" s="867"/>
      <c r="G12" s="867"/>
      <c r="H12" s="867"/>
      <c r="I12" s="867"/>
      <c r="J12" s="867"/>
      <c r="K12" s="867"/>
      <c r="L12" s="867"/>
      <c r="M12" s="867"/>
      <c r="N12" s="867"/>
      <c r="O12" s="867"/>
      <c r="P12" s="867"/>
      <c r="Q12" s="867"/>
      <c r="R12" s="867"/>
      <c r="S12" s="867"/>
      <c r="T12" s="867"/>
      <c r="U12" s="867"/>
      <c r="V12" s="867"/>
      <c r="W12" s="867"/>
    </row>
    <row r="13" spans="1:33" s="863" customFormat="1" ht="51">
      <c r="B13" s="1070" t="s">
        <v>1070</v>
      </c>
      <c r="C13" s="1075">
        <v>0.11269999999999999</v>
      </c>
      <c r="D13" s="1075">
        <v>0.13602509187599998</v>
      </c>
      <c r="E13" s="1075">
        <v>0.17901352015200001</v>
      </c>
      <c r="F13" s="1075">
        <v>0.17246788852100003</v>
      </c>
      <c r="G13" s="1075">
        <v>0.17396499467900001</v>
      </c>
      <c r="H13" s="1075">
        <v>0.15246155574799999</v>
      </c>
      <c r="I13" s="1075">
        <v>0.17560570359099997</v>
      </c>
      <c r="J13" s="1075">
        <v>0.17673174192500002</v>
      </c>
      <c r="K13" s="1075">
        <v>0.16499422768200003</v>
      </c>
      <c r="L13" s="1075">
        <v>0.16190362098400002</v>
      </c>
      <c r="M13" s="1075">
        <v>0.16143888299699999</v>
      </c>
      <c r="N13" s="1075">
        <v>0.13109999999999999</v>
      </c>
      <c r="O13" s="1075">
        <v>0.15015204233599999</v>
      </c>
      <c r="P13" s="1075">
        <v>0.14890526006999999</v>
      </c>
      <c r="Q13" s="1075">
        <v>0.141727562473</v>
      </c>
      <c r="R13" s="1075">
        <v>0.140229143936</v>
      </c>
      <c r="S13" s="1075">
        <v>0.141009996182</v>
      </c>
      <c r="T13" s="1075">
        <v>0.14150485748399999</v>
      </c>
      <c r="U13" s="1075">
        <v>0.14257181908800001</v>
      </c>
      <c r="V13" s="1075">
        <v>0.14260695498299999</v>
      </c>
      <c r="W13" s="1075">
        <v>0.14112220958400001</v>
      </c>
    </row>
    <row r="16" spans="1:33">
      <c r="B16" s="860" t="s">
        <v>1268</v>
      </c>
    </row>
    <row r="17" spans="4:5" ht="11.25" customHeight="1">
      <c r="D17" s="794"/>
      <c r="E17" s="869"/>
    </row>
    <row r="18" spans="4:5">
      <c r="D18" s="847"/>
      <c r="E18" s="870"/>
    </row>
    <row r="19" spans="4:5">
      <c r="D19" s="847"/>
      <c r="E19" s="870"/>
    </row>
    <row r="20" spans="4:5">
      <c r="D20" s="847"/>
      <c r="E20" s="870"/>
    </row>
    <row r="21" spans="4:5">
      <c r="D21" s="847"/>
      <c r="E21" s="870"/>
    </row>
    <row r="22" spans="4:5">
      <c r="D22" s="847"/>
      <c r="E22" s="870"/>
    </row>
    <row r="23" spans="4:5">
      <c r="D23" s="847"/>
      <c r="E23" s="870"/>
    </row>
    <row r="24" spans="4:5">
      <c r="D24" s="847"/>
      <c r="E24" s="870"/>
    </row>
    <row r="25" spans="4:5">
      <c r="D25" s="847"/>
      <c r="E25" s="870"/>
    </row>
    <row r="26" spans="4:5">
      <c r="D26" s="847"/>
      <c r="E26" s="870"/>
    </row>
    <row r="27" spans="4:5">
      <c r="D27" s="847"/>
      <c r="E27" s="870"/>
    </row>
    <row r="28" spans="4:5">
      <c r="D28" s="847"/>
      <c r="E28" s="870"/>
    </row>
    <row r="29" spans="4:5">
      <c r="D29" s="847"/>
      <c r="E29" s="870"/>
    </row>
    <row r="30" spans="4:5">
      <c r="D30" s="847"/>
      <c r="E30" s="870"/>
    </row>
    <row r="31" spans="4:5">
      <c r="D31" s="847"/>
      <c r="E31" s="870"/>
    </row>
    <row r="32" spans="4:5">
      <c r="D32" s="847"/>
      <c r="E32" s="870"/>
    </row>
    <row r="33" spans="2:5">
      <c r="D33" s="847"/>
      <c r="E33" s="870"/>
    </row>
    <row r="34" spans="2:5">
      <c r="D34" s="847"/>
      <c r="E34" s="870"/>
    </row>
    <row r="35" spans="2:5">
      <c r="D35" s="847"/>
      <c r="E35" s="870"/>
    </row>
    <row r="36" spans="2:5">
      <c r="D36" s="847"/>
      <c r="E36" s="870"/>
    </row>
    <row r="37" spans="2:5">
      <c r="D37" s="847"/>
      <c r="E37" s="870"/>
    </row>
    <row r="38" spans="2:5">
      <c r="B38" s="879" t="s">
        <v>1071</v>
      </c>
      <c r="D38" s="848"/>
      <c r="E38" s="870"/>
    </row>
    <row r="39" spans="2:5">
      <c r="B39" s="879" t="s">
        <v>350</v>
      </c>
      <c r="D39" s="848"/>
      <c r="E39" s="870"/>
    </row>
    <row r="40" spans="2:5">
      <c r="D40" s="848"/>
      <c r="E40" s="870"/>
    </row>
    <row r="41" spans="2:5">
      <c r="B41" s="15" t="s">
        <v>1636</v>
      </c>
      <c r="C41" s="1074"/>
      <c r="D41" s="848"/>
      <c r="E41" s="870"/>
    </row>
    <row r="42" spans="2:5">
      <c r="D42" s="848"/>
      <c r="E42" s="870"/>
    </row>
    <row r="43" spans="2:5">
      <c r="D43" s="848"/>
      <c r="E43" s="870"/>
    </row>
    <row r="44" spans="2:5">
      <c r="D44" s="847"/>
      <c r="E44" s="870"/>
    </row>
    <row r="45" spans="2:5">
      <c r="D45" s="847"/>
      <c r="E45" s="870"/>
    </row>
    <row r="46" spans="2:5">
      <c r="D46" s="847"/>
      <c r="E46" s="870"/>
    </row>
    <row r="47" spans="2:5">
      <c r="D47" s="847"/>
      <c r="E47" s="870"/>
    </row>
    <row r="48" spans="2:5">
      <c r="D48" s="847"/>
      <c r="E48" s="870"/>
    </row>
    <row r="49" spans="4:5">
      <c r="D49" s="847"/>
      <c r="E49" s="870"/>
    </row>
    <row r="50" spans="4:5">
      <c r="D50" s="847"/>
      <c r="E50" s="870"/>
    </row>
    <row r="51" spans="4:5">
      <c r="D51" s="847"/>
      <c r="E51" s="870"/>
    </row>
    <row r="52" spans="4:5">
      <c r="D52" s="847"/>
      <c r="E52" s="870"/>
    </row>
    <row r="53" spans="4:5">
      <c r="D53" s="847"/>
      <c r="E53" s="870"/>
    </row>
    <row r="54" spans="4:5">
      <c r="D54" s="847"/>
      <c r="E54" s="870"/>
    </row>
    <row r="55" spans="4:5">
      <c r="D55" s="847"/>
      <c r="E55" s="870"/>
    </row>
    <row r="56" spans="4:5">
      <c r="D56" s="847"/>
      <c r="E56" s="870"/>
    </row>
    <row r="57" spans="4:5">
      <c r="D57" s="847"/>
      <c r="E57" s="870"/>
    </row>
    <row r="58" spans="4:5">
      <c r="D58" s="847"/>
      <c r="E58" s="870"/>
    </row>
    <row r="59" spans="4:5">
      <c r="D59" s="847"/>
      <c r="E59" s="870"/>
    </row>
    <row r="60" spans="4:5">
      <c r="D60" s="847"/>
      <c r="E60" s="870"/>
    </row>
    <row r="61" spans="4:5">
      <c r="D61" s="847"/>
      <c r="E61" s="870"/>
    </row>
    <row r="62" spans="4:5">
      <c r="D62" s="847"/>
      <c r="E62" s="870"/>
    </row>
    <row r="63" spans="4:5">
      <c r="D63" s="847"/>
      <c r="E63" s="870"/>
    </row>
    <row r="64" spans="4:5">
      <c r="D64" s="848"/>
      <c r="E64" s="870"/>
    </row>
    <row r="65" spans="4:5">
      <c r="D65" s="848"/>
      <c r="E65" s="870"/>
    </row>
    <row r="66" spans="4:5">
      <c r="D66" s="848"/>
      <c r="E66" s="870"/>
    </row>
    <row r="67" spans="4:5">
      <c r="D67" s="848"/>
      <c r="E67" s="870"/>
    </row>
    <row r="68" spans="4:5">
      <c r="D68" s="848"/>
      <c r="E68" s="870"/>
    </row>
    <row r="69" spans="4:5">
      <c r="D69" s="848"/>
      <c r="E69" s="870"/>
    </row>
    <row r="70" spans="4:5">
      <c r="D70" s="848"/>
      <c r="E70" s="870"/>
    </row>
    <row r="71" spans="4:5">
      <c r="D71" s="848"/>
      <c r="E71" s="870"/>
    </row>
    <row r="72" spans="4:5">
      <c r="D72" s="848"/>
      <c r="E72" s="870"/>
    </row>
    <row r="73" spans="4:5">
      <c r="D73" s="848"/>
      <c r="E73" s="870"/>
    </row>
    <row r="74" spans="4:5">
      <c r="D74" s="848"/>
      <c r="E74" s="870"/>
    </row>
    <row r="75" spans="4:5">
      <c r="D75" s="848"/>
      <c r="E75" s="870"/>
    </row>
    <row r="76" spans="4:5">
      <c r="D76" s="848"/>
      <c r="E76" s="870"/>
    </row>
    <row r="77" spans="4:5">
      <c r="D77" s="848"/>
      <c r="E77" s="870"/>
    </row>
    <row r="78" spans="4:5">
      <c r="D78" s="848"/>
      <c r="E78" s="870"/>
    </row>
    <row r="79" spans="4:5">
      <c r="D79" s="848"/>
      <c r="E79" s="870"/>
    </row>
    <row r="80" spans="4:5">
      <c r="D80" s="848"/>
      <c r="E80" s="870"/>
    </row>
    <row r="81" spans="4:5">
      <c r="D81" s="848"/>
      <c r="E81" s="870"/>
    </row>
    <row r="82" spans="4:5">
      <c r="D82" s="848"/>
      <c r="E82" s="870"/>
    </row>
    <row r="83" spans="4:5">
      <c r="D83" s="848"/>
      <c r="E83" s="870"/>
    </row>
    <row r="84" spans="4:5">
      <c r="D84" s="848"/>
      <c r="E84" s="870"/>
    </row>
    <row r="85" spans="4:5">
      <c r="D85" s="848"/>
      <c r="E85" s="870"/>
    </row>
    <row r="86" spans="4:5">
      <c r="D86" s="848"/>
      <c r="E86" s="870"/>
    </row>
    <row r="87" spans="4:5">
      <c r="D87" s="848"/>
      <c r="E87" s="870"/>
    </row>
    <row r="88" spans="4:5">
      <c r="D88" s="848"/>
      <c r="E88" s="870"/>
    </row>
    <row r="89" spans="4:5">
      <c r="D89" s="848"/>
      <c r="E89" s="870"/>
    </row>
    <row r="90" spans="4:5">
      <c r="D90" s="848"/>
      <c r="E90" s="870"/>
    </row>
    <row r="91" spans="4:5">
      <c r="D91" s="848"/>
      <c r="E91" s="870"/>
    </row>
    <row r="92" spans="4:5">
      <c r="D92" s="848"/>
      <c r="E92" s="870"/>
    </row>
    <row r="93" spans="4:5">
      <c r="D93" s="848"/>
      <c r="E93" s="870"/>
    </row>
    <row r="94" spans="4:5">
      <c r="D94" s="848"/>
      <c r="E94" s="870"/>
    </row>
    <row r="95" spans="4:5">
      <c r="D95" s="848"/>
      <c r="E95" s="870"/>
    </row>
    <row r="96" spans="4:5">
      <c r="D96" s="848"/>
      <c r="E96" s="870"/>
    </row>
    <row r="97" spans="4:5">
      <c r="D97" s="848"/>
      <c r="E97" s="870"/>
    </row>
    <row r="98" spans="4:5">
      <c r="D98" s="848"/>
      <c r="E98" s="870"/>
    </row>
    <row r="99" spans="4:5">
      <c r="D99" s="848"/>
      <c r="E99" s="870"/>
    </row>
    <row r="100" spans="4:5">
      <c r="D100" s="848"/>
      <c r="E100" s="870"/>
    </row>
    <row r="101" spans="4:5">
      <c r="D101" s="848"/>
      <c r="E101" s="870"/>
    </row>
    <row r="102" spans="4:5">
      <c r="D102" s="848"/>
      <c r="E102" s="870"/>
    </row>
    <row r="103" spans="4:5">
      <c r="D103" s="848"/>
      <c r="E103" s="870"/>
    </row>
    <row r="104" spans="4:5">
      <c r="D104" s="848"/>
      <c r="E104" s="870"/>
    </row>
    <row r="105" spans="4:5">
      <c r="D105" s="848"/>
      <c r="E105" s="870"/>
    </row>
    <row r="106" spans="4:5">
      <c r="D106" s="848"/>
      <c r="E106" s="870"/>
    </row>
    <row r="107" spans="4:5">
      <c r="D107" s="848"/>
      <c r="E107" s="870"/>
    </row>
    <row r="108" spans="4:5">
      <c r="D108" s="848"/>
      <c r="E108" s="870"/>
    </row>
    <row r="109" spans="4:5">
      <c r="D109" s="848"/>
      <c r="E109" s="870"/>
    </row>
    <row r="110" spans="4:5">
      <c r="D110" s="848"/>
      <c r="E110" s="870"/>
    </row>
    <row r="111" spans="4:5">
      <c r="D111" s="848"/>
      <c r="E111" s="870"/>
    </row>
    <row r="112" spans="4:5">
      <c r="D112" s="848"/>
      <c r="E112" s="870"/>
    </row>
    <row r="113" spans="4:5">
      <c r="D113" s="848"/>
      <c r="E113" s="870"/>
    </row>
    <row r="114" spans="4:5">
      <c r="D114" s="848"/>
      <c r="E114" s="870"/>
    </row>
    <row r="115" spans="4:5">
      <c r="D115" s="848"/>
      <c r="E115" s="870"/>
    </row>
    <row r="116" spans="4:5">
      <c r="D116" s="848"/>
      <c r="E116" s="870"/>
    </row>
    <row r="117" spans="4:5">
      <c r="D117" s="848"/>
      <c r="E117" s="870"/>
    </row>
    <row r="118" spans="4:5">
      <c r="D118" s="848"/>
      <c r="E118" s="870"/>
    </row>
    <row r="119" spans="4:5">
      <c r="D119" s="848"/>
      <c r="E119" s="870"/>
    </row>
    <row r="120" spans="4:5">
      <c r="D120" s="848"/>
      <c r="E120" s="870"/>
    </row>
    <row r="121" spans="4:5">
      <c r="D121" s="848"/>
      <c r="E121" s="870"/>
    </row>
    <row r="122" spans="4:5">
      <c r="D122" s="848"/>
      <c r="E122" s="870"/>
    </row>
    <row r="123" spans="4:5">
      <c r="D123" s="848"/>
      <c r="E123" s="870"/>
    </row>
    <row r="124" spans="4:5">
      <c r="D124" s="848"/>
      <c r="E124" s="870"/>
    </row>
    <row r="125" spans="4:5">
      <c r="D125" s="848"/>
      <c r="E125" s="870"/>
    </row>
    <row r="126" spans="4:5">
      <c r="D126" s="848"/>
      <c r="E126" s="870"/>
    </row>
    <row r="127" spans="4:5">
      <c r="D127" s="848"/>
      <c r="E127" s="870"/>
    </row>
    <row r="128" spans="4:5">
      <c r="D128" s="848"/>
      <c r="E128" s="870"/>
    </row>
    <row r="129" spans="4:5">
      <c r="D129" s="848"/>
      <c r="E129" s="870"/>
    </row>
    <row r="130" spans="4:5">
      <c r="D130" s="848"/>
      <c r="E130" s="870"/>
    </row>
    <row r="131" spans="4:5">
      <c r="D131" s="848"/>
      <c r="E131" s="870"/>
    </row>
    <row r="132" spans="4:5">
      <c r="D132" s="848"/>
      <c r="E132" s="870"/>
    </row>
    <row r="133" spans="4:5">
      <c r="D133" s="848"/>
      <c r="E133" s="870"/>
    </row>
    <row r="134" spans="4:5">
      <c r="D134" s="848"/>
      <c r="E134" s="870"/>
    </row>
    <row r="135" spans="4:5">
      <c r="D135" s="848"/>
      <c r="E135" s="870"/>
    </row>
    <row r="136" spans="4:5">
      <c r="D136" s="848"/>
      <c r="E136" s="870"/>
    </row>
    <row r="137" spans="4:5">
      <c r="D137" s="848"/>
      <c r="E137" s="870"/>
    </row>
    <row r="138" spans="4:5">
      <c r="D138" s="848"/>
      <c r="E138" s="870"/>
    </row>
    <row r="139" spans="4:5">
      <c r="D139" s="848"/>
      <c r="E139" s="870"/>
    </row>
    <row r="140" spans="4:5">
      <c r="D140" s="848"/>
      <c r="E140" s="870"/>
    </row>
    <row r="141" spans="4:5">
      <c r="D141" s="848"/>
      <c r="E141" s="870"/>
    </row>
    <row r="142" spans="4:5">
      <c r="D142" s="848"/>
      <c r="E142" s="870"/>
    </row>
    <row r="143" spans="4:5">
      <c r="D143" s="848"/>
      <c r="E143" s="870"/>
    </row>
    <row r="144" spans="4:5">
      <c r="D144" s="848"/>
      <c r="E144" s="870"/>
    </row>
    <row r="145" spans="4:5">
      <c r="D145" s="848"/>
      <c r="E145" s="870"/>
    </row>
    <row r="146" spans="4:5">
      <c r="D146" s="848"/>
      <c r="E146" s="870"/>
    </row>
    <row r="147" spans="4:5">
      <c r="D147" s="848"/>
      <c r="E147" s="870"/>
    </row>
    <row r="148" spans="4:5">
      <c r="D148" s="848"/>
      <c r="E148" s="870"/>
    </row>
    <row r="149" spans="4:5">
      <c r="D149" s="848"/>
      <c r="E149" s="870"/>
    </row>
    <row r="150" spans="4:5">
      <c r="D150" s="848"/>
      <c r="E150" s="870"/>
    </row>
    <row r="151" spans="4:5">
      <c r="D151" s="848"/>
      <c r="E151" s="870"/>
    </row>
    <row r="152" spans="4:5">
      <c r="D152" s="848"/>
      <c r="E152" s="870"/>
    </row>
    <row r="153" spans="4:5">
      <c r="D153" s="848"/>
      <c r="E153" s="870"/>
    </row>
    <row r="154" spans="4:5">
      <c r="D154" s="848"/>
      <c r="E154" s="870"/>
    </row>
    <row r="155" spans="4:5">
      <c r="D155" s="848"/>
      <c r="E155" s="870"/>
    </row>
    <row r="156" spans="4:5">
      <c r="D156" s="848"/>
      <c r="E156" s="870"/>
    </row>
    <row r="157" spans="4:5">
      <c r="D157" s="848"/>
      <c r="E157" s="870"/>
    </row>
    <row r="158" spans="4:5">
      <c r="D158" s="848"/>
      <c r="E158" s="870"/>
    </row>
    <row r="159" spans="4:5">
      <c r="D159" s="848"/>
      <c r="E159" s="870"/>
    </row>
    <row r="160" spans="4:5">
      <c r="D160" s="848"/>
      <c r="E160" s="870"/>
    </row>
    <row r="161" spans="4:5">
      <c r="D161" s="848"/>
      <c r="E161" s="870"/>
    </row>
    <row r="162" spans="4:5">
      <c r="D162" s="848"/>
      <c r="E162" s="870"/>
    </row>
    <row r="163" spans="4:5">
      <c r="D163" s="848"/>
      <c r="E163" s="870"/>
    </row>
    <row r="164" spans="4:5">
      <c r="D164" s="848"/>
      <c r="E164" s="870"/>
    </row>
    <row r="165" spans="4:5">
      <c r="D165" s="848"/>
      <c r="E165" s="870"/>
    </row>
    <row r="166" spans="4:5">
      <c r="D166" s="848"/>
      <c r="E166" s="870"/>
    </row>
    <row r="167" spans="4:5">
      <c r="D167" s="848"/>
      <c r="E167" s="870"/>
    </row>
    <row r="168" spans="4:5">
      <c r="D168" s="848"/>
      <c r="E168" s="870"/>
    </row>
    <row r="169" spans="4:5">
      <c r="D169" s="848"/>
      <c r="E169" s="870"/>
    </row>
    <row r="170" spans="4:5">
      <c r="D170" s="848"/>
      <c r="E170" s="870"/>
    </row>
    <row r="171" spans="4:5">
      <c r="D171" s="848"/>
      <c r="E171" s="870"/>
    </row>
    <row r="172" spans="4:5">
      <c r="D172" s="848"/>
      <c r="E172" s="870"/>
    </row>
    <row r="173" spans="4:5">
      <c r="D173" s="848"/>
      <c r="E173" s="870"/>
    </row>
    <row r="174" spans="4:5">
      <c r="D174" s="848"/>
      <c r="E174" s="870"/>
    </row>
    <row r="175" spans="4:5">
      <c r="D175" s="848"/>
      <c r="E175" s="870"/>
    </row>
    <row r="176" spans="4:5">
      <c r="D176" s="848"/>
      <c r="E176" s="870"/>
    </row>
    <row r="177" spans="4:5">
      <c r="D177" s="848"/>
      <c r="E177" s="870"/>
    </row>
    <row r="178" spans="4:5">
      <c r="D178" s="848"/>
      <c r="E178" s="870"/>
    </row>
    <row r="179" spans="4:5">
      <c r="D179" s="848"/>
      <c r="E179" s="870"/>
    </row>
    <row r="180" spans="4:5">
      <c r="D180" s="848"/>
      <c r="E180" s="870"/>
    </row>
    <row r="181" spans="4:5">
      <c r="D181" s="848"/>
      <c r="E181" s="870"/>
    </row>
    <row r="182" spans="4:5">
      <c r="D182" s="848"/>
      <c r="E182" s="870"/>
    </row>
    <row r="183" spans="4:5">
      <c r="D183" s="848"/>
      <c r="E183" s="870"/>
    </row>
    <row r="184" spans="4:5">
      <c r="D184" s="848"/>
      <c r="E184" s="870"/>
    </row>
    <row r="185" spans="4:5">
      <c r="D185" s="848"/>
      <c r="E185" s="870"/>
    </row>
    <row r="186" spans="4:5">
      <c r="D186" s="848"/>
      <c r="E186" s="870"/>
    </row>
    <row r="187" spans="4:5">
      <c r="D187" s="848"/>
      <c r="E187" s="870"/>
    </row>
    <row r="188" spans="4:5">
      <c r="D188" s="848"/>
      <c r="E188" s="870"/>
    </row>
    <row r="189" spans="4:5">
      <c r="D189" s="848"/>
      <c r="E189" s="870"/>
    </row>
    <row r="190" spans="4:5">
      <c r="D190" s="848"/>
      <c r="E190" s="839"/>
    </row>
    <row r="191" spans="4:5">
      <c r="D191" s="871"/>
      <c r="E191" s="839"/>
    </row>
    <row r="192" spans="4:5">
      <c r="D192" s="871"/>
      <c r="E192" s="839"/>
    </row>
    <row r="193" spans="4:5">
      <c r="D193" s="871"/>
      <c r="E193" s="839"/>
    </row>
    <row r="194" spans="4:5">
      <c r="D194" s="871"/>
      <c r="E194" s="839"/>
    </row>
    <row r="195" spans="4:5">
      <c r="D195" s="871"/>
      <c r="E195" s="839"/>
    </row>
    <row r="196" spans="4:5">
      <c r="D196" s="871"/>
      <c r="E196" s="839"/>
    </row>
    <row r="197" spans="4:5">
      <c r="D197" s="871"/>
      <c r="E197" s="839"/>
    </row>
    <row r="198" spans="4:5">
      <c r="D198" s="871"/>
      <c r="E198" s="839"/>
    </row>
    <row r="199" spans="4:5">
      <c r="D199" s="871"/>
      <c r="E199" s="839"/>
    </row>
    <row r="200" spans="4:5">
      <c r="D200" s="871"/>
      <c r="E200" s="839"/>
    </row>
    <row r="201" spans="4:5">
      <c r="D201" s="871"/>
      <c r="E201" s="839"/>
    </row>
    <row r="202" spans="4:5">
      <c r="D202" s="871"/>
      <c r="E202" s="839"/>
    </row>
    <row r="203" spans="4:5">
      <c r="D203" s="871"/>
      <c r="E203" s="839"/>
    </row>
    <row r="204" spans="4:5">
      <c r="D204" s="871"/>
      <c r="E204" s="839"/>
    </row>
    <row r="205" spans="4:5">
      <c r="D205" s="871"/>
      <c r="E205" s="839"/>
    </row>
    <row r="206" spans="4:5">
      <c r="D206" s="871"/>
      <c r="E206" s="839"/>
    </row>
    <row r="207" spans="4:5">
      <c r="D207" s="871"/>
      <c r="E207" s="839"/>
    </row>
    <row r="208" spans="4:5">
      <c r="D208" s="871"/>
      <c r="E208" s="839"/>
    </row>
    <row r="209" spans="4:5">
      <c r="D209" s="871"/>
      <c r="E209" s="839"/>
    </row>
    <row r="210" spans="4:5">
      <c r="D210" s="871"/>
      <c r="E210" s="839"/>
    </row>
    <row r="211" spans="4:5">
      <c r="D211" s="848"/>
      <c r="E211" s="870"/>
    </row>
    <row r="212" spans="4:5">
      <c r="D212" s="871"/>
      <c r="E212" s="839"/>
    </row>
    <row r="213" spans="4:5">
      <c r="D213" s="871"/>
      <c r="E213" s="839"/>
    </row>
    <row r="214" spans="4:5">
      <c r="D214" s="871"/>
      <c r="E214" s="839"/>
    </row>
    <row r="215" spans="4:5">
      <c r="D215" s="871"/>
      <c r="E215" s="839"/>
    </row>
    <row r="216" spans="4:5">
      <c r="D216" s="871"/>
      <c r="E216" s="839"/>
    </row>
    <row r="217" spans="4:5">
      <c r="D217" s="871"/>
      <c r="E217" s="839"/>
    </row>
    <row r="218" spans="4:5">
      <c r="D218" s="871"/>
      <c r="E218" s="839"/>
    </row>
    <row r="219" spans="4:5">
      <c r="D219" s="871"/>
      <c r="E219" s="839"/>
    </row>
    <row r="220" spans="4:5">
      <c r="D220" s="871"/>
      <c r="E220" s="839"/>
    </row>
    <row r="221" spans="4:5">
      <c r="D221" s="871"/>
      <c r="E221" s="839"/>
    </row>
    <row r="222" spans="4:5">
      <c r="D222" s="871"/>
      <c r="E222" s="839"/>
    </row>
    <row r="223" spans="4:5">
      <c r="D223" s="871"/>
      <c r="E223" s="839"/>
    </row>
    <row r="224" spans="4:5">
      <c r="D224" s="871"/>
      <c r="E224" s="839"/>
    </row>
    <row r="225" spans="4:5">
      <c r="D225" s="871"/>
      <c r="E225" s="839"/>
    </row>
    <row r="226" spans="4:5">
      <c r="D226" s="871"/>
      <c r="E226" s="839"/>
    </row>
    <row r="227" spans="4:5">
      <c r="D227" s="871"/>
      <c r="E227" s="839"/>
    </row>
    <row r="228" spans="4:5">
      <c r="D228" s="871"/>
      <c r="E228" s="839"/>
    </row>
    <row r="229" spans="4:5">
      <c r="D229" s="871"/>
      <c r="E229" s="839"/>
    </row>
    <row r="230" spans="4:5">
      <c r="D230" s="871"/>
      <c r="E230" s="839"/>
    </row>
    <row r="231" spans="4:5">
      <c r="D231" s="871"/>
      <c r="E231" s="839"/>
    </row>
    <row r="232" spans="4:5">
      <c r="D232" s="871"/>
      <c r="E232" s="839"/>
    </row>
    <row r="233" spans="4:5">
      <c r="D233" s="871"/>
      <c r="E233" s="839"/>
    </row>
    <row r="234" spans="4:5">
      <c r="D234" s="871"/>
      <c r="E234" s="839"/>
    </row>
    <row r="235" spans="4:5">
      <c r="D235" s="871"/>
      <c r="E235" s="839"/>
    </row>
    <row r="236" spans="4:5">
      <c r="D236" s="871"/>
      <c r="E236" s="839"/>
    </row>
    <row r="237" spans="4:5">
      <c r="D237" s="871"/>
      <c r="E237" s="839"/>
    </row>
    <row r="238" spans="4:5">
      <c r="D238" s="871"/>
      <c r="E238" s="839"/>
    </row>
    <row r="239" spans="4:5">
      <c r="D239" s="871"/>
      <c r="E239" s="839"/>
    </row>
    <row r="240" spans="4:5">
      <c r="D240" s="871"/>
      <c r="E240" s="839"/>
    </row>
    <row r="241" spans="4:5">
      <c r="D241" s="871"/>
      <c r="E241" s="839"/>
    </row>
    <row r="242" spans="4:5">
      <c r="D242" s="871"/>
      <c r="E242" s="839"/>
    </row>
    <row r="243" spans="4:5">
      <c r="D243" s="871"/>
      <c r="E243" s="839"/>
    </row>
    <row r="244" spans="4:5">
      <c r="D244" s="871"/>
      <c r="E244" s="839"/>
    </row>
    <row r="245" spans="4:5">
      <c r="D245" s="871"/>
      <c r="E245" s="839"/>
    </row>
    <row r="246" spans="4:5">
      <c r="D246" s="871"/>
      <c r="E246" s="839"/>
    </row>
    <row r="247" spans="4:5">
      <c r="D247" s="871"/>
      <c r="E247" s="839"/>
    </row>
    <row r="248" spans="4:5">
      <c r="D248" s="871"/>
      <c r="E248" s="839"/>
    </row>
    <row r="249" spans="4:5">
      <c r="D249" s="871"/>
      <c r="E249" s="839"/>
    </row>
    <row r="250" spans="4:5">
      <c r="D250" s="871"/>
      <c r="E250" s="839"/>
    </row>
    <row r="251" spans="4:5">
      <c r="D251" s="871"/>
      <c r="E251" s="839"/>
    </row>
    <row r="252" spans="4:5">
      <c r="D252" s="871"/>
      <c r="E252" s="839"/>
    </row>
    <row r="253" spans="4:5">
      <c r="D253" s="871"/>
      <c r="E253" s="839"/>
    </row>
    <row r="254" spans="4:5">
      <c r="D254" s="871"/>
      <c r="E254" s="839"/>
    </row>
    <row r="255" spans="4:5">
      <c r="D255" s="871"/>
      <c r="E255" s="839"/>
    </row>
    <row r="256" spans="4:5">
      <c r="D256" s="871"/>
      <c r="E256" s="839"/>
    </row>
    <row r="257" spans="4:5">
      <c r="D257" s="871"/>
      <c r="E257" s="839"/>
    </row>
    <row r="258" spans="4:5">
      <c r="D258" s="871"/>
      <c r="E258" s="839"/>
    </row>
    <row r="259" spans="4:5">
      <c r="D259" s="871"/>
      <c r="E259" s="839"/>
    </row>
    <row r="260" spans="4:5">
      <c r="D260" s="871"/>
      <c r="E260" s="839"/>
    </row>
    <row r="261" spans="4:5">
      <c r="D261" s="871"/>
      <c r="E261" s="839"/>
    </row>
    <row r="262" spans="4:5">
      <c r="D262" s="871"/>
      <c r="E262" s="839"/>
    </row>
    <row r="263" spans="4:5">
      <c r="D263" s="871"/>
      <c r="E263" s="839"/>
    </row>
    <row r="264" spans="4:5">
      <c r="D264" s="871"/>
      <c r="E264" s="839"/>
    </row>
    <row r="265" spans="4:5">
      <c r="D265" s="871"/>
      <c r="E265" s="839"/>
    </row>
    <row r="266" spans="4:5">
      <c r="D266" s="871"/>
      <c r="E266" s="839"/>
    </row>
    <row r="267" spans="4:5">
      <c r="D267" s="871"/>
      <c r="E267" s="839"/>
    </row>
    <row r="268" spans="4:5">
      <c r="D268" s="871"/>
      <c r="E268" s="839"/>
    </row>
    <row r="269" spans="4:5">
      <c r="D269" s="871"/>
      <c r="E269" s="839"/>
    </row>
    <row r="270" spans="4:5">
      <c r="D270" s="871"/>
      <c r="E270" s="839"/>
    </row>
    <row r="271" spans="4:5">
      <c r="D271" s="871"/>
      <c r="E271" s="839"/>
    </row>
    <row r="272" spans="4:5">
      <c r="D272" s="871"/>
      <c r="E272" s="839"/>
    </row>
    <row r="273" spans="4:5">
      <c r="D273" s="871"/>
      <c r="E273" s="839"/>
    </row>
    <row r="274" spans="4:5">
      <c r="D274" s="871"/>
      <c r="E274" s="839"/>
    </row>
    <row r="275" spans="4:5">
      <c r="D275" s="871"/>
      <c r="E275" s="839"/>
    </row>
    <row r="276" spans="4:5">
      <c r="D276" s="871"/>
      <c r="E276" s="839"/>
    </row>
    <row r="277" spans="4:5">
      <c r="D277" s="871"/>
      <c r="E277" s="839"/>
    </row>
    <row r="278" spans="4:5">
      <c r="D278" s="871"/>
      <c r="E278" s="839"/>
    </row>
    <row r="279" spans="4:5">
      <c r="D279" s="871"/>
      <c r="E279" s="839"/>
    </row>
    <row r="280" spans="4:5">
      <c r="D280" s="871"/>
      <c r="E280" s="839"/>
    </row>
    <row r="281" spans="4:5">
      <c r="D281" s="871"/>
      <c r="E281" s="839"/>
    </row>
    <row r="282" spans="4:5">
      <c r="D282" s="871"/>
      <c r="E282" s="839"/>
    </row>
    <row r="283" spans="4:5">
      <c r="D283" s="848"/>
      <c r="E283" s="870"/>
    </row>
    <row r="284" spans="4:5">
      <c r="D284" s="848"/>
      <c r="E284" s="870"/>
    </row>
    <row r="285" spans="4:5">
      <c r="D285" s="848"/>
      <c r="E285" s="870"/>
    </row>
    <row r="286" spans="4:5">
      <c r="D286" s="848"/>
      <c r="E286" s="870"/>
    </row>
    <row r="287" spans="4:5">
      <c r="D287" s="848"/>
      <c r="E287" s="870"/>
    </row>
    <row r="288" spans="4:5">
      <c r="D288" s="848"/>
      <c r="E288" s="870"/>
    </row>
    <row r="289" spans="4:5">
      <c r="D289" s="848"/>
      <c r="E289" s="870"/>
    </row>
    <row r="290" spans="4:5">
      <c r="D290" s="872"/>
      <c r="E290" s="870"/>
    </row>
    <row r="291" spans="4:5">
      <c r="D291" s="848"/>
      <c r="E291" s="870"/>
    </row>
    <row r="292" spans="4:5">
      <c r="D292" s="848"/>
      <c r="E292" s="870"/>
    </row>
    <row r="293" spans="4:5">
      <c r="D293" s="848"/>
      <c r="E293" s="870"/>
    </row>
    <row r="294" spans="4:5">
      <c r="D294" s="848"/>
      <c r="E294" s="870"/>
    </row>
    <row r="295" spans="4:5">
      <c r="D295" s="848"/>
      <c r="E295" s="870"/>
    </row>
    <row r="296" spans="4:5">
      <c r="D296" s="848"/>
      <c r="E296" s="870"/>
    </row>
    <row r="297" spans="4:5">
      <c r="D297" s="848"/>
      <c r="E297" s="870"/>
    </row>
    <row r="298" spans="4:5">
      <c r="D298" s="848"/>
      <c r="E298" s="870"/>
    </row>
    <row r="299" spans="4:5">
      <c r="D299" s="848"/>
      <c r="E299" s="870"/>
    </row>
    <row r="300" spans="4:5">
      <c r="D300" s="848"/>
      <c r="E300" s="870"/>
    </row>
    <row r="301" spans="4:5">
      <c r="D301" s="848"/>
      <c r="E301" s="870"/>
    </row>
    <row r="302" spans="4:5">
      <c r="D302" s="848"/>
      <c r="E302" s="870"/>
    </row>
    <row r="303" spans="4:5">
      <c r="D303" s="848"/>
      <c r="E303" s="870"/>
    </row>
    <row r="304" spans="4:5">
      <c r="D304" s="848"/>
      <c r="E304" s="870"/>
    </row>
    <row r="305" spans="4:5">
      <c r="D305" s="848"/>
      <c r="E305" s="870"/>
    </row>
    <row r="306" spans="4:5">
      <c r="D306" s="848"/>
      <c r="E306" s="870"/>
    </row>
    <row r="307" spans="4:5">
      <c r="D307" s="848"/>
      <c r="E307" s="870"/>
    </row>
    <row r="308" spans="4:5">
      <c r="D308" s="848"/>
      <c r="E308" s="870"/>
    </row>
    <row r="309" spans="4:5">
      <c r="D309" s="848"/>
      <c r="E309" s="870"/>
    </row>
    <row r="310" spans="4:5">
      <c r="D310" s="872"/>
      <c r="E310" s="870"/>
    </row>
    <row r="311" spans="4:5">
      <c r="D311" s="848"/>
      <c r="E311" s="870"/>
    </row>
    <row r="312" spans="4:5">
      <c r="D312" s="848"/>
      <c r="E312" s="870"/>
    </row>
    <row r="313" spans="4:5">
      <c r="D313" s="848"/>
      <c r="E313" s="870"/>
    </row>
    <row r="314" spans="4:5">
      <c r="D314" s="848"/>
      <c r="E314" s="870"/>
    </row>
    <row r="315" spans="4:5">
      <c r="D315" s="848"/>
      <c r="E315" s="870"/>
    </row>
    <row r="316" spans="4:5">
      <c r="D316" s="848"/>
      <c r="E316" s="870"/>
    </row>
    <row r="317" spans="4:5">
      <c r="D317" s="848"/>
      <c r="E317" s="870"/>
    </row>
    <row r="318" spans="4:5">
      <c r="D318" s="848"/>
      <c r="E318" s="870"/>
    </row>
    <row r="319" spans="4:5">
      <c r="D319" s="848"/>
      <c r="E319" s="870"/>
    </row>
    <row r="320" spans="4:5">
      <c r="D320" s="848"/>
      <c r="E320" s="870"/>
    </row>
    <row r="321" spans="4:5">
      <c r="D321" s="848"/>
      <c r="E321" s="870"/>
    </row>
    <row r="322" spans="4:5">
      <c r="D322" s="848"/>
      <c r="E322" s="870"/>
    </row>
    <row r="323" spans="4:5">
      <c r="D323" s="848"/>
      <c r="E323" s="870"/>
    </row>
    <row r="324" spans="4:5">
      <c r="D324" s="848"/>
      <c r="E324" s="870"/>
    </row>
    <row r="325" spans="4:5">
      <c r="D325" s="848"/>
      <c r="E325" s="870"/>
    </row>
    <row r="326" spans="4:5">
      <c r="D326" s="848"/>
      <c r="E326" s="870"/>
    </row>
    <row r="327" spans="4:5">
      <c r="D327" s="848"/>
      <c r="E327" s="870"/>
    </row>
    <row r="328" spans="4:5">
      <c r="D328" s="848"/>
      <c r="E328" s="870"/>
    </row>
    <row r="329" spans="4:5">
      <c r="D329" s="848"/>
      <c r="E329" s="870"/>
    </row>
    <row r="330" spans="4:5">
      <c r="D330" s="848"/>
      <c r="E330" s="870"/>
    </row>
    <row r="331" spans="4:5">
      <c r="D331" s="848"/>
      <c r="E331" s="870"/>
    </row>
    <row r="332" spans="4:5">
      <c r="D332" s="872"/>
      <c r="E332" s="870"/>
    </row>
    <row r="333" spans="4:5">
      <c r="D333" s="848"/>
      <c r="E333" s="870"/>
    </row>
    <row r="334" spans="4:5">
      <c r="D334" s="848"/>
      <c r="E334" s="870"/>
    </row>
    <row r="335" spans="4:5">
      <c r="D335" s="848"/>
      <c r="E335" s="870"/>
    </row>
    <row r="336" spans="4:5">
      <c r="D336" s="848"/>
      <c r="E336" s="870"/>
    </row>
    <row r="337" spans="4:5">
      <c r="D337" s="848"/>
      <c r="E337" s="870"/>
    </row>
    <row r="338" spans="4:5">
      <c r="D338" s="848"/>
      <c r="E338" s="870"/>
    </row>
    <row r="339" spans="4:5">
      <c r="D339" s="848"/>
      <c r="E339" s="870"/>
    </row>
    <row r="340" spans="4:5">
      <c r="D340" s="848"/>
      <c r="E340" s="870"/>
    </row>
    <row r="341" spans="4:5">
      <c r="D341" s="848"/>
      <c r="E341" s="870"/>
    </row>
    <row r="342" spans="4:5">
      <c r="D342" s="848"/>
      <c r="E342" s="870"/>
    </row>
    <row r="343" spans="4:5">
      <c r="D343" s="848"/>
      <c r="E343" s="870"/>
    </row>
    <row r="344" spans="4:5">
      <c r="D344" s="848"/>
      <c r="E344" s="870"/>
    </row>
    <row r="345" spans="4:5">
      <c r="D345" s="848"/>
      <c r="E345" s="870"/>
    </row>
    <row r="346" spans="4:5">
      <c r="D346" s="848"/>
      <c r="E346" s="870"/>
    </row>
    <row r="347" spans="4:5">
      <c r="D347" s="848"/>
      <c r="E347" s="870"/>
    </row>
    <row r="348" spans="4:5">
      <c r="D348" s="848"/>
      <c r="E348" s="870"/>
    </row>
    <row r="349" spans="4:5">
      <c r="D349" s="848"/>
      <c r="E349" s="870"/>
    </row>
    <row r="350" spans="4:5">
      <c r="D350" s="848"/>
      <c r="E350" s="870"/>
    </row>
    <row r="351" spans="4:5">
      <c r="D351" s="848"/>
      <c r="E351" s="870"/>
    </row>
    <row r="352" spans="4:5">
      <c r="D352" s="848"/>
      <c r="E352" s="870"/>
    </row>
    <row r="353" spans="4:5">
      <c r="D353" s="848"/>
      <c r="E353" s="870"/>
    </row>
    <row r="354" spans="4:5">
      <c r="D354" s="848"/>
      <c r="E354" s="870"/>
    </row>
    <row r="355" spans="4:5">
      <c r="D355" s="848"/>
      <c r="E355" s="870"/>
    </row>
    <row r="356" spans="4:5">
      <c r="D356" s="848"/>
      <c r="E356" s="870"/>
    </row>
    <row r="357" spans="4:5">
      <c r="D357" s="848"/>
      <c r="E357" s="870"/>
    </row>
    <row r="358" spans="4:5">
      <c r="D358" s="848"/>
      <c r="E358" s="870"/>
    </row>
    <row r="359" spans="4:5">
      <c r="D359" s="848"/>
      <c r="E359" s="870"/>
    </row>
    <row r="360" spans="4:5">
      <c r="D360" s="848"/>
      <c r="E360" s="870"/>
    </row>
    <row r="361" spans="4:5">
      <c r="D361" s="848"/>
      <c r="E361" s="870"/>
    </row>
    <row r="362" spans="4:5">
      <c r="D362" s="848"/>
      <c r="E362" s="870"/>
    </row>
    <row r="363" spans="4:5">
      <c r="D363" s="848"/>
      <c r="E363" s="870"/>
    </row>
    <row r="364" spans="4:5">
      <c r="D364" s="848"/>
      <c r="E364" s="870"/>
    </row>
    <row r="365" spans="4:5">
      <c r="D365" s="848"/>
      <c r="E365" s="870"/>
    </row>
    <row r="366" spans="4:5">
      <c r="D366" s="848"/>
      <c r="E366" s="870"/>
    </row>
    <row r="367" spans="4:5">
      <c r="D367" s="848"/>
      <c r="E367" s="870"/>
    </row>
    <row r="368" spans="4:5">
      <c r="D368" s="848"/>
      <c r="E368" s="870"/>
    </row>
    <row r="369" spans="4:5">
      <c r="D369" s="848"/>
      <c r="E369" s="870"/>
    </row>
    <row r="370" spans="4:5">
      <c r="D370" s="848"/>
      <c r="E370" s="870"/>
    </row>
    <row r="371" spans="4:5">
      <c r="D371" s="848"/>
      <c r="E371" s="870"/>
    </row>
    <row r="372" spans="4:5">
      <c r="D372" s="848"/>
      <c r="E372" s="870"/>
    </row>
    <row r="373" spans="4:5">
      <c r="D373" s="848"/>
      <c r="E373" s="870"/>
    </row>
    <row r="374" spans="4:5">
      <c r="D374" s="848"/>
      <c r="E374" s="870"/>
    </row>
    <row r="375" spans="4:5">
      <c r="D375" s="848"/>
      <c r="E375" s="870"/>
    </row>
    <row r="376" spans="4:5">
      <c r="D376" s="848"/>
      <c r="E376" s="870"/>
    </row>
    <row r="377" spans="4:5">
      <c r="D377" s="848"/>
      <c r="E377" s="870"/>
    </row>
    <row r="378" spans="4:5">
      <c r="D378" s="848"/>
      <c r="E378" s="870"/>
    </row>
    <row r="379" spans="4:5">
      <c r="D379" s="848"/>
      <c r="E379" s="870"/>
    </row>
    <row r="380" spans="4:5">
      <c r="D380" s="848"/>
      <c r="E380" s="870"/>
    </row>
    <row r="381" spans="4:5">
      <c r="D381" s="848"/>
      <c r="E381" s="870"/>
    </row>
    <row r="382" spans="4:5">
      <c r="D382" s="848"/>
      <c r="E382" s="870"/>
    </row>
    <row r="383" spans="4:5">
      <c r="D383" s="848"/>
      <c r="E383" s="870"/>
    </row>
    <row r="384" spans="4:5">
      <c r="D384" s="848"/>
      <c r="E384" s="870"/>
    </row>
    <row r="385" spans="4:5">
      <c r="D385" s="848"/>
      <c r="E385" s="870"/>
    </row>
    <row r="386" spans="4:5">
      <c r="D386" s="848"/>
      <c r="E386" s="870"/>
    </row>
    <row r="387" spans="4:5">
      <c r="D387" s="848"/>
      <c r="E387" s="870"/>
    </row>
    <row r="388" spans="4:5">
      <c r="D388" s="848"/>
      <c r="E388" s="870"/>
    </row>
    <row r="389" spans="4:5">
      <c r="D389" s="848"/>
      <c r="E389" s="870"/>
    </row>
    <row r="390" spans="4:5">
      <c r="D390" s="848"/>
      <c r="E390" s="870"/>
    </row>
    <row r="391" spans="4:5">
      <c r="D391" s="848"/>
      <c r="E391" s="870"/>
    </row>
    <row r="392" spans="4:5">
      <c r="D392" s="848"/>
      <c r="E392" s="870"/>
    </row>
    <row r="393" spans="4:5">
      <c r="D393" s="848"/>
      <c r="E393" s="870"/>
    </row>
    <row r="394" spans="4:5">
      <c r="D394" s="848"/>
      <c r="E394" s="870"/>
    </row>
    <row r="395" spans="4:5">
      <c r="D395" s="848"/>
      <c r="E395" s="870"/>
    </row>
    <row r="396" spans="4:5">
      <c r="D396" s="848"/>
      <c r="E396" s="870"/>
    </row>
    <row r="397" spans="4:5">
      <c r="D397" s="848"/>
      <c r="E397" s="870"/>
    </row>
    <row r="398" spans="4:5">
      <c r="D398" s="848"/>
      <c r="E398" s="870"/>
    </row>
    <row r="399" spans="4:5">
      <c r="D399" s="848"/>
      <c r="E399" s="870"/>
    </row>
    <row r="400" spans="4:5">
      <c r="D400" s="848"/>
      <c r="E400" s="870"/>
    </row>
    <row r="401" spans="4:5">
      <c r="D401" s="848"/>
      <c r="E401" s="870"/>
    </row>
    <row r="402" spans="4:5">
      <c r="D402" s="848"/>
      <c r="E402" s="870"/>
    </row>
    <row r="403" spans="4:5">
      <c r="D403" s="848"/>
      <c r="E403" s="870"/>
    </row>
    <row r="404" spans="4:5">
      <c r="D404" s="848"/>
      <c r="E404" s="870"/>
    </row>
    <row r="405" spans="4:5">
      <c r="D405" s="848"/>
      <c r="E405" s="870"/>
    </row>
    <row r="406" spans="4:5">
      <c r="D406" s="848"/>
      <c r="E406" s="870"/>
    </row>
    <row r="407" spans="4:5">
      <c r="D407" s="848"/>
      <c r="E407" s="870"/>
    </row>
    <row r="408" spans="4:5">
      <c r="D408" s="848"/>
      <c r="E408" s="870"/>
    </row>
    <row r="409" spans="4:5">
      <c r="D409" s="848"/>
      <c r="E409" s="870"/>
    </row>
    <row r="410" spans="4:5">
      <c r="D410" s="848"/>
      <c r="E410" s="870"/>
    </row>
    <row r="411" spans="4:5">
      <c r="D411" s="848"/>
      <c r="E411" s="870"/>
    </row>
    <row r="412" spans="4:5">
      <c r="D412" s="848"/>
      <c r="E412" s="870"/>
    </row>
    <row r="413" spans="4:5">
      <c r="D413" s="848"/>
      <c r="E413" s="870"/>
    </row>
    <row r="414" spans="4:5">
      <c r="D414" s="848"/>
      <c r="E414" s="870"/>
    </row>
    <row r="415" spans="4:5">
      <c r="D415" s="848"/>
      <c r="E415" s="870"/>
    </row>
    <row r="416" spans="4:5">
      <c r="D416" s="848"/>
      <c r="E416" s="870"/>
    </row>
    <row r="417" spans="4:5">
      <c r="D417" s="848"/>
      <c r="E417" s="870"/>
    </row>
    <row r="418" spans="4:5">
      <c r="D418" s="848"/>
      <c r="E418" s="870"/>
    </row>
    <row r="419" spans="4:5">
      <c r="D419" s="848"/>
      <c r="E419" s="870"/>
    </row>
    <row r="420" spans="4:5">
      <c r="D420" s="848"/>
      <c r="E420" s="870"/>
    </row>
    <row r="421" spans="4:5">
      <c r="D421" s="848"/>
      <c r="E421" s="870"/>
    </row>
    <row r="422" spans="4:5">
      <c r="D422" s="848"/>
      <c r="E422" s="870"/>
    </row>
    <row r="423" spans="4:5">
      <c r="D423" s="848"/>
      <c r="E423" s="870"/>
    </row>
    <row r="424" spans="4:5">
      <c r="D424" s="848"/>
      <c r="E424" s="870"/>
    </row>
    <row r="425" spans="4:5">
      <c r="D425" s="848"/>
      <c r="E425" s="870"/>
    </row>
    <row r="426" spans="4:5">
      <c r="D426" s="848"/>
      <c r="E426" s="870"/>
    </row>
    <row r="427" spans="4:5">
      <c r="D427" s="848"/>
      <c r="E427" s="870"/>
    </row>
    <row r="428" spans="4:5">
      <c r="D428" s="848"/>
      <c r="E428" s="870"/>
    </row>
    <row r="429" spans="4:5">
      <c r="D429" s="848"/>
      <c r="E429" s="870"/>
    </row>
    <row r="430" spans="4:5">
      <c r="D430" s="848"/>
      <c r="E430" s="870"/>
    </row>
    <row r="431" spans="4:5">
      <c r="D431" s="848"/>
      <c r="E431" s="870"/>
    </row>
    <row r="432" spans="4:5">
      <c r="D432" s="848"/>
      <c r="E432" s="870"/>
    </row>
    <row r="433" spans="4:5">
      <c r="D433" s="848"/>
      <c r="E433" s="870"/>
    </row>
    <row r="434" spans="4:5">
      <c r="D434" s="848"/>
      <c r="E434" s="870"/>
    </row>
    <row r="435" spans="4:5">
      <c r="D435" s="848"/>
      <c r="E435" s="870"/>
    </row>
    <row r="436" spans="4:5">
      <c r="D436" s="848"/>
      <c r="E436" s="870"/>
    </row>
    <row r="437" spans="4:5">
      <c r="D437" s="848"/>
      <c r="E437" s="870"/>
    </row>
    <row r="438" spans="4:5">
      <c r="D438" s="848"/>
      <c r="E438" s="870"/>
    </row>
    <row r="439" spans="4:5">
      <c r="D439" s="848"/>
      <c r="E439" s="870"/>
    </row>
    <row r="440" spans="4:5">
      <c r="D440" s="848"/>
      <c r="E440" s="870"/>
    </row>
    <row r="441" spans="4:5">
      <c r="D441" s="848"/>
      <c r="E441" s="870"/>
    </row>
    <row r="442" spans="4:5">
      <c r="D442" s="848"/>
      <c r="E442" s="870"/>
    </row>
    <row r="443" spans="4:5">
      <c r="D443" s="848"/>
      <c r="E443" s="870"/>
    </row>
    <row r="444" spans="4:5">
      <c r="D444" s="848"/>
      <c r="E444" s="870"/>
    </row>
    <row r="445" spans="4:5">
      <c r="D445" s="848"/>
      <c r="E445" s="870"/>
    </row>
    <row r="446" spans="4:5">
      <c r="D446" s="848"/>
      <c r="E446" s="870"/>
    </row>
    <row r="447" spans="4:5">
      <c r="D447" s="848"/>
      <c r="E447" s="870"/>
    </row>
    <row r="448" spans="4:5">
      <c r="D448" s="848"/>
      <c r="E448" s="870"/>
    </row>
    <row r="449" spans="4:5">
      <c r="D449" s="848"/>
      <c r="E449" s="870"/>
    </row>
    <row r="450" spans="4:5">
      <c r="D450" s="848"/>
      <c r="E450" s="870"/>
    </row>
    <row r="451" spans="4:5">
      <c r="D451" s="848"/>
      <c r="E451" s="870"/>
    </row>
    <row r="452" spans="4:5">
      <c r="D452" s="848"/>
      <c r="E452" s="870"/>
    </row>
    <row r="453" spans="4:5">
      <c r="D453" s="848"/>
      <c r="E453" s="870"/>
    </row>
    <row r="454" spans="4:5">
      <c r="D454" s="848"/>
      <c r="E454" s="870"/>
    </row>
    <row r="455" spans="4:5">
      <c r="D455" s="848"/>
      <c r="E455" s="870"/>
    </row>
    <row r="456" spans="4:5">
      <c r="D456" s="848"/>
      <c r="E456" s="870"/>
    </row>
    <row r="457" spans="4:5">
      <c r="D457" s="848"/>
      <c r="E457" s="870"/>
    </row>
    <row r="458" spans="4:5">
      <c r="D458" s="848"/>
      <c r="E458" s="870"/>
    </row>
    <row r="459" spans="4:5">
      <c r="D459" s="848"/>
      <c r="E459" s="870"/>
    </row>
  </sheetData>
  <phoneticPr fontId="1" type="noConversion"/>
  <hyperlinks>
    <hyperlink ref="B41" location="Мазмұны!B60" display="мазмұнға"/>
  </hyperlinks>
  <pageMargins left="0.75" right="0.75" top="1" bottom="1" header="0.5" footer="0.5"/>
  <pageSetup paperSize="9"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dimension ref="A1:U139"/>
  <sheetViews>
    <sheetView zoomScale="96" zoomScaleNormal="96" workbookViewId="0">
      <selection activeCell="K33" sqref="K33"/>
    </sheetView>
  </sheetViews>
  <sheetFormatPr defaultColWidth="8" defaultRowHeight="12.75"/>
  <cols>
    <col min="1" max="1" width="6.140625" style="139" customWidth="1"/>
    <col min="2" max="2" width="29.28515625" style="139" customWidth="1"/>
    <col min="3" max="3" width="10.5703125" style="139" bestFit="1" customWidth="1"/>
    <col min="4" max="5" width="10" style="139" bestFit="1" customWidth="1"/>
    <col min="6" max="7" width="10.5703125" style="139" bestFit="1" customWidth="1"/>
    <col min="8" max="21" width="10" style="139" bestFit="1" customWidth="1"/>
    <col min="22" max="22" width="9.85546875" style="139" bestFit="1" customWidth="1"/>
    <col min="23" max="23" width="8" style="139" customWidth="1"/>
    <col min="24" max="24" width="16.7109375" style="139" customWidth="1"/>
    <col min="25" max="25" width="8" style="139" customWidth="1"/>
    <col min="26" max="26" width="15.85546875" style="139" customWidth="1"/>
    <col min="27" max="16384" width="8" style="139"/>
  </cols>
  <sheetData>
    <row r="1" spans="1:21">
      <c r="B1" s="140"/>
    </row>
    <row r="2" spans="1:21">
      <c r="A2" s="139" t="s">
        <v>1630</v>
      </c>
      <c r="B2" s="141" t="s">
        <v>1270</v>
      </c>
    </row>
    <row r="3" spans="1:21">
      <c r="B3" s="140"/>
    </row>
    <row r="4" spans="1:21">
      <c r="A4" s="142"/>
      <c r="B4" s="143"/>
      <c r="C4" s="144" t="s">
        <v>1162</v>
      </c>
      <c r="D4" s="144">
        <v>38899</v>
      </c>
      <c r="E4" s="144">
        <v>38991</v>
      </c>
      <c r="F4" s="144" t="s">
        <v>1163</v>
      </c>
      <c r="G4" s="144" t="s">
        <v>1164</v>
      </c>
      <c r="H4" s="144">
        <v>39264</v>
      </c>
      <c r="I4" s="144">
        <v>39356</v>
      </c>
      <c r="J4" s="144">
        <v>39448</v>
      </c>
      <c r="K4" s="144">
        <v>39539</v>
      </c>
      <c r="L4" s="144">
        <v>39630</v>
      </c>
      <c r="M4" s="144">
        <v>39722</v>
      </c>
      <c r="N4" s="144">
        <v>39814</v>
      </c>
      <c r="O4" s="144">
        <v>39904</v>
      </c>
      <c r="P4" s="144">
        <v>39995</v>
      </c>
      <c r="Q4" s="144">
        <v>40087</v>
      </c>
      <c r="R4" s="144">
        <v>40179</v>
      </c>
      <c r="S4" s="144">
        <v>40269</v>
      </c>
      <c r="T4" s="144">
        <v>40360</v>
      </c>
      <c r="U4" s="144">
        <v>40452</v>
      </c>
    </row>
    <row r="5" spans="1:21" s="145" customFormat="1">
      <c r="B5" s="1082" t="s">
        <v>1073</v>
      </c>
      <c r="C5" s="147">
        <v>0.22291460349198358</v>
      </c>
      <c r="D5" s="147">
        <v>0.2332630926985447</v>
      </c>
      <c r="E5" s="147">
        <v>0.26014588262017291</v>
      </c>
      <c r="F5" s="147">
        <v>0.28225186660503121</v>
      </c>
      <c r="G5" s="147">
        <v>0.28836556107262512</v>
      </c>
      <c r="H5" s="147">
        <v>0.29618195826014126</v>
      </c>
      <c r="I5" s="147">
        <v>0.26408546306216563</v>
      </c>
      <c r="J5" s="147">
        <v>0.22726040296284727</v>
      </c>
      <c r="K5" s="147">
        <v>0.23905996534310597</v>
      </c>
      <c r="L5" s="147">
        <v>0.23859992620479806</v>
      </c>
      <c r="M5" s="147">
        <v>0.22144433510794645</v>
      </c>
      <c r="N5" s="147">
        <v>0.21517420374164292</v>
      </c>
      <c r="O5" s="147">
        <v>0.26367454544803126</v>
      </c>
      <c r="P5" s="147">
        <v>0.29751114673070128</v>
      </c>
      <c r="Q5" s="147">
        <v>0.33508365373086296</v>
      </c>
      <c r="R5" s="147">
        <v>0.31976013296885786</v>
      </c>
      <c r="S5" s="147">
        <v>0.33824195560626275</v>
      </c>
      <c r="T5" s="147">
        <v>0.33149109759658291</v>
      </c>
      <c r="U5" s="147">
        <v>0.33094674828293524</v>
      </c>
    </row>
    <row r="6" spans="1:21" s="145" customFormat="1">
      <c r="B6" s="1082" t="s">
        <v>1165</v>
      </c>
      <c r="C6" s="147">
        <v>0.19735432130999575</v>
      </c>
      <c r="D6" s="147">
        <v>0.19405537730119285</v>
      </c>
      <c r="E6" s="147">
        <v>0.21628839943406211</v>
      </c>
      <c r="F6" s="147">
        <v>0.21842306626516117</v>
      </c>
      <c r="G6" s="147">
        <v>0.21189486587756359</v>
      </c>
      <c r="H6" s="147">
        <v>0.20309133507690855</v>
      </c>
      <c r="I6" s="147">
        <v>0.18027328981388421</v>
      </c>
      <c r="J6" s="147">
        <v>0.17416738783202176</v>
      </c>
      <c r="K6" s="147">
        <v>0.1814416155554244</v>
      </c>
      <c r="L6" s="147">
        <v>0.18549956296463618</v>
      </c>
      <c r="M6" s="147">
        <v>0.1823669332080268</v>
      </c>
      <c r="N6" s="147">
        <v>0.16838470430109126</v>
      </c>
      <c r="O6" s="147">
        <v>0.16647077306210797</v>
      </c>
      <c r="P6" s="147">
        <v>0.20787581311364348</v>
      </c>
      <c r="Q6" s="147">
        <v>0.25168671724751007</v>
      </c>
      <c r="R6" s="147">
        <v>0.24883675913615338</v>
      </c>
      <c r="S6" s="147">
        <v>0.20883847674826372</v>
      </c>
      <c r="T6" s="147">
        <v>0.25525311287775826</v>
      </c>
      <c r="U6" s="147">
        <v>0.2494096831165688</v>
      </c>
    </row>
    <row r="7" spans="1:21" s="145" customFormat="1">
      <c r="A7" s="148"/>
      <c r="B7" s="1082" t="s">
        <v>1074</v>
      </c>
      <c r="C7" s="147">
        <v>0.29957230992913203</v>
      </c>
      <c r="D7" s="147">
        <v>0.29311437776455773</v>
      </c>
      <c r="E7" s="147">
        <v>0.33225209068349149</v>
      </c>
      <c r="F7" s="147">
        <v>0.35339516078422351</v>
      </c>
      <c r="G7" s="147">
        <v>0.44551033806660323</v>
      </c>
      <c r="H7" s="147">
        <v>0.39183695854224809</v>
      </c>
      <c r="I7" s="147">
        <v>0.35262809344760093</v>
      </c>
      <c r="J7" s="147">
        <v>0.35283634748515535</v>
      </c>
      <c r="K7" s="147">
        <v>0.29508090094069406</v>
      </c>
      <c r="L7" s="147">
        <v>0.27271152921037112</v>
      </c>
      <c r="M7" s="147">
        <v>0.27241274925519765</v>
      </c>
      <c r="N7" s="147">
        <v>0.30703512734833205</v>
      </c>
      <c r="O7" s="147">
        <v>0.35871932881254209</v>
      </c>
      <c r="P7" s="147">
        <v>0.43269473616208076</v>
      </c>
      <c r="Q7" s="147">
        <v>0.4754138577070004</v>
      </c>
      <c r="R7" s="147">
        <v>0.43607685948047842</v>
      </c>
      <c r="S7" s="147">
        <v>0.42961305140966743</v>
      </c>
      <c r="T7" s="147">
        <v>0.33281099960166627</v>
      </c>
      <c r="U7" s="147">
        <v>0.45482068175404977</v>
      </c>
    </row>
    <row r="8" spans="1:21" s="145" customFormat="1">
      <c r="A8" s="148"/>
      <c r="B8" s="1082" t="s">
        <v>1075</v>
      </c>
      <c r="C8" s="147">
        <v>0.12896289242279821</v>
      </c>
      <c r="D8" s="147">
        <v>0.13508991642859119</v>
      </c>
      <c r="E8" s="147">
        <v>0.13376647031161304</v>
      </c>
      <c r="F8" s="147">
        <v>0.13718385464440144</v>
      </c>
      <c r="G8" s="147">
        <v>0.15964082857244766</v>
      </c>
      <c r="H8" s="147">
        <v>0.12014608348239926</v>
      </c>
      <c r="I8" s="147">
        <v>0.11665500707305275</v>
      </c>
      <c r="J8" s="147">
        <v>0.1025424341962464</v>
      </c>
      <c r="K8" s="147">
        <v>0.13319371132178676</v>
      </c>
      <c r="L8" s="147">
        <v>0.13187400765876853</v>
      </c>
      <c r="M8" s="147">
        <v>0.12181106136238368</v>
      </c>
      <c r="N8" s="147">
        <v>7.0614043428464862E-2</v>
      </c>
      <c r="O8" s="147">
        <v>0.12139163063251515</v>
      </c>
      <c r="P8" s="147">
        <v>0.13304110539109473</v>
      </c>
      <c r="Q8" s="147">
        <v>0.17142185577523156</v>
      </c>
      <c r="R8" s="147">
        <v>0.14856704338842924</v>
      </c>
      <c r="S8" s="147">
        <v>0.16506230313599224</v>
      </c>
      <c r="T8" s="147">
        <v>0.17206401683427619</v>
      </c>
      <c r="U8" s="147">
        <v>0.15672344605469707</v>
      </c>
    </row>
    <row r="11" spans="1:21">
      <c r="B11" s="141" t="s">
        <v>1270</v>
      </c>
    </row>
    <row r="27" spans="2:2">
      <c r="B27" s="1324" t="s">
        <v>1072</v>
      </c>
    </row>
    <row r="29" spans="2:2">
      <c r="B29" s="15" t="s">
        <v>1636</v>
      </c>
    </row>
    <row r="71" spans="1:9">
      <c r="A71" s="149"/>
      <c r="B71" s="149"/>
      <c r="C71" s="149"/>
      <c r="D71" s="149"/>
      <c r="E71" s="149"/>
      <c r="F71" s="149"/>
      <c r="G71" s="149"/>
      <c r="H71" s="149"/>
      <c r="I71" s="149"/>
    </row>
    <row r="72" spans="1:9">
      <c r="A72" s="149"/>
      <c r="B72" s="149"/>
      <c r="C72" s="149"/>
      <c r="D72" s="149"/>
      <c r="E72" s="149"/>
      <c r="F72" s="149"/>
      <c r="G72" s="149"/>
      <c r="H72" s="149"/>
      <c r="I72" s="149"/>
    </row>
    <row r="79" spans="1:9">
      <c r="D79" s="150"/>
    </row>
    <row r="80" spans="1:9">
      <c r="D80" s="150"/>
    </row>
    <row r="81" spans="4:4">
      <c r="D81" s="150"/>
    </row>
    <row r="82" spans="4:4">
      <c r="D82" s="150"/>
    </row>
    <row r="83" spans="4:4">
      <c r="D83" s="150"/>
    </row>
    <row r="84" spans="4:4">
      <c r="D84" s="150"/>
    </row>
    <row r="85" spans="4:4">
      <c r="D85" s="150"/>
    </row>
    <row r="86" spans="4:4">
      <c r="D86" s="150"/>
    </row>
    <row r="87" spans="4:4">
      <c r="D87" s="150"/>
    </row>
    <row r="88" spans="4:4">
      <c r="D88" s="150"/>
    </row>
    <row r="89" spans="4:4">
      <c r="D89" s="150"/>
    </row>
    <row r="90" spans="4:4">
      <c r="D90" s="150"/>
    </row>
    <row r="91" spans="4:4">
      <c r="D91" s="150"/>
    </row>
    <row r="92" spans="4:4">
      <c r="D92" s="150"/>
    </row>
    <row r="93" spans="4:4">
      <c r="D93" s="150"/>
    </row>
    <row r="94" spans="4:4">
      <c r="D94" s="150"/>
    </row>
    <row r="95" spans="4:4">
      <c r="D95" s="150"/>
    </row>
    <row r="96" spans="4:4">
      <c r="D96" s="150"/>
    </row>
    <row r="97" spans="4:4">
      <c r="D97" s="150"/>
    </row>
    <row r="98" spans="4:4">
      <c r="D98" s="150"/>
    </row>
    <row r="99" spans="4:4">
      <c r="D99" s="150"/>
    </row>
    <row r="100" spans="4:4">
      <c r="D100" s="150"/>
    </row>
    <row r="101" spans="4:4">
      <c r="D101" s="150"/>
    </row>
    <row r="102" spans="4:4">
      <c r="D102" s="150"/>
    </row>
    <row r="103" spans="4:4">
      <c r="D103" s="150"/>
    </row>
    <row r="104" spans="4:4">
      <c r="D104" s="150"/>
    </row>
    <row r="105" spans="4:4">
      <c r="D105" s="150"/>
    </row>
    <row r="131" spans="2:9">
      <c r="B131" s="139" t="s">
        <v>280</v>
      </c>
    </row>
    <row r="132" spans="2:9">
      <c r="B132" s="139" t="s">
        <v>281</v>
      </c>
      <c r="C132" s="139" t="s">
        <v>269</v>
      </c>
    </row>
    <row r="133" spans="2:9" ht="12.75" customHeight="1">
      <c r="B133" s="139" t="s">
        <v>282</v>
      </c>
      <c r="C133" s="139" t="s">
        <v>270</v>
      </c>
      <c r="D133" s="719"/>
      <c r="E133" s="775"/>
    </row>
    <row r="134" spans="2:9">
      <c r="B134" s="139" t="s">
        <v>283</v>
      </c>
      <c r="C134" s="139" t="s">
        <v>271</v>
      </c>
    </row>
    <row r="135" spans="2:9">
      <c r="B135" s="139" t="s">
        <v>284</v>
      </c>
      <c r="C135" s="139" t="s">
        <v>272</v>
      </c>
    </row>
    <row r="136" spans="2:9" ht="12.75" customHeight="1">
      <c r="B136" s="139" t="s">
        <v>285</v>
      </c>
      <c r="C136" s="139" t="s">
        <v>273</v>
      </c>
      <c r="D136" s="719"/>
      <c r="E136" s="719"/>
      <c r="F136" s="719"/>
      <c r="G136" s="719"/>
      <c r="H136" s="719"/>
      <c r="I136" s="719"/>
    </row>
    <row r="137" spans="2:9">
      <c r="B137" s="139" t="s">
        <v>286</v>
      </c>
      <c r="C137" s="139" t="s">
        <v>275</v>
      </c>
    </row>
    <row r="138" spans="2:9">
      <c r="B138" s="139" t="s">
        <v>287</v>
      </c>
      <c r="C138" s="139" t="s">
        <v>276</v>
      </c>
    </row>
    <row r="139" spans="2:9">
      <c r="B139" s="139" t="s">
        <v>288</v>
      </c>
      <c r="C139" s="139" t="s">
        <v>279</v>
      </c>
    </row>
  </sheetData>
  <phoneticPr fontId="45" type="noConversion"/>
  <hyperlinks>
    <hyperlink ref="B29" location="Мазмұны!B65" display="мазмұнға"/>
  </hyperlinks>
  <pageMargins left="0.75" right="0.75" top="1" bottom="1" header="0.5" footer="0.5"/>
  <pageSetup paperSize="9"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6"/>
  <dimension ref="A2:U33"/>
  <sheetViews>
    <sheetView topLeftCell="A7" workbookViewId="0">
      <selection activeCell="H30" sqref="H30"/>
    </sheetView>
  </sheetViews>
  <sheetFormatPr defaultRowHeight="12.75"/>
  <cols>
    <col min="1" max="1" width="9.140625" style="154"/>
    <col min="2" max="2" width="40.85546875" style="153" bestFit="1" customWidth="1"/>
    <col min="3" max="3" width="10.28515625" style="153" bestFit="1" customWidth="1"/>
    <col min="4" max="5" width="9.85546875" style="153" bestFit="1" customWidth="1"/>
    <col min="6" max="7" width="10.28515625" style="153" bestFit="1" customWidth="1"/>
    <col min="8" max="10" width="9.85546875" style="153" bestFit="1" customWidth="1"/>
    <col min="11" max="21" width="9.85546875" style="154" bestFit="1" customWidth="1"/>
    <col min="22" max="16384" width="9.140625" style="154"/>
  </cols>
  <sheetData>
    <row r="2" spans="1:21">
      <c r="A2" s="151" t="s">
        <v>1630</v>
      </c>
      <c r="B2" s="152" t="s">
        <v>1173</v>
      </c>
    </row>
    <row r="4" spans="1:21">
      <c r="B4" s="155"/>
      <c r="C4" s="156" t="s">
        <v>1162</v>
      </c>
      <c r="D4" s="156">
        <v>38899</v>
      </c>
      <c r="E4" s="156">
        <v>38991</v>
      </c>
      <c r="F4" s="156" t="s">
        <v>1163</v>
      </c>
      <c r="G4" s="156" t="s">
        <v>1164</v>
      </c>
      <c r="H4" s="156">
        <v>39264</v>
      </c>
      <c r="I4" s="156">
        <v>39356</v>
      </c>
      <c r="J4" s="157">
        <v>39448</v>
      </c>
      <c r="K4" s="157">
        <v>39539</v>
      </c>
      <c r="L4" s="157">
        <v>39630</v>
      </c>
      <c r="M4" s="157">
        <v>39722</v>
      </c>
      <c r="N4" s="157">
        <v>39814</v>
      </c>
      <c r="O4" s="157">
        <v>39904</v>
      </c>
      <c r="P4" s="157">
        <v>39995</v>
      </c>
      <c r="Q4" s="157">
        <v>40087</v>
      </c>
      <c r="R4" s="157">
        <v>40179</v>
      </c>
      <c r="S4" s="157">
        <v>40269</v>
      </c>
      <c r="T4" s="157">
        <v>40360</v>
      </c>
      <c r="U4" s="157">
        <v>40452</v>
      </c>
    </row>
    <row r="5" spans="1:21">
      <c r="B5" s="158" t="s">
        <v>454</v>
      </c>
      <c r="C5" s="159">
        <v>27.008309595124768</v>
      </c>
      <c r="D5" s="159">
        <v>31.557128776577947</v>
      </c>
      <c r="E5" s="159">
        <v>38.026772157771184</v>
      </c>
      <c r="F5" s="159">
        <v>30.78318671624692</v>
      </c>
      <c r="G5" s="159">
        <v>38.640147779489524</v>
      </c>
      <c r="H5" s="159">
        <v>29.89915344651779</v>
      </c>
      <c r="I5" s="159">
        <v>33.916503623837208</v>
      </c>
      <c r="J5" s="159">
        <v>28.643555066416798</v>
      </c>
      <c r="K5" s="159">
        <v>34.259065507279971</v>
      </c>
      <c r="L5" s="159">
        <v>32.716490724223483</v>
      </c>
      <c r="M5" s="159">
        <v>35.143614220287894</v>
      </c>
      <c r="N5" s="159">
        <v>24.857895834435688</v>
      </c>
      <c r="O5" s="159">
        <v>44.297129631988383</v>
      </c>
      <c r="P5" s="159">
        <v>36.56045568009538</v>
      </c>
      <c r="Q5" s="159">
        <v>37.794331000713775</v>
      </c>
      <c r="R5" s="159">
        <v>34.445153505524615</v>
      </c>
      <c r="S5" s="159">
        <v>38.78042686975774</v>
      </c>
      <c r="T5" s="159">
        <v>42.173512904141383</v>
      </c>
      <c r="U5" s="159">
        <v>41.212551292785278</v>
      </c>
    </row>
    <row r="6" spans="1:21">
      <c r="B6" s="158" t="s">
        <v>1076</v>
      </c>
      <c r="C6" s="160">
        <v>18.100546513040175</v>
      </c>
      <c r="D6" s="160">
        <v>30.56362060715368</v>
      </c>
      <c r="E6" s="160">
        <v>44.539302227680579</v>
      </c>
      <c r="F6" s="160">
        <v>34.046751305695928</v>
      </c>
      <c r="G6" s="160">
        <v>41.266837654093749</v>
      </c>
      <c r="H6" s="160">
        <v>36.940250005738164</v>
      </c>
      <c r="I6" s="160">
        <v>39.255516494131555</v>
      </c>
      <c r="J6" s="160">
        <v>35.476648256725824</v>
      </c>
      <c r="K6" s="160">
        <v>35.077965741739717</v>
      </c>
      <c r="L6" s="160">
        <v>34.920927956778051</v>
      </c>
      <c r="M6" s="160">
        <v>29.977589635860589</v>
      </c>
      <c r="N6" s="160">
        <v>22.623893897720933</v>
      </c>
      <c r="O6" s="160">
        <v>56.304557137985512</v>
      </c>
      <c r="P6" s="160">
        <v>25.736938930900472</v>
      </c>
      <c r="Q6" s="160">
        <v>21.189085210260732</v>
      </c>
      <c r="R6" s="160">
        <v>22.435948922964155</v>
      </c>
      <c r="S6" s="160">
        <v>22.218216113341104</v>
      </c>
      <c r="T6" s="160">
        <v>30.753375974028362</v>
      </c>
      <c r="U6" s="160">
        <v>40.747909404017534</v>
      </c>
    </row>
    <row r="7" spans="1:21">
      <c r="B7" s="158" t="s">
        <v>1077</v>
      </c>
      <c r="C7" s="160">
        <v>29.580003918421056</v>
      </c>
      <c r="D7" s="160">
        <v>30.753646547290913</v>
      </c>
      <c r="E7" s="160">
        <v>34.805314922813416</v>
      </c>
      <c r="F7" s="160">
        <v>28.161626744071267</v>
      </c>
      <c r="G7" s="160">
        <v>35.333809012466816</v>
      </c>
      <c r="H7" s="160">
        <v>23.925837748769645</v>
      </c>
      <c r="I7" s="160">
        <v>30.144416462748481</v>
      </c>
      <c r="J7" s="160">
        <v>24.018811262098534</v>
      </c>
      <c r="K7" s="160">
        <v>31.758271709391373</v>
      </c>
      <c r="L7" s="160">
        <v>30.995250592905421</v>
      </c>
      <c r="M7" s="160">
        <v>36.393485022674987</v>
      </c>
      <c r="N7" s="160">
        <v>22.181187150524433</v>
      </c>
      <c r="O7" s="160">
        <v>37.074732636361624</v>
      </c>
      <c r="P7" s="160">
        <v>38.639667645269974</v>
      </c>
      <c r="Q7" s="160">
        <v>42.516414378194618</v>
      </c>
      <c r="R7" s="160">
        <v>37.489716489312066</v>
      </c>
      <c r="S7" s="160">
        <v>43.859540162529662</v>
      </c>
      <c r="T7" s="160">
        <v>44.749785006702481</v>
      </c>
      <c r="U7" s="160">
        <v>40.508506567641071</v>
      </c>
    </row>
    <row r="8" spans="1:21">
      <c r="B8" s="158" t="s">
        <v>1078</v>
      </c>
      <c r="C8" s="160">
        <v>41.7995498168669</v>
      </c>
      <c r="D8" s="160">
        <v>42.951933338005517</v>
      </c>
      <c r="E8" s="160">
        <v>42.697134990146637</v>
      </c>
      <c r="F8" s="160">
        <v>46.533153773000471</v>
      </c>
      <c r="G8" s="160">
        <v>57.399277468946067</v>
      </c>
      <c r="H8" s="160">
        <v>66.120554631435553</v>
      </c>
      <c r="I8" s="160">
        <v>49.722605341708274</v>
      </c>
      <c r="J8" s="160">
        <v>47.850635372461937</v>
      </c>
      <c r="K8" s="160">
        <v>51.009391985893039</v>
      </c>
      <c r="L8" s="160">
        <v>35.975110169945822</v>
      </c>
      <c r="M8" s="160">
        <v>42.870620093592784</v>
      </c>
      <c r="N8" s="160">
        <v>51.885361857182119</v>
      </c>
      <c r="O8" s="160">
        <v>58.312407911614081</v>
      </c>
      <c r="P8" s="160">
        <v>58.652290834145681</v>
      </c>
      <c r="Q8" s="160">
        <v>56.32934598189582</v>
      </c>
      <c r="R8" s="160">
        <v>52.007922729418588</v>
      </c>
      <c r="S8" s="160">
        <v>51.065298677769334</v>
      </c>
      <c r="T8" s="160">
        <v>53.688494097486881</v>
      </c>
      <c r="U8" s="160">
        <v>45.601014483841965</v>
      </c>
    </row>
    <row r="10" spans="1:21">
      <c r="B10" s="152" t="s">
        <v>1173</v>
      </c>
    </row>
    <row r="30" spans="2:4" ht="75.75" customHeight="1">
      <c r="B30" s="1398" t="s">
        <v>453</v>
      </c>
      <c r="C30" s="1398"/>
      <c r="D30" s="1398"/>
    </row>
    <row r="31" spans="2:4" ht="13.5" customHeight="1">
      <c r="B31" s="1276"/>
      <c r="C31" s="1276"/>
      <c r="D31" s="1276"/>
    </row>
    <row r="32" spans="2:4">
      <c r="B32" s="161" t="s">
        <v>179</v>
      </c>
    </row>
    <row r="33" spans="2:2">
      <c r="B33" s="15" t="s">
        <v>1636</v>
      </c>
    </row>
  </sheetData>
  <mergeCells count="1">
    <mergeCell ref="B30:D30"/>
  </mergeCells>
  <phoneticPr fontId="45" type="noConversion"/>
  <hyperlinks>
    <hyperlink ref="B33" location="Мазмұны!B66" display="мазмұнға"/>
  </hyperlinks>
  <pageMargins left="0.75" right="0.75" top="1" bottom="1" header="0.5" footer="0.5"/>
  <pageSetup paperSize="9" orientation="portrait" verticalDpi="0"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7"/>
  <dimension ref="A2:E30"/>
  <sheetViews>
    <sheetView workbookViewId="0">
      <selection activeCell="H28" sqref="H28"/>
    </sheetView>
  </sheetViews>
  <sheetFormatPr defaultRowHeight="12.75"/>
  <cols>
    <col min="1" max="1" width="9.28515625" style="163" bestFit="1" customWidth="1"/>
    <col min="2" max="2" width="18.140625" style="163" customWidth="1"/>
    <col min="3" max="3" width="12.7109375" style="163" customWidth="1"/>
    <col min="4" max="4" width="12.85546875" style="163" customWidth="1"/>
    <col min="5" max="6" width="12" style="163" customWidth="1"/>
    <col min="7" max="16384" width="9.140625" style="163"/>
  </cols>
  <sheetData>
    <row r="2" spans="1:5">
      <c r="A2" s="162" t="s">
        <v>1630</v>
      </c>
      <c r="B2" s="136" t="s">
        <v>1271</v>
      </c>
    </row>
    <row r="3" spans="1:5">
      <c r="A3" s="164"/>
      <c r="B3" s="165"/>
    </row>
    <row r="4" spans="1:5">
      <c r="B4" s="166" t="s">
        <v>1631</v>
      </c>
      <c r="C4" s="167">
        <v>39722</v>
      </c>
      <c r="D4" s="167">
        <v>40087</v>
      </c>
      <c r="E4" s="167">
        <v>40452</v>
      </c>
    </row>
    <row r="5" spans="1:5">
      <c r="B5" s="168" t="s">
        <v>1083</v>
      </c>
      <c r="C5" s="169">
        <v>-8.3551431189782324E-3</v>
      </c>
      <c r="D5" s="169">
        <v>5.9961181798576665E-2</v>
      </c>
      <c r="E5" s="169">
        <v>-5.0679095682507412E-2</v>
      </c>
    </row>
    <row r="6" spans="1:5">
      <c r="B6" s="168" t="s">
        <v>1084</v>
      </c>
      <c r="C6" s="169">
        <v>5.193893810424114E-2</v>
      </c>
      <c r="D6" s="169">
        <v>6.6387750700884193E-2</v>
      </c>
      <c r="E6" s="169">
        <v>7.9789327369467688E-4</v>
      </c>
    </row>
    <row r="7" spans="1:5">
      <c r="B7" s="168" t="s">
        <v>1085</v>
      </c>
      <c r="C7" s="169">
        <v>5.0114346573317883E-3</v>
      </c>
      <c r="D7" s="169">
        <v>1.4233340521889152E-2</v>
      </c>
      <c r="E7" s="169">
        <v>6.2100879384688031E-3</v>
      </c>
    </row>
    <row r="8" spans="1:5">
      <c r="B8" s="168" t="s">
        <v>1086</v>
      </c>
      <c r="C8" s="169">
        <v>-1.2070374743029827E-2</v>
      </c>
      <c r="D8" s="169">
        <v>1.4854431744662496E-2</v>
      </c>
      <c r="E8" s="169">
        <v>-1.0487183694007921E-2</v>
      </c>
    </row>
    <row r="9" spans="1:5">
      <c r="B9" s="168" t="s">
        <v>1087</v>
      </c>
      <c r="C9" s="169">
        <v>-1.216119151606221E-2</v>
      </c>
      <c r="D9" s="169">
        <v>-4.7470347207246064E-2</v>
      </c>
      <c r="E9" s="169">
        <v>-3.3540828839407844E-2</v>
      </c>
    </row>
    <row r="10" spans="1:5">
      <c r="B10" s="168" t="s">
        <v>1069</v>
      </c>
      <c r="C10" s="169">
        <v>0.10721332859985308</v>
      </c>
      <c r="D10" s="169">
        <v>-0.10101358637049816</v>
      </c>
      <c r="E10" s="169">
        <v>7.0947813921836592E-2</v>
      </c>
    </row>
    <row r="13" spans="1:5">
      <c r="B13" s="136" t="s">
        <v>1271</v>
      </c>
    </row>
    <row r="28" spans="2:2">
      <c r="B28" s="170" t="s">
        <v>179</v>
      </c>
    </row>
    <row r="30" spans="2:2">
      <c r="B30" s="15" t="s">
        <v>1636</v>
      </c>
    </row>
  </sheetData>
  <phoneticPr fontId="39" type="noConversion"/>
  <hyperlinks>
    <hyperlink ref="B30" location="Мазмұны!B67" display="мазмұнға"/>
  </hyperlinks>
  <pageMargins left="0.75" right="0.75" top="1" bottom="1" header="0.5" footer="0.5"/>
  <pageSetup paperSize="9" orientation="portrait" verticalDpi="0"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8"/>
  <dimension ref="A1:V1468"/>
  <sheetViews>
    <sheetView zoomScaleNormal="89" workbookViewId="0">
      <selection activeCell="B32" sqref="B32:D32"/>
    </sheetView>
  </sheetViews>
  <sheetFormatPr defaultRowHeight="12.75"/>
  <cols>
    <col min="1" max="1" width="6" style="154" customWidth="1"/>
    <col min="2" max="2" width="15.5703125" style="154" customWidth="1"/>
    <col min="3" max="3" width="14.28515625" style="153" customWidth="1"/>
    <col min="4" max="4" width="12.85546875" style="153" customWidth="1"/>
    <col min="5" max="5" width="10.42578125" style="154" bestFit="1" customWidth="1"/>
    <col min="6" max="6" width="10.42578125" style="178" bestFit="1" customWidth="1"/>
    <col min="7" max="8" width="10.42578125" style="154" bestFit="1" customWidth="1"/>
    <col min="9" max="9" width="7.140625" style="154" customWidth="1"/>
    <col min="10" max="10" width="9.85546875" style="154" bestFit="1" customWidth="1"/>
    <col min="11" max="11" width="11.28515625" style="154" customWidth="1"/>
    <col min="12" max="12" width="10.42578125" style="154" bestFit="1" customWidth="1"/>
    <col min="13" max="14" width="9.85546875" style="154" bestFit="1" customWidth="1"/>
    <col min="15" max="15" width="10.42578125" style="154" bestFit="1" customWidth="1"/>
    <col min="16" max="16" width="15.85546875" style="154" bestFit="1" customWidth="1"/>
    <col min="17" max="17" width="9.85546875" style="154" bestFit="1" customWidth="1"/>
    <col min="18" max="22" width="10.42578125" style="154" bestFit="1" customWidth="1"/>
    <col min="23" max="23" width="15.85546875" style="154" bestFit="1" customWidth="1"/>
    <col min="24" max="24" width="23.7109375" style="154" bestFit="1" customWidth="1"/>
    <col min="25" max="28" width="15.85546875" style="154" bestFit="1" customWidth="1"/>
    <col min="29" max="29" width="23.7109375" style="154" bestFit="1" customWidth="1"/>
    <col min="30" max="31" width="15.85546875" style="154" bestFit="1" customWidth="1"/>
    <col min="32" max="32" width="17.5703125" style="154" bestFit="1" customWidth="1"/>
    <col min="33" max="33" width="15.85546875" style="154" bestFit="1" customWidth="1"/>
    <col min="34" max="34" width="23.7109375" style="154" bestFit="1" customWidth="1"/>
    <col min="35" max="36" width="15.85546875" style="154" bestFit="1" customWidth="1"/>
    <col min="37" max="37" width="17.5703125" style="154" bestFit="1" customWidth="1"/>
    <col min="38" max="38" width="14.5703125" style="154" bestFit="1" customWidth="1"/>
    <col min="39" max="39" width="23.7109375" style="154" bestFit="1" customWidth="1"/>
    <col min="40" max="40" width="15.85546875" style="154" bestFit="1" customWidth="1"/>
    <col min="41" max="42" width="17.5703125" style="154" bestFit="1" customWidth="1"/>
    <col min="43" max="43" width="19.7109375" style="154" customWidth="1"/>
    <col min="44" max="44" width="23.7109375" style="154" bestFit="1" customWidth="1"/>
    <col min="45" max="46" width="15.85546875" style="154" bestFit="1" customWidth="1"/>
    <col min="47" max="47" width="17.5703125" style="154" bestFit="1" customWidth="1"/>
    <col min="48" max="48" width="15.85546875" style="154" bestFit="1" customWidth="1"/>
    <col min="49" max="49" width="23.7109375" style="154" bestFit="1" customWidth="1"/>
    <col min="50" max="50" width="15.85546875" style="154" bestFit="1" customWidth="1"/>
    <col min="51" max="51" width="16.140625" style="154" bestFit="1" customWidth="1"/>
    <col min="52" max="52" width="17.5703125" style="154" bestFit="1" customWidth="1"/>
    <col min="53" max="53" width="15.85546875" style="154" bestFit="1" customWidth="1"/>
    <col min="54" max="54" width="23.7109375" style="154" bestFit="1" customWidth="1"/>
    <col min="55" max="56" width="15.85546875" style="154" bestFit="1" customWidth="1"/>
    <col min="57" max="57" width="17.5703125" style="154" bestFit="1" customWidth="1"/>
    <col min="58" max="58" width="15.85546875" style="154" customWidth="1"/>
    <col min="59" max="59" width="23.7109375" style="154" bestFit="1" customWidth="1"/>
    <col min="60" max="61" width="15.85546875" style="154" bestFit="1" customWidth="1"/>
    <col min="62" max="62" width="17.5703125" style="154" bestFit="1" customWidth="1"/>
    <col min="63" max="63" width="16.140625" style="154" bestFit="1" customWidth="1"/>
    <col min="64" max="66" width="9.140625" style="154"/>
    <col min="67" max="67" width="41.140625" style="154" bestFit="1" customWidth="1"/>
    <col min="68" max="68" width="19.7109375" style="154" bestFit="1" customWidth="1"/>
    <col min="69" max="79" width="16.140625" style="154" bestFit="1" customWidth="1"/>
    <col min="80" max="81" width="9.140625" style="154"/>
    <col min="82" max="82" width="38" style="154" bestFit="1" customWidth="1"/>
    <col min="83" max="94" width="16.140625" style="154" bestFit="1" customWidth="1"/>
    <col min="95" max="96" width="9.140625" style="154"/>
    <col min="97" max="97" width="25.140625" style="154" customWidth="1"/>
    <col min="98" max="102" width="16.140625" style="154" bestFit="1" customWidth="1"/>
    <col min="103" max="109" width="18" style="154" bestFit="1" customWidth="1"/>
    <col min="110" max="111" width="9.140625" style="154"/>
    <col min="112" max="112" width="38" style="154" bestFit="1" customWidth="1"/>
    <col min="113" max="124" width="18" style="154" bestFit="1" customWidth="1"/>
    <col min="125" max="16384" width="9.140625" style="154"/>
  </cols>
  <sheetData>
    <row r="1" spans="1:22">
      <c r="F1" s="154"/>
    </row>
    <row r="2" spans="1:22">
      <c r="A2" s="151" t="s">
        <v>1630</v>
      </c>
      <c r="B2" s="152" t="s">
        <v>1272</v>
      </c>
      <c r="F2" s="154"/>
    </row>
    <row r="3" spans="1:22">
      <c r="C3" s="154"/>
      <c r="D3" s="154"/>
      <c r="F3" s="154"/>
    </row>
    <row r="4" spans="1:22">
      <c r="B4" s="155"/>
      <c r="C4" s="1399" t="s">
        <v>1088</v>
      </c>
      <c r="D4" s="1399"/>
      <c r="E4" s="1399"/>
      <c r="F4" s="1399"/>
      <c r="G4" s="1399"/>
      <c r="H4" s="1399"/>
      <c r="J4" s="1399" t="s">
        <v>1089</v>
      </c>
      <c r="K4" s="1399"/>
      <c r="L4" s="1399"/>
      <c r="M4" s="1399"/>
      <c r="N4" s="1399"/>
      <c r="O4" s="1399"/>
      <c r="Q4" s="1399" t="s">
        <v>1090</v>
      </c>
      <c r="R4" s="1399"/>
      <c r="S4" s="1399"/>
      <c r="T4" s="1399"/>
      <c r="U4" s="1399"/>
      <c r="V4" s="1399"/>
    </row>
    <row r="5" spans="1:22">
      <c r="B5" s="171" t="s">
        <v>1631</v>
      </c>
      <c r="C5" s="172">
        <v>39722</v>
      </c>
      <c r="D5" s="172">
        <v>40087</v>
      </c>
      <c r="E5" s="157">
        <v>40179</v>
      </c>
      <c r="F5" s="172">
        <v>40269</v>
      </c>
      <c r="G5" s="172">
        <v>40360</v>
      </c>
      <c r="H5" s="172">
        <v>40452</v>
      </c>
      <c r="J5" s="173">
        <v>39722</v>
      </c>
      <c r="K5" s="173">
        <v>40087</v>
      </c>
      <c r="L5" s="174">
        <v>40179</v>
      </c>
      <c r="M5" s="173">
        <v>40269</v>
      </c>
      <c r="N5" s="173">
        <v>40360</v>
      </c>
      <c r="O5" s="173">
        <v>40452</v>
      </c>
      <c r="Q5" s="173">
        <v>39722</v>
      </c>
      <c r="R5" s="173">
        <v>40087</v>
      </c>
      <c r="S5" s="174">
        <v>40179</v>
      </c>
      <c r="T5" s="173">
        <v>40269</v>
      </c>
      <c r="U5" s="173">
        <v>40360</v>
      </c>
      <c r="V5" s="173">
        <v>40452</v>
      </c>
    </row>
    <row r="6" spans="1:22">
      <c r="B6" s="155" t="s">
        <v>1076</v>
      </c>
      <c r="C6" s="160">
        <v>48.819749000000002</v>
      </c>
      <c r="D6" s="160">
        <v>46.832517000000003</v>
      </c>
      <c r="E6" s="160">
        <v>49.901203000000002</v>
      </c>
      <c r="F6" s="160">
        <v>48.594701000000001</v>
      </c>
      <c r="G6" s="160">
        <v>60.151381000000001</v>
      </c>
      <c r="H6" s="160">
        <v>57.445887999999997</v>
      </c>
      <c r="J6" s="160">
        <v>196.87321399999999</v>
      </c>
      <c r="K6" s="160">
        <v>23.757995000000001</v>
      </c>
      <c r="L6" s="160">
        <v>13.665545</v>
      </c>
      <c r="M6" s="160">
        <v>54.804201999999997</v>
      </c>
      <c r="N6" s="160">
        <v>111.729871</v>
      </c>
      <c r="O6" s="160">
        <v>43.582284999999999</v>
      </c>
      <c r="Q6" s="160">
        <v>130.00895499999999</v>
      </c>
      <c r="R6" s="160">
        <v>1442.876706</v>
      </c>
      <c r="S6" s="160">
        <v>1436.6040539999999</v>
      </c>
      <c r="T6" s="160">
        <v>1429.795944</v>
      </c>
      <c r="U6" s="160">
        <v>1428.608015</v>
      </c>
      <c r="V6" s="160">
        <v>1424.192507</v>
      </c>
    </row>
    <row r="7" spans="1:22">
      <c r="B7" s="155" t="s">
        <v>1077</v>
      </c>
      <c r="C7" s="160">
        <v>140.591544</v>
      </c>
      <c r="D7" s="160">
        <v>168.76333</v>
      </c>
      <c r="E7" s="160">
        <v>165.58442400000001</v>
      </c>
      <c r="F7" s="160">
        <v>156.53333900000001</v>
      </c>
      <c r="G7" s="160">
        <v>151.17916199999999</v>
      </c>
      <c r="H7" s="160">
        <v>169.47222099999999</v>
      </c>
      <c r="J7" s="160">
        <v>311.555789</v>
      </c>
      <c r="K7" s="160">
        <v>890.03015100000005</v>
      </c>
      <c r="L7" s="160">
        <v>524.50537899999995</v>
      </c>
      <c r="M7" s="160">
        <v>576.61694799999998</v>
      </c>
      <c r="N7" s="160">
        <v>562.51927799999999</v>
      </c>
      <c r="O7" s="160">
        <v>331.13095800000002</v>
      </c>
      <c r="Q7" s="160">
        <v>449.15149908249998</v>
      </c>
      <c r="R7" s="160">
        <v>269.29831999999999</v>
      </c>
      <c r="S7" s="160">
        <v>535.60270100000002</v>
      </c>
      <c r="T7" s="160">
        <v>930.44216200000005</v>
      </c>
      <c r="U7" s="160">
        <v>1037.4266950000001</v>
      </c>
      <c r="V7" s="160">
        <v>1090.113595</v>
      </c>
    </row>
    <row r="8" spans="1:22">
      <c r="B8" s="155" t="s">
        <v>1078</v>
      </c>
      <c r="C8" s="160">
        <v>12.196994</v>
      </c>
      <c r="D8" s="160">
        <v>16.023983999999999</v>
      </c>
      <c r="E8" s="160">
        <v>13.949353</v>
      </c>
      <c r="F8" s="160">
        <v>15.819886</v>
      </c>
      <c r="G8" s="160">
        <v>17.819099000000001</v>
      </c>
      <c r="H8" s="160">
        <v>19.498176000000001</v>
      </c>
      <c r="J8" s="160">
        <v>38.907367999999998</v>
      </c>
      <c r="K8" s="160">
        <v>206.83847600000001</v>
      </c>
      <c r="L8" s="160">
        <v>139.31018900000001</v>
      </c>
      <c r="M8" s="160">
        <v>244.557412</v>
      </c>
      <c r="N8" s="160">
        <v>143.07713100000001</v>
      </c>
      <c r="O8" s="160">
        <v>148.90435199999999</v>
      </c>
      <c r="Q8" s="160">
        <v>69.282138000000003</v>
      </c>
      <c r="R8" s="160">
        <v>57.042065999999998</v>
      </c>
      <c r="S8" s="160">
        <v>88.246978999999996</v>
      </c>
      <c r="T8" s="160">
        <v>132.652019</v>
      </c>
      <c r="U8" s="160">
        <v>126.850966</v>
      </c>
      <c r="V8" s="160">
        <v>132.27854400000001</v>
      </c>
    </row>
    <row r="9" spans="1:22">
      <c r="F9" s="154"/>
      <c r="J9" s="175"/>
    </row>
    <row r="10" spans="1:22">
      <c r="F10" s="154"/>
      <c r="J10" s="175"/>
    </row>
    <row r="11" spans="1:22">
      <c r="B11" s="152" t="s">
        <v>1272</v>
      </c>
      <c r="F11" s="154"/>
      <c r="J11" s="175"/>
    </row>
    <row r="12" spans="1:22">
      <c r="D12" s="175"/>
      <c r="F12" s="154"/>
      <c r="G12" s="175"/>
      <c r="H12" s="175"/>
      <c r="I12" s="175"/>
    </row>
    <row r="13" spans="1:22">
      <c r="F13" s="154"/>
    </row>
    <row r="14" spans="1:22">
      <c r="F14" s="154"/>
      <c r="J14" s="175"/>
    </row>
    <row r="15" spans="1:22">
      <c r="F15" s="154"/>
      <c r="J15" s="175"/>
    </row>
    <row r="16" spans="1:22">
      <c r="F16" s="154"/>
    </row>
    <row r="17" spans="2:9">
      <c r="D17" s="175"/>
      <c r="F17" s="154"/>
      <c r="G17" s="175"/>
      <c r="H17" s="175"/>
      <c r="I17" s="175"/>
    </row>
    <row r="18" spans="2:9">
      <c r="D18" s="154"/>
      <c r="F18" s="154"/>
    </row>
    <row r="19" spans="2:9">
      <c r="D19" s="176"/>
      <c r="E19" s="176"/>
      <c r="F19" s="176"/>
      <c r="G19" s="176"/>
      <c r="H19" s="176"/>
      <c r="I19" s="176"/>
    </row>
    <row r="20" spans="2:9">
      <c r="D20" s="176"/>
      <c r="E20" s="176"/>
      <c r="F20" s="176"/>
      <c r="G20" s="176"/>
      <c r="H20" s="176"/>
      <c r="I20" s="176"/>
    </row>
    <row r="21" spans="2:9">
      <c r="D21" s="176"/>
      <c r="E21" s="176"/>
      <c r="F21" s="176"/>
      <c r="G21" s="176"/>
      <c r="H21" s="176"/>
      <c r="I21" s="176"/>
    </row>
    <row r="22" spans="2:9">
      <c r="D22" s="176"/>
      <c r="E22" s="176"/>
      <c r="F22" s="176"/>
      <c r="G22" s="176"/>
      <c r="H22" s="176"/>
      <c r="I22" s="176"/>
    </row>
    <row r="23" spans="2:9">
      <c r="F23" s="176"/>
    </row>
    <row r="24" spans="2:9">
      <c r="F24" s="176"/>
    </row>
    <row r="25" spans="2:9">
      <c r="F25" s="176"/>
    </row>
    <row r="26" spans="2:9">
      <c r="F26" s="176"/>
    </row>
    <row r="27" spans="2:9">
      <c r="F27" s="176"/>
    </row>
    <row r="28" spans="2:9">
      <c r="F28" s="176"/>
    </row>
    <row r="29" spans="2:9">
      <c r="F29" s="176"/>
    </row>
    <row r="30" spans="2:9">
      <c r="F30" s="176"/>
    </row>
    <row r="31" spans="2:9">
      <c r="F31" s="176"/>
    </row>
    <row r="32" spans="2:9" ht="91.5" customHeight="1">
      <c r="B32" s="1398" t="s">
        <v>1082</v>
      </c>
      <c r="C32" s="1398"/>
      <c r="D32" s="1398"/>
      <c r="F32" s="176"/>
    </row>
    <row r="33" spans="2:6" ht="11.25" customHeight="1">
      <c r="B33" s="1276"/>
      <c r="C33" s="1276"/>
      <c r="D33" s="1276"/>
      <c r="F33" s="176"/>
    </row>
    <row r="34" spans="2:6">
      <c r="B34" s="177" t="s">
        <v>179</v>
      </c>
      <c r="F34" s="176"/>
    </row>
    <row r="35" spans="2:6">
      <c r="B35" s="15" t="s">
        <v>1636</v>
      </c>
      <c r="F35" s="176"/>
    </row>
    <row r="36" spans="2:6">
      <c r="F36" s="176"/>
    </row>
    <row r="37" spans="2:6">
      <c r="F37" s="176"/>
    </row>
    <row r="38" spans="2:6">
      <c r="F38" s="176"/>
    </row>
    <row r="39" spans="2:6">
      <c r="F39" s="176"/>
    </row>
    <row r="40" spans="2:6">
      <c r="F40" s="176"/>
    </row>
    <row r="41" spans="2:6">
      <c r="F41" s="176"/>
    </row>
    <row r="42" spans="2:6">
      <c r="F42" s="176"/>
    </row>
    <row r="43" spans="2:6">
      <c r="F43" s="176"/>
    </row>
    <row r="44" spans="2:6">
      <c r="F44" s="176"/>
    </row>
    <row r="45" spans="2:6">
      <c r="F45" s="176"/>
    </row>
    <row r="46" spans="2:6">
      <c r="F46" s="176"/>
    </row>
    <row r="47" spans="2:6">
      <c r="F47" s="176"/>
    </row>
    <row r="48" spans="2:6">
      <c r="F48" s="176"/>
    </row>
    <row r="49" spans="6:6">
      <c r="F49" s="176"/>
    </row>
    <row r="50" spans="6:6">
      <c r="F50" s="176"/>
    </row>
    <row r="51" spans="6:6">
      <c r="F51" s="176"/>
    </row>
    <row r="52" spans="6:6">
      <c r="F52" s="176"/>
    </row>
    <row r="53" spans="6:6">
      <c r="F53" s="176"/>
    </row>
    <row r="54" spans="6:6">
      <c r="F54" s="176"/>
    </row>
    <row r="55" spans="6:6">
      <c r="F55" s="176"/>
    </row>
    <row r="56" spans="6:6">
      <c r="F56" s="176"/>
    </row>
    <row r="57" spans="6:6">
      <c r="F57" s="176"/>
    </row>
    <row r="58" spans="6:6">
      <c r="F58" s="176"/>
    </row>
    <row r="59" spans="6:6">
      <c r="F59" s="176"/>
    </row>
    <row r="60" spans="6:6">
      <c r="F60" s="176"/>
    </row>
    <row r="61" spans="6:6">
      <c r="F61" s="176"/>
    </row>
    <row r="62" spans="6:6">
      <c r="F62" s="176"/>
    </row>
    <row r="63" spans="6:6">
      <c r="F63" s="176"/>
    </row>
    <row r="64" spans="6:6">
      <c r="F64" s="176"/>
    </row>
    <row r="65" spans="6:6">
      <c r="F65" s="176"/>
    </row>
    <row r="66" spans="6:6">
      <c r="F66" s="176"/>
    </row>
    <row r="67" spans="6:6">
      <c r="F67" s="176"/>
    </row>
    <row r="68" spans="6:6">
      <c r="F68" s="176"/>
    </row>
    <row r="69" spans="6:6">
      <c r="F69" s="176"/>
    </row>
    <row r="70" spans="6:6">
      <c r="F70" s="176"/>
    </row>
    <row r="71" spans="6:6">
      <c r="F71" s="176"/>
    </row>
    <row r="72" spans="6:6">
      <c r="F72" s="176"/>
    </row>
    <row r="73" spans="6:6">
      <c r="F73" s="176"/>
    </row>
    <row r="74" spans="6:6">
      <c r="F74" s="176"/>
    </row>
    <row r="75" spans="6:6">
      <c r="F75" s="176"/>
    </row>
    <row r="76" spans="6:6">
      <c r="F76" s="176"/>
    </row>
    <row r="77" spans="6:6">
      <c r="F77" s="176"/>
    </row>
    <row r="78" spans="6:6">
      <c r="F78" s="176"/>
    </row>
    <row r="79" spans="6:6">
      <c r="F79" s="176"/>
    </row>
    <row r="80" spans="6:6">
      <c r="F80" s="176"/>
    </row>
    <row r="81" spans="6:6">
      <c r="F81" s="176"/>
    </row>
    <row r="82" spans="6:6">
      <c r="F82" s="176"/>
    </row>
    <row r="83" spans="6:6">
      <c r="F83" s="176"/>
    </row>
    <row r="84" spans="6:6">
      <c r="F84" s="176"/>
    </row>
    <row r="85" spans="6:6">
      <c r="F85" s="176"/>
    </row>
    <row r="86" spans="6:6">
      <c r="F86" s="176"/>
    </row>
    <row r="87" spans="6:6">
      <c r="F87" s="176"/>
    </row>
    <row r="88" spans="6:6">
      <c r="F88" s="176"/>
    </row>
    <row r="89" spans="6:6">
      <c r="F89" s="176"/>
    </row>
    <row r="90" spans="6:6">
      <c r="F90" s="176"/>
    </row>
    <row r="91" spans="6:6">
      <c r="F91" s="176"/>
    </row>
    <row r="92" spans="6:6">
      <c r="F92" s="176"/>
    </row>
    <row r="93" spans="6:6">
      <c r="F93" s="176"/>
    </row>
    <row r="94" spans="6:6">
      <c r="F94" s="176"/>
    </row>
    <row r="95" spans="6:6">
      <c r="F95" s="176"/>
    </row>
    <row r="96" spans="6:6">
      <c r="F96" s="176"/>
    </row>
    <row r="97" spans="6:6">
      <c r="F97" s="176"/>
    </row>
    <row r="98" spans="6:6">
      <c r="F98" s="176"/>
    </row>
    <row r="99" spans="6:6">
      <c r="F99" s="176"/>
    </row>
    <row r="100" spans="6:6">
      <c r="F100" s="176"/>
    </row>
    <row r="101" spans="6:6">
      <c r="F101" s="176"/>
    </row>
    <row r="102" spans="6:6">
      <c r="F102" s="176"/>
    </row>
    <row r="103" spans="6:6">
      <c r="F103" s="176"/>
    </row>
    <row r="104" spans="6:6">
      <c r="F104" s="176"/>
    </row>
    <row r="105" spans="6:6">
      <c r="F105" s="176"/>
    </row>
    <row r="106" spans="6:6">
      <c r="F106" s="176"/>
    </row>
    <row r="107" spans="6:6">
      <c r="F107" s="176"/>
    </row>
    <row r="108" spans="6:6">
      <c r="F108" s="176"/>
    </row>
    <row r="109" spans="6:6">
      <c r="F109" s="176"/>
    </row>
    <row r="110" spans="6:6">
      <c r="F110" s="176"/>
    </row>
    <row r="111" spans="6:6">
      <c r="F111" s="176"/>
    </row>
    <row r="112" spans="6:6">
      <c r="F112" s="176"/>
    </row>
    <row r="113" spans="6:6">
      <c r="F113" s="176"/>
    </row>
    <row r="114" spans="6:6">
      <c r="F114" s="176"/>
    </row>
    <row r="115" spans="6:6">
      <c r="F115" s="176"/>
    </row>
    <row r="116" spans="6:6">
      <c r="F116" s="176"/>
    </row>
    <row r="117" spans="6:6">
      <c r="F117" s="176"/>
    </row>
    <row r="118" spans="6:6">
      <c r="F118" s="176"/>
    </row>
    <row r="119" spans="6:6">
      <c r="F119" s="176"/>
    </row>
    <row r="120" spans="6:6">
      <c r="F120" s="176"/>
    </row>
    <row r="121" spans="6:6">
      <c r="F121" s="176"/>
    </row>
    <row r="122" spans="6:6">
      <c r="F122" s="176"/>
    </row>
    <row r="123" spans="6:6">
      <c r="F123" s="176"/>
    </row>
    <row r="124" spans="6:6">
      <c r="F124" s="176"/>
    </row>
    <row r="125" spans="6:6">
      <c r="F125" s="176"/>
    </row>
    <row r="126" spans="6:6">
      <c r="F126" s="176"/>
    </row>
    <row r="127" spans="6:6">
      <c r="F127" s="176"/>
    </row>
    <row r="128" spans="6:6">
      <c r="F128" s="176"/>
    </row>
    <row r="129" spans="6:6">
      <c r="F129" s="176"/>
    </row>
    <row r="130" spans="6:6">
      <c r="F130" s="176"/>
    </row>
    <row r="131" spans="6:6">
      <c r="F131" s="176"/>
    </row>
    <row r="132" spans="6:6">
      <c r="F132" s="176"/>
    </row>
    <row r="133" spans="6:6">
      <c r="F133" s="176"/>
    </row>
    <row r="134" spans="6:6">
      <c r="F134" s="176"/>
    </row>
    <row r="135" spans="6:6">
      <c r="F135" s="176"/>
    </row>
    <row r="136" spans="6:6">
      <c r="F136" s="176"/>
    </row>
    <row r="137" spans="6:6">
      <c r="F137" s="176"/>
    </row>
    <row r="138" spans="6:6">
      <c r="F138" s="176"/>
    </row>
    <row r="139" spans="6:6">
      <c r="F139" s="176"/>
    </row>
    <row r="140" spans="6:6">
      <c r="F140" s="176"/>
    </row>
    <row r="141" spans="6:6">
      <c r="F141" s="176"/>
    </row>
    <row r="142" spans="6:6">
      <c r="F142" s="176"/>
    </row>
    <row r="143" spans="6:6">
      <c r="F143" s="176"/>
    </row>
    <row r="144" spans="6:6">
      <c r="F144" s="176"/>
    </row>
    <row r="145" spans="6:6">
      <c r="F145" s="176"/>
    </row>
    <row r="146" spans="6:6">
      <c r="F146" s="176"/>
    </row>
    <row r="147" spans="6:6">
      <c r="F147" s="176"/>
    </row>
    <row r="148" spans="6:6">
      <c r="F148" s="176"/>
    </row>
    <row r="149" spans="6:6">
      <c r="F149" s="176"/>
    </row>
    <row r="150" spans="6:6">
      <c r="F150" s="176"/>
    </row>
    <row r="151" spans="6:6">
      <c r="F151" s="176"/>
    </row>
    <row r="152" spans="6:6">
      <c r="F152" s="176"/>
    </row>
    <row r="153" spans="6:6">
      <c r="F153" s="176"/>
    </row>
    <row r="154" spans="6:6">
      <c r="F154" s="176"/>
    </row>
    <row r="155" spans="6:6">
      <c r="F155" s="176"/>
    </row>
    <row r="156" spans="6:6">
      <c r="F156" s="176"/>
    </row>
    <row r="157" spans="6:6">
      <c r="F157" s="176"/>
    </row>
    <row r="158" spans="6:6">
      <c r="F158" s="176"/>
    </row>
    <row r="159" spans="6:6">
      <c r="F159" s="176"/>
    </row>
    <row r="160" spans="6:6">
      <c r="F160" s="176"/>
    </row>
    <row r="161" spans="6:6">
      <c r="F161" s="176"/>
    </row>
    <row r="162" spans="6:6">
      <c r="F162" s="176"/>
    </row>
    <row r="163" spans="6:6">
      <c r="F163" s="176"/>
    </row>
    <row r="164" spans="6:6">
      <c r="F164" s="176"/>
    </row>
    <row r="165" spans="6:6">
      <c r="F165" s="176"/>
    </row>
    <row r="166" spans="6:6">
      <c r="F166" s="176"/>
    </row>
    <row r="167" spans="6:6">
      <c r="F167" s="176"/>
    </row>
    <row r="168" spans="6:6">
      <c r="F168" s="176"/>
    </row>
    <row r="169" spans="6:6">
      <c r="F169" s="176"/>
    </row>
    <row r="170" spans="6:6">
      <c r="F170" s="176"/>
    </row>
    <row r="171" spans="6:6">
      <c r="F171" s="176"/>
    </row>
    <row r="172" spans="6:6">
      <c r="F172" s="176"/>
    </row>
    <row r="173" spans="6:6">
      <c r="F173" s="176"/>
    </row>
    <row r="174" spans="6:6">
      <c r="F174" s="176"/>
    </row>
    <row r="175" spans="6:6">
      <c r="F175" s="176"/>
    </row>
    <row r="176" spans="6:6">
      <c r="F176" s="176"/>
    </row>
    <row r="177" spans="6:6">
      <c r="F177" s="176"/>
    </row>
    <row r="178" spans="6:6">
      <c r="F178" s="176"/>
    </row>
    <row r="179" spans="6:6">
      <c r="F179" s="176"/>
    </row>
    <row r="180" spans="6:6">
      <c r="F180" s="176"/>
    </row>
    <row r="181" spans="6:6">
      <c r="F181" s="176"/>
    </row>
    <row r="182" spans="6:6">
      <c r="F182" s="176"/>
    </row>
    <row r="183" spans="6:6">
      <c r="F183" s="176"/>
    </row>
    <row r="184" spans="6:6">
      <c r="F184" s="176"/>
    </row>
    <row r="185" spans="6:6">
      <c r="F185" s="176"/>
    </row>
    <row r="186" spans="6:6">
      <c r="F186" s="176"/>
    </row>
    <row r="187" spans="6:6">
      <c r="F187" s="176"/>
    </row>
    <row r="188" spans="6:6">
      <c r="F188" s="176"/>
    </row>
    <row r="189" spans="6:6">
      <c r="F189" s="176"/>
    </row>
    <row r="190" spans="6:6">
      <c r="F190" s="176"/>
    </row>
    <row r="191" spans="6:6">
      <c r="F191" s="176"/>
    </row>
    <row r="192" spans="6:6">
      <c r="F192" s="176"/>
    </row>
    <row r="193" spans="6:6">
      <c r="F193" s="176"/>
    </row>
    <row r="194" spans="6:6">
      <c r="F194" s="176"/>
    </row>
    <row r="195" spans="6:6">
      <c r="F195" s="176"/>
    </row>
    <row r="196" spans="6:6">
      <c r="F196" s="176"/>
    </row>
    <row r="197" spans="6:6">
      <c r="F197" s="176"/>
    </row>
    <row r="198" spans="6:6">
      <c r="F198" s="176"/>
    </row>
    <row r="199" spans="6:6">
      <c r="F199" s="176"/>
    </row>
    <row r="200" spans="6:6">
      <c r="F200" s="176"/>
    </row>
    <row r="201" spans="6:6">
      <c r="F201" s="176"/>
    </row>
    <row r="202" spans="6:6">
      <c r="F202" s="176"/>
    </row>
    <row r="203" spans="6:6">
      <c r="F203" s="176"/>
    </row>
    <row r="204" spans="6:6">
      <c r="F204" s="176"/>
    </row>
    <row r="205" spans="6:6">
      <c r="F205" s="176"/>
    </row>
    <row r="206" spans="6:6">
      <c r="F206" s="176"/>
    </row>
    <row r="207" spans="6:6">
      <c r="F207" s="176"/>
    </row>
    <row r="208" spans="6:6">
      <c r="F208" s="176"/>
    </row>
    <row r="209" spans="6:6">
      <c r="F209" s="176"/>
    </row>
    <row r="210" spans="6:6">
      <c r="F210" s="176"/>
    </row>
    <row r="211" spans="6:6">
      <c r="F211" s="176"/>
    </row>
    <row r="212" spans="6:6">
      <c r="F212" s="176"/>
    </row>
    <row r="213" spans="6:6">
      <c r="F213" s="176"/>
    </row>
    <row r="214" spans="6:6">
      <c r="F214" s="176"/>
    </row>
    <row r="215" spans="6:6">
      <c r="F215" s="176"/>
    </row>
    <row r="216" spans="6:6">
      <c r="F216" s="176"/>
    </row>
    <row r="217" spans="6:6">
      <c r="F217" s="176"/>
    </row>
    <row r="218" spans="6:6">
      <c r="F218" s="176"/>
    </row>
    <row r="219" spans="6:6">
      <c r="F219" s="176"/>
    </row>
    <row r="220" spans="6:6">
      <c r="F220" s="176"/>
    </row>
    <row r="221" spans="6:6">
      <c r="F221" s="176"/>
    </row>
    <row r="222" spans="6:6">
      <c r="F222" s="176"/>
    </row>
    <row r="223" spans="6:6">
      <c r="F223" s="176"/>
    </row>
    <row r="224" spans="6:6">
      <c r="F224" s="176"/>
    </row>
    <row r="225" spans="6:6">
      <c r="F225" s="176"/>
    </row>
    <row r="226" spans="6:6">
      <c r="F226" s="176"/>
    </row>
    <row r="227" spans="6:6">
      <c r="F227" s="176"/>
    </row>
    <row r="228" spans="6:6">
      <c r="F228" s="176"/>
    </row>
    <row r="229" spans="6:6">
      <c r="F229" s="176"/>
    </row>
    <row r="230" spans="6:6">
      <c r="F230" s="176"/>
    </row>
    <row r="231" spans="6:6">
      <c r="F231" s="176"/>
    </row>
    <row r="232" spans="6:6">
      <c r="F232" s="176"/>
    </row>
    <row r="233" spans="6:6">
      <c r="F233" s="176"/>
    </row>
    <row r="234" spans="6:6">
      <c r="F234" s="176"/>
    </row>
    <row r="235" spans="6:6">
      <c r="F235" s="176"/>
    </row>
    <row r="236" spans="6:6">
      <c r="F236" s="176"/>
    </row>
    <row r="237" spans="6:6">
      <c r="F237" s="176"/>
    </row>
    <row r="238" spans="6:6">
      <c r="F238" s="176"/>
    </row>
    <row r="239" spans="6:6">
      <c r="F239" s="176"/>
    </row>
    <row r="240" spans="6:6">
      <c r="F240" s="176"/>
    </row>
    <row r="241" spans="6:6">
      <c r="F241" s="176"/>
    </row>
    <row r="242" spans="6:6">
      <c r="F242" s="176"/>
    </row>
    <row r="243" spans="6:6">
      <c r="F243" s="176"/>
    </row>
    <row r="244" spans="6:6">
      <c r="F244" s="176"/>
    </row>
    <row r="245" spans="6:6">
      <c r="F245" s="176"/>
    </row>
    <row r="246" spans="6:6">
      <c r="F246" s="176"/>
    </row>
    <row r="247" spans="6:6">
      <c r="F247" s="176"/>
    </row>
    <row r="248" spans="6:6">
      <c r="F248" s="176"/>
    </row>
    <row r="249" spans="6:6">
      <c r="F249" s="176"/>
    </row>
    <row r="250" spans="6:6">
      <c r="F250" s="176"/>
    </row>
    <row r="251" spans="6:6">
      <c r="F251" s="176"/>
    </row>
    <row r="252" spans="6:6">
      <c r="F252" s="176"/>
    </row>
    <row r="253" spans="6:6">
      <c r="F253" s="176"/>
    </row>
    <row r="254" spans="6:6">
      <c r="F254" s="176"/>
    </row>
    <row r="255" spans="6:6">
      <c r="F255" s="176"/>
    </row>
    <row r="256" spans="6:6">
      <c r="F256" s="176"/>
    </row>
    <row r="257" spans="6:6">
      <c r="F257" s="176"/>
    </row>
    <row r="258" spans="6:6">
      <c r="F258" s="176"/>
    </row>
    <row r="259" spans="6:6">
      <c r="F259" s="176"/>
    </row>
    <row r="260" spans="6:6">
      <c r="F260" s="176"/>
    </row>
    <row r="261" spans="6:6">
      <c r="F261" s="176"/>
    </row>
    <row r="262" spans="6:6">
      <c r="F262" s="176"/>
    </row>
    <row r="263" spans="6:6">
      <c r="F263" s="176"/>
    </row>
    <row r="264" spans="6:6">
      <c r="F264" s="176"/>
    </row>
    <row r="265" spans="6:6">
      <c r="F265" s="176"/>
    </row>
    <row r="266" spans="6:6">
      <c r="F266" s="176"/>
    </row>
    <row r="267" spans="6:6">
      <c r="F267" s="176"/>
    </row>
    <row r="268" spans="6:6">
      <c r="F268" s="176"/>
    </row>
    <row r="269" spans="6:6">
      <c r="F269" s="176"/>
    </row>
    <row r="270" spans="6:6">
      <c r="F270" s="176"/>
    </row>
    <row r="271" spans="6:6">
      <c r="F271" s="176"/>
    </row>
    <row r="272" spans="6:6">
      <c r="F272" s="176"/>
    </row>
    <row r="273" spans="6:6">
      <c r="F273" s="176"/>
    </row>
    <row r="274" spans="6:6">
      <c r="F274" s="176"/>
    </row>
    <row r="275" spans="6:6">
      <c r="F275" s="176"/>
    </row>
    <row r="276" spans="6:6">
      <c r="F276" s="176"/>
    </row>
    <row r="277" spans="6:6">
      <c r="F277" s="176"/>
    </row>
    <row r="278" spans="6:6">
      <c r="F278" s="176"/>
    </row>
    <row r="279" spans="6:6">
      <c r="F279" s="176"/>
    </row>
    <row r="280" spans="6:6">
      <c r="F280" s="176"/>
    </row>
    <row r="281" spans="6:6">
      <c r="F281" s="176"/>
    </row>
    <row r="282" spans="6:6">
      <c r="F282" s="176"/>
    </row>
    <row r="283" spans="6:6">
      <c r="F283" s="176"/>
    </row>
    <row r="284" spans="6:6">
      <c r="F284" s="176"/>
    </row>
    <row r="285" spans="6:6">
      <c r="F285" s="176"/>
    </row>
    <row r="286" spans="6:6">
      <c r="F286" s="176"/>
    </row>
    <row r="287" spans="6:6">
      <c r="F287" s="176"/>
    </row>
    <row r="288" spans="6:6">
      <c r="F288" s="176"/>
    </row>
    <row r="289" spans="6:6">
      <c r="F289" s="176"/>
    </row>
    <row r="290" spans="6:6">
      <c r="F290" s="176"/>
    </row>
    <row r="291" spans="6:6">
      <c r="F291" s="176"/>
    </row>
    <row r="292" spans="6:6">
      <c r="F292" s="176"/>
    </row>
    <row r="293" spans="6:6">
      <c r="F293" s="176"/>
    </row>
    <row r="294" spans="6:6">
      <c r="F294" s="176"/>
    </row>
    <row r="295" spans="6:6">
      <c r="F295" s="176"/>
    </row>
    <row r="296" spans="6:6">
      <c r="F296" s="176"/>
    </row>
    <row r="297" spans="6:6">
      <c r="F297" s="176"/>
    </row>
    <row r="298" spans="6:6">
      <c r="F298" s="176"/>
    </row>
    <row r="299" spans="6:6">
      <c r="F299" s="176"/>
    </row>
    <row r="300" spans="6:6">
      <c r="F300" s="176"/>
    </row>
    <row r="301" spans="6:6">
      <c r="F301" s="176"/>
    </row>
    <row r="302" spans="6:6">
      <c r="F302" s="176"/>
    </row>
    <row r="303" spans="6:6">
      <c r="F303" s="176"/>
    </row>
    <row r="304" spans="6:6">
      <c r="F304" s="176"/>
    </row>
    <row r="305" spans="6:6">
      <c r="F305" s="176"/>
    </row>
    <row r="306" spans="6:6">
      <c r="F306" s="176"/>
    </row>
    <row r="307" spans="6:6">
      <c r="F307" s="176"/>
    </row>
    <row r="308" spans="6:6">
      <c r="F308" s="176"/>
    </row>
    <row r="309" spans="6:6">
      <c r="F309" s="176"/>
    </row>
    <row r="310" spans="6:6">
      <c r="F310" s="176"/>
    </row>
    <row r="311" spans="6:6">
      <c r="F311" s="176"/>
    </row>
    <row r="312" spans="6:6">
      <c r="F312" s="176"/>
    </row>
    <row r="313" spans="6:6">
      <c r="F313" s="176"/>
    </row>
    <row r="314" spans="6:6">
      <c r="F314" s="176"/>
    </row>
    <row r="315" spans="6:6">
      <c r="F315" s="176"/>
    </row>
    <row r="316" spans="6:6">
      <c r="F316" s="176"/>
    </row>
    <row r="317" spans="6:6">
      <c r="F317" s="176"/>
    </row>
    <row r="318" spans="6:6">
      <c r="F318" s="176"/>
    </row>
    <row r="319" spans="6:6">
      <c r="F319" s="176"/>
    </row>
    <row r="320" spans="6:6">
      <c r="F320" s="176"/>
    </row>
    <row r="321" spans="6:6">
      <c r="F321" s="176"/>
    </row>
    <row r="322" spans="6:6">
      <c r="F322" s="176"/>
    </row>
    <row r="323" spans="6:6">
      <c r="F323" s="176"/>
    </row>
    <row r="324" spans="6:6">
      <c r="F324" s="176"/>
    </row>
    <row r="325" spans="6:6">
      <c r="F325" s="176"/>
    </row>
    <row r="326" spans="6:6">
      <c r="F326" s="176"/>
    </row>
    <row r="327" spans="6:6">
      <c r="F327" s="176"/>
    </row>
    <row r="328" spans="6:6">
      <c r="F328" s="176"/>
    </row>
    <row r="329" spans="6:6">
      <c r="F329" s="176"/>
    </row>
    <row r="330" spans="6:6">
      <c r="F330" s="176"/>
    </row>
    <row r="331" spans="6:6">
      <c r="F331" s="176"/>
    </row>
    <row r="332" spans="6:6">
      <c r="F332" s="176"/>
    </row>
    <row r="333" spans="6:6">
      <c r="F333" s="176"/>
    </row>
    <row r="334" spans="6:6">
      <c r="F334" s="176"/>
    </row>
    <row r="335" spans="6:6">
      <c r="F335" s="176"/>
    </row>
    <row r="336" spans="6:6">
      <c r="F336" s="176"/>
    </row>
    <row r="337" spans="6:6">
      <c r="F337" s="176"/>
    </row>
    <row r="338" spans="6:6">
      <c r="F338" s="176"/>
    </row>
    <row r="339" spans="6:6">
      <c r="F339" s="176"/>
    </row>
    <row r="340" spans="6:6">
      <c r="F340" s="176"/>
    </row>
    <row r="341" spans="6:6">
      <c r="F341" s="176"/>
    </row>
    <row r="342" spans="6:6">
      <c r="F342" s="176"/>
    </row>
    <row r="343" spans="6:6">
      <c r="F343" s="176"/>
    </row>
    <row r="344" spans="6:6">
      <c r="F344" s="176"/>
    </row>
    <row r="345" spans="6:6">
      <c r="F345" s="176"/>
    </row>
    <row r="346" spans="6:6">
      <c r="F346" s="176"/>
    </row>
    <row r="347" spans="6:6">
      <c r="F347" s="176"/>
    </row>
    <row r="348" spans="6:6">
      <c r="F348" s="176"/>
    </row>
    <row r="349" spans="6:6">
      <c r="F349" s="176"/>
    </row>
    <row r="350" spans="6:6">
      <c r="F350" s="176"/>
    </row>
    <row r="351" spans="6:6">
      <c r="F351" s="176"/>
    </row>
    <row r="352" spans="6:6">
      <c r="F352" s="176"/>
    </row>
    <row r="353" spans="6:6">
      <c r="F353" s="176"/>
    </row>
    <row r="354" spans="6:6">
      <c r="F354" s="176"/>
    </row>
    <row r="355" spans="6:6">
      <c r="F355" s="176"/>
    </row>
    <row r="356" spans="6:6">
      <c r="F356" s="176"/>
    </row>
    <row r="357" spans="6:6">
      <c r="F357" s="176"/>
    </row>
    <row r="358" spans="6:6">
      <c r="F358" s="176"/>
    </row>
    <row r="359" spans="6:6">
      <c r="F359" s="176"/>
    </row>
    <row r="360" spans="6:6">
      <c r="F360" s="176"/>
    </row>
    <row r="361" spans="6:6">
      <c r="F361" s="176"/>
    </row>
    <row r="362" spans="6:6">
      <c r="F362" s="176"/>
    </row>
    <row r="363" spans="6:6">
      <c r="F363" s="176"/>
    </row>
    <row r="364" spans="6:6">
      <c r="F364" s="176"/>
    </row>
    <row r="365" spans="6:6">
      <c r="F365" s="176"/>
    </row>
    <row r="366" spans="6:6">
      <c r="F366" s="176"/>
    </row>
    <row r="367" spans="6:6">
      <c r="F367" s="176"/>
    </row>
    <row r="368" spans="6:6">
      <c r="F368" s="176"/>
    </row>
    <row r="369" spans="6:6">
      <c r="F369" s="176"/>
    </row>
    <row r="370" spans="6:6">
      <c r="F370" s="176"/>
    </row>
    <row r="371" spans="6:6">
      <c r="F371" s="176"/>
    </row>
    <row r="372" spans="6:6">
      <c r="F372" s="176"/>
    </row>
    <row r="373" spans="6:6">
      <c r="F373" s="176"/>
    </row>
    <row r="374" spans="6:6">
      <c r="F374" s="176"/>
    </row>
    <row r="375" spans="6:6">
      <c r="F375" s="176"/>
    </row>
    <row r="376" spans="6:6">
      <c r="F376" s="176"/>
    </row>
    <row r="377" spans="6:6">
      <c r="F377" s="176"/>
    </row>
    <row r="378" spans="6:6">
      <c r="F378" s="176"/>
    </row>
    <row r="379" spans="6:6">
      <c r="F379" s="176"/>
    </row>
    <row r="380" spans="6:6">
      <c r="F380" s="176"/>
    </row>
    <row r="381" spans="6:6">
      <c r="F381" s="176"/>
    </row>
    <row r="382" spans="6:6">
      <c r="F382" s="176"/>
    </row>
    <row r="383" spans="6:6">
      <c r="F383" s="176"/>
    </row>
    <row r="384" spans="6:6">
      <c r="F384" s="176"/>
    </row>
    <row r="385" spans="6:6">
      <c r="F385" s="176"/>
    </row>
    <row r="386" spans="6:6">
      <c r="F386" s="176"/>
    </row>
    <row r="387" spans="6:6">
      <c r="F387" s="176"/>
    </row>
    <row r="388" spans="6:6">
      <c r="F388" s="176"/>
    </row>
    <row r="389" spans="6:6">
      <c r="F389" s="176"/>
    </row>
    <row r="390" spans="6:6">
      <c r="F390" s="176"/>
    </row>
    <row r="391" spans="6:6">
      <c r="F391" s="176"/>
    </row>
    <row r="392" spans="6:6">
      <c r="F392" s="176"/>
    </row>
    <row r="393" spans="6:6">
      <c r="F393" s="176"/>
    </row>
    <row r="394" spans="6:6">
      <c r="F394" s="176"/>
    </row>
    <row r="395" spans="6:6">
      <c r="F395" s="176"/>
    </row>
    <row r="396" spans="6:6">
      <c r="F396" s="176"/>
    </row>
    <row r="397" spans="6:6">
      <c r="F397" s="176"/>
    </row>
    <row r="398" spans="6:6">
      <c r="F398" s="176"/>
    </row>
    <row r="399" spans="6:6">
      <c r="F399" s="176"/>
    </row>
    <row r="400" spans="6:6">
      <c r="F400" s="176"/>
    </row>
    <row r="401" spans="6:6">
      <c r="F401" s="176"/>
    </row>
    <row r="402" spans="6:6">
      <c r="F402" s="176"/>
    </row>
    <row r="403" spans="6:6">
      <c r="F403" s="176"/>
    </row>
    <row r="404" spans="6:6">
      <c r="F404" s="176"/>
    </row>
    <row r="405" spans="6:6">
      <c r="F405" s="176"/>
    </row>
    <row r="406" spans="6:6">
      <c r="F406" s="176"/>
    </row>
    <row r="407" spans="6:6">
      <c r="F407" s="176"/>
    </row>
    <row r="408" spans="6:6">
      <c r="F408" s="176"/>
    </row>
    <row r="409" spans="6:6">
      <c r="F409" s="176"/>
    </row>
    <row r="410" spans="6:6">
      <c r="F410" s="176"/>
    </row>
    <row r="411" spans="6:6">
      <c r="F411" s="176"/>
    </row>
    <row r="412" spans="6:6">
      <c r="F412" s="176"/>
    </row>
    <row r="413" spans="6:6">
      <c r="F413" s="176"/>
    </row>
    <row r="414" spans="6:6">
      <c r="F414" s="176"/>
    </row>
    <row r="415" spans="6:6">
      <c r="F415" s="176"/>
    </row>
    <row r="416" spans="6:6">
      <c r="F416" s="176"/>
    </row>
    <row r="417" spans="6:6">
      <c r="F417" s="176"/>
    </row>
    <row r="418" spans="6:6">
      <c r="F418" s="176"/>
    </row>
    <row r="419" spans="6:6">
      <c r="F419" s="176"/>
    </row>
    <row r="420" spans="6:6">
      <c r="F420" s="176"/>
    </row>
    <row r="421" spans="6:6">
      <c r="F421" s="176"/>
    </row>
    <row r="422" spans="6:6">
      <c r="F422" s="176"/>
    </row>
    <row r="423" spans="6:6">
      <c r="F423" s="176"/>
    </row>
    <row r="424" spans="6:6">
      <c r="F424" s="176"/>
    </row>
    <row r="425" spans="6:6">
      <c r="F425" s="176"/>
    </row>
    <row r="426" spans="6:6">
      <c r="F426" s="176"/>
    </row>
    <row r="427" spans="6:6">
      <c r="F427" s="176"/>
    </row>
    <row r="428" spans="6:6">
      <c r="F428" s="176"/>
    </row>
    <row r="429" spans="6:6">
      <c r="F429" s="176"/>
    </row>
    <row r="430" spans="6:6">
      <c r="F430" s="176"/>
    </row>
    <row r="431" spans="6:6">
      <c r="F431" s="176"/>
    </row>
    <row r="432" spans="6:6">
      <c r="F432" s="176"/>
    </row>
    <row r="433" spans="6:6">
      <c r="F433" s="176"/>
    </row>
    <row r="434" spans="6:6">
      <c r="F434" s="176"/>
    </row>
    <row r="435" spans="6:6">
      <c r="F435" s="176"/>
    </row>
    <row r="436" spans="6:6">
      <c r="F436" s="176"/>
    </row>
    <row r="437" spans="6:6">
      <c r="F437" s="176"/>
    </row>
    <row r="438" spans="6:6">
      <c r="F438" s="176"/>
    </row>
    <row r="439" spans="6:6">
      <c r="F439" s="176"/>
    </row>
    <row r="440" spans="6:6">
      <c r="F440" s="176"/>
    </row>
    <row r="441" spans="6:6">
      <c r="F441" s="176"/>
    </row>
    <row r="442" spans="6:6">
      <c r="F442" s="176"/>
    </row>
    <row r="443" spans="6:6">
      <c r="F443" s="176"/>
    </row>
    <row r="444" spans="6:6">
      <c r="F444" s="176"/>
    </row>
    <row r="445" spans="6:6">
      <c r="F445" s="176"/>
    </row>
    <row r="446" spans="6:6">
      <c r="F446" s="176"/>
    </row>
    <row r="447" spans="6:6">
      <c r="F447" s="176"/>
    </row>
    <row r="448" spans="6:6">
      <c r="F448" s="176"/>
    </row>
    <row r="449" spans="6:6">
      <c r="F449" s="176"/>
    </row>
    <row r="450" spans="6:6">
      <c r="F450" s="176"/>
    </row>
    <row r="451" spans="6:6">
      <c r="F451" s="176"/>
    </row>
    <row r="452" spans="6:6">
      <c r="F452" s="176"/>
    </row>
    <row r="453" spans="6:6">
      <c r="F453" s="176"/>
    </row>
    <row r="454" spans="6:6">
      <c r="F454" s="176"/>
    </row>
    <row r="455" spans="6:6">
      <c r="F455" s="176"/>
    </row>
    <row r="456" spans="6:6">
      <c r="F456" s="176"/>
    </row>
    <row r="457" spans="6:6">
      <c r="F457" s="176"/>
    </row>
    <row r="458" spans="6:6">
      <c r="F458" s="176"/>
    </row>
    <row r="459" spans="6:6">
      <c r="F459" s="176"/>
    </row>
    <row r="460" spans="6:6">
      <c r="F460" s="176"/>
    </row>
    <row r="461" spans="6:6">
      <c r="F461" s="176"/>
    </row>
    <row r="462" spans="6:6">
      <c r="F462" s="176"/>
    </row>
    <row r="463" spans="6:6">
      <c r="F463" s="176"/>
    </row>
    <row r="464" spans="6:6">
      <c r="F464" s="176"/>
    </row>
    <row r="465" spans="6:6">
      <c r="F465" s="176"/>
    </row>
    <row r="466" spans="6:6">
      <c r="F466" s="176"/>
    </row>
    <row r="467" spans="6:6">
      <c r="F467" s="176"/>
    </row>
    <row r="468" spans="6:6">
      <c r="F468" s="176"/>
    </row>
    <row r="469" spans="6:6">
      <c r="F469" s="176"/>
    </row>
    <row r="470" spans="6:6">
      <c r="F470" s="176"/>
    </row>
    <row r="471" spans="6:6">
      <c r="F471" s="176"/>
    </row>
    <row r="472" spans="6:6">
      <c r="F472" s="176"/>
    </row>
    <row r="473" spans="6:6">
      <c r="F473" s="176"/>
    </row>
    <row r="474" spans="6:6">
      <c r="F474" s="176"/>
    </row>
    <row r="475" spans="6:6">
      <c r="F475" s="176"/>
    </row>
    <row r="476" spans="6:6">
      <c r="F476" s="176"/>
    </row>
    <row r="477" spans="6:6">
      <c r="F477" s="176"/>
    </row>
    <row r="478" spans="6:6">
      <c r="F478" s="176"/>
    </row>
    <row r="479" spans="6:6">
      <c r="F479" s="176"/>
    </row>
    <row r="480" spans="6:6">
      <c r="F480" s="176"/>
    </row>
    <row r="481" spans="6:6">
      <c r="F481" s="176"/>
    </row>
    <row r="482" spans="6:6">
      <c r="F482" s="176"/>
    </row>
    <row r="483" spans="6:6">
      <c r="F483" s="176"/>
    </row>
    <row r="484" spans="6:6">
      <c r="F484" s="176"/>
    </row>
    <row r="485" spans="6:6">
      <c r="F485" s="176"/>
    </row>
    <row r="486" spans="6:6">
      <c r="F486" s="176"/>
    </row>
    <row r="487" spans="6:6">
      <c r="F487" s="176"/>
    </row>
    <row r="488" spans="6:6">
      <c r="F488" s="176"/>
    </row>
    <row r="489" spans="6:6">
      <c r="F489" s="176"/>
    </row>
    <row r="490" spans="6:6">
      <c r="F490" s="176"/>
    </row>
    <row r="491" spans="6:6">
      <c r="F491" s="176"/>
    </row>
    <row r="492" spans="6:6">
      <c r="F492" s="176"/>
    </row>
    <row r="493" spans="6:6">
      <c r="F493" s="176"/>
    </row>
    <row r="494" spans="6:6">
      <c r="F494" s="176"/>
    </row>
    <row r="495" spans="6:6">
      <c r="F495" s="176"/>
    </row>
    <row r="496" spans="6:6">
      <c r="F496" s="176"/>
    </row>
    <row r="497" spans="6:6">
      <c r="F497" s="176"/>
    </row>
    <row r="498" spans="6:6">
      <c r="F498" s="176"/>
    </row>
    <row r="499" spans="6:6">
      <c r="F499" s="176"/>
    </row>
    <row r="500" spans="6:6">
      <c r="F500" s="176"/>
    </row>
    <row r="501" spans="6:6">
      <c r="F501" s="176"/>
    </row>
    <row r="502" spans="6:6">
      <c r="F502" s="176"/>
    </row>
    <row r="503" spans="6:6">
      <c r="F503" s="176"/>
    </row>
    <row r="504" spans="6:6">
      <c r="F504" s="176"/>
    </row>
    <row r="505" spans="6:6">
      <c r="F505" s="176"/>
    </row>
    <row r="506" spans="6:6">
      <c r="F506" s="176"/>
    </row>
    <row r="507" spans="6:6">
      <c r="F507" s="176"/>
    </row>
    <row r="508" spans="6:6">
      <c r="F508" s="176"/>
    </row>
    <row r="509" spans="6:6">
      <c r="F509" s="176"/>
    </row>
    <row r="510" spans="6:6">
      <c r="F510" s="176"/>
    </row>
    <row r="511" spans="6:6">
      <c r="F511" s="176"/>
    </row>
    <row r="512" spans="6:6">
      <c r="F512" s="176"/>
    </row>
    <row r="513" spans="6:6">
      <c r="F513" s="176"/>
    </row>
    <row r="514" spans="6:6">
      <c r="F514" s="176"/>
    </row>
    <row r="515" spans="6:6">
      <c r="F515" s="176"/>
    </row>
    <row r="516" spans="6:6">
      <c r="F516" s="176"/>
    </row>
    <row r="517" spans="6:6">
      <c r="F517" s="176"/>
    </row>
    <row r="518" spans="6:6">
      <c r="F518" s="176"/>
    </row>
    <row r="519" spans="6:6">
      <c r="F519" s="176"/>
    </row>
    <row r="520" spans="6:6">
      <c r="F520" s="176"/>
    </row>
    <row r="521" spans="6:6">
      <c r="F521" s="176"/>
    </row>
    <row r="522" spans="6:6">
      <c r="F522" s="176"/>
    </row>
    <row r="523" spans="6:6">
      <c r="F523" s="176"/>
    </row>
    <row r="524" spans="6:6">
      <c r="F524" s="176"/>
    </row>
    <row r="525" spans="6:6">
      <c r="F525" s="176"/>
    </row>
    <row r="526" spans="6:6">
      <c r="F526" s="176"/>
    </row>
    <row r="527" spans="6:6">
      <c r="F527" s="176"/>
    </row>
    <row r="528" spans="6:6">
      <c r="F528" s="176"/>
    </row>
    <row r="529" spans="6:6">
      <c r="F529" s="176"/>
    </row>
    <row r="530" spans="6:6">
      <c r="F530" s="176"/>
    </row>
    <row r="531" spans="6:6">
      <c r="F531" s="176"/>
    </row>
    <row r="532" spans="6:6">
      <c r="F532" s="176"/>
    </row>
    <row r="533" spans="6:6">
      <c r="F533" s="176"/>
    </row>
    <row r="534" spans="6:6">
      <c r="F534" s="176"/>
    </row>
    <row r="535" spans="6:6">
      <c r="F535" s="176"/>
    </row>
    <row r="536" spans="6:6">
      <c r="F536" s="176"/>
    </row>
    <row r="537" spans="6:6">
      <c r="F537" s="176"/>
    </row>
    <row r="538" spans="6:6">
      <c r="F538" s="176"/>
    </row>
    <row r="539" spans="6:6">
      <c r="F539" s="176"/>
    </row>
    <row r="540" spans="6:6">
      <c r="F540" s="176"/>
    </row>
    <row r="541" spans="6:6">
      <c r="F541" s="176"/>
    </row>
    <row r="542" spans="6:6">
      <c r="F542" s="176"/>
    </row>
    <row r="543" spans="6:6">
      <c r="F543" s="176"/>
    </row>
    <row r="544" spans="6:6">
      <c r="F544" s="176"/>
    </row>
    <row r="545" spans="6:6">
      <c r="F545" s="176"/>
    </row>
    <row r="546" spans="6:6">
      <c r="F546" s="176"/>
    </row>
    <row r="547" spans="6:6">
      <c r="F547" s="176"/>
    </row>
    <row r="548" spans="6:6">
      <c r="F548" s="176"/>
    </row>
    <row r="549" spans="6:6">
      <c r="F549" s="176"/>
    </row>
    <row r="550" spans="6:6">
      <c r="F550" s="176"/>
    </row>
    <row r="551" spans="6:6">
      <c r="F551" s="176"/>
    </row>
    <row r="552" spans="6:6">
      <c r="F552" s="176"/>
    </row>
    <row r="553" spans="6:6">
      <c r="F553" s="176"/>
    </row>
    <row r="554" spans="6:6">
      <c r="F554" s="176"/>
    </row>
    <row r="555" spans="6:6">
      <c r="F555" s="176"/>
    </row>
    <row r="556" spans="6:6">
      <c r="F556" s="176"/>
    </row>
    <row r="557" spans="6:6">
      <c r="F557" s="176"/>
    </row>
    <row r="558" spans="6:6">
      <c r="F558" s="176"/>
    </row>
    <row r="559" spans="6:6">
      <c r="F559" s="176"/>
    </row>
    <row r="560" spans="6:6">
      <c r="F560" s="176"/>
    </row>
    <row r="561" spans="6:6">
      <c r="F561" s="176"/>
    </row>
    <row r="562" spans="6:6">
      <c r="F562" s="176"/>
    </row>
    <row r="563" spans="6:6">
      <c r="F563" s="176"/>
    </row>
    <row r="564" spans="6:6">
      <c r="F564" s="176"/>
    </row>
    <row r="565" spans="6:6">
      <c r="F565" s="176"/>
    </row>
    <row r="566" spans="6:6">
      <c r="F566" s="176"/>
    </row>
    <row r="567" spans="6:6">
      <c r="F567" s="176"/>
    </row>
    <row r="568" spans="6:6">
      <c r="F568" s="176"/>
    </row>
    <row r="569" spans="6:6">
      <c r="F569" s="176"/>
    </row>
    <row r="570" spans="6:6">
      <c r="F570" s="176"/>
    </row>
    <row r="571" spans="6:6">
      <c r="F571" s="176"/>
    </row>
    <row r="572" spans="6:6">
      <c r="F572" s="176"/>
    </row>
    <row r="573" spans="6:6">
      <c r="F573" s="176"/>
    </row>
    <row r="574" spans="6:6">
      <c r="F574" s="176"/>
    </row>
    <row r="575" spans="6:6">
      <c r="F575" s="176"/>
    </row>
    <row r="576" spans="6:6">
      <c r="F576" s="176"/>
    </row>
    <row r="577" spans="6:6">
      <c r="F577" s="176"/>
    </row>
    <row r="578" spans="6:6">
      <c r="F578" s="176"/>
    </row>
    <row r="579" spans="6:6">
      <c r="F579" s="176"/>
    </row>
    <row r="580" spans="6:6">
      <c r="F580" s="176"/>
    </row>
    <row r="581" spans="6:6">
      <c r="F581" s="176"/>
    </row>
    <row r="582" spans="6:6">
      <c r="F582" s="176"/>
    </row>
    <row r="583" spans="6:6">
      <c r="F583" s="176"/>
    </row>
    <row r="584" spans="6:6">
      <c r="F584" s="176"/>
    </row>
    <row r="585" spans="6:6">
      <c r="F585" s="176"/>
    </row>
    <row r="586" spans="6:6">
      <c r="F586" s="176"/>
    </row>
    <row r="587" spans="6:6">
      <c r="F587" s="176"/>
    </row>
    <row r="588" spans="6:6">
      <c r="F588" s="176"/>
    </row>
    <row r="589" spans="6:6">
      <c r="F589" s="176"/>
    </row>
    <row r="590" spans="6:6">
      <c r="F590" s="176"/>
    </row>
    <row r="591" spans="6:6">
      <c r="F591" s="176"/>
    </row>
    <row r="592" spans="6:6">
      <c r="F592" s="176"/>
    </row>
    <row r="593" spans="6:6">
      <c r="F593" s="176"/>
    </row>
    <row r="594" spans="6:6">
      <c r="F594" s="176"/>
    </row>
    <row r="595" spans="6:6">
      <c r="F595" s="176"/>
    </row>
    <row r="596" spans="6:6">
      <c r="F596" s="176"/>
    </row>
    <row r="597" spans="6:6">
      <c r="F597" s="176"/>
    </row>
    <row r="598" spans="6:6">
      <c r="F598" s="176"/>
    </row>
    <row r="599" spans="6:6">
      <c r="F599" s="176"/>
    </row>
    <row r="600" spans="6:6">
      <c r="F600" s="176"/>
    </row>
    <row r="601" spans="6:6">
      <c r="F601" s="176"/>
    </row>
    <row r="602" spans="6:6">
      <c r="F602" s="176"/>
    </row>
    <row r="603" spans="6:6">
      <c r="F603" s="176"/>
    </row>
    <row r="604" spans="6:6">
      <c r="F604" s="176"/>
    </row>
    <row r="605" spans="6:6">
      <c r="F605" s="176"/>
    </row>
    <row r="606" spans="6:6">
      <c r="F606" s="176"/>
    </row>
    <row r="607" spans="6:6">
      <c r="F607" s="176"/>
    </row>
    <row r="608" spans="6:6">
      <c r="F608" s="176"/>
    </row>
    <row r="609" spans="6:6">
      <c r="F609" s="176"/>
    </row>
    <row r="610" spans="6:6">
      <c r="F610" s="176"/>
    </row>
    <row r="611" spans="6:6">
      <c r="F611" s="176"/>
    </row>
    <row r="612" spans="6:6">
      <c r="F612" s="176"/>
    </row>
    <row r="613" spans="6:6">
      <c r="F613" s="176"/>
    </row>
    <row r="614" spans="6:6">
      <c r="F614" s="176"/>
    </row>
    <row r="615" spans="6:6">
      <c r="F615" s="176"/>
    </row>
    <row r="616" spans="6:6">
      <c r="F616" s="176"/>
    </row>
    <row r="617" spans="6:6">
      <c r="F617" s="176"/>
    </row>
    <row r="618" spans="6:6">
      <c r="F618" s="176"/>
    </row>
    <row r="619" spans="6:6">
      <c r="F619" s="176"/>
    </row>
    <row r="620" spans="6:6">
      <c r="F620" s="176"/>
    </row>
    <row r="621" spans="6:6">
      <c r="F621" s="176"/>
    </row>
    <row r="622" spans="6:6">
      <c r="F622" s="176"/>
    </row>
    <row r="623" spans="6:6">
      <c r="F623" s="176"/>
    </row>
    <row r="624" spans="6:6">
      <c r="F624" s="176"/>
    </row>
    <row r="625" spans="6:6">
      <c r="F625" s="176"/>
    </row>
    <row r="626" spans="6:6">
      <c r="F626" s="176"/>
    </row>
    <row r="627" spans="6:6">
      <c r="F627" s="176"/>
    </row>
    <row r="628" spans="6:6">
      <c r="F628" s="176"/>
    </row>
    <row r="629" spans="6:6">
      <c r="F629" s="176"/>
    </row>
    <row r="630" spans="6:6">
      <c r="F630" s="176"/>
    </row>
    <row r="631" spans="6:6">
      <c r="F631" s="176"/>
    </row>
    <row r="632" spans="6:6">
      <c r="F632" s="176"/>
    </row>
    <row r="633" spans="6:6">
      <c r="F633" s="176"/>
    </row>
    <row r="634" spans="6:6">
      <c r="F634" s="176"/>
    </row>
    <row r="635" spans="6:6">
      <c r="F635" s="176"/>
    </row>
    <row r="636" spans="6:6">
      <c r="F636" s="176"/>
    </row>
    <row r="637" spans="6:6">
      <c r="F637" s="176"/>
    </row>
    <row r="638" spans="6:6">
      <c r="F638" s="176"/>
    </row>
    <row r="639" spans="6:6">
      <c r="F639" s="176"/>
    </row>
    <row r="640" spans="6:6">
      <c r="F640" s="176"/>
    </row>
    <row r="641" spans="6:6">
      <c r="F641" s="176"/>
    </row>
    <row r="642" spans="6:6">
      <c r="F642" s="176"/>
    </row>
    <row r="643" spans="6:6">
      <c r="F643" s="176"/>
    </row>
    <row r="644" spans="6:6">
      <c r="F644" s="176"/>
    </row>
    <row r="645" spans="6:6">
      <c r="F645" s="176"/>
    </row>
    <row r="646" spans="6:6">
      <c r="F646" s="176"/>
    </row>
    <row r="647" spans="6:6">
      <c r="F647" s="176"/>
    </row>
    <row r="648" spans="6:6">
      <c r="F648" s="176"/>
    </row>
    <row r="649" spans="6:6">
      <c r="F649" s="176"/>
    </row>
    <row r="650" spans="6:6">
      <c r="F650" s="176"/>
    </row>
    <row r="651" spans="6:6">
      <c r="F651" s="176"/>
    </row>
    <row r="652" spans="6:6">
      <c r="F652" s="176"/>
    </row>
    <row r="653" spans="6:6">
      <c r="F653" s="176"/>
    </row>
    <row r="654" spans="6:6">
      <c r="F654" s="176"/>
    </row>
    <row r="655" spans="6:6">
      <c r="F655" s="176"/>
    </row>
    <row r="656" spans="6:6">
      <c r="F656" s="176"/>
    </row>
    <row r="657" spans="6:6">
      <c r="F657" s="176"/>
    </row>
    <row r="658" spans="6:6">
      <c r="F658" s="176"/>
    </row>
    <row r="659" spans="6:6">
      <c r="F659" s="176"/>
    </row>
    <row r="660" spans="6:6">
      <c r="F660" s="176"/>
    </row>
    <row r="661" spans="6:6">
      <c r="F661" s="176"/>
    </row>
    <row r="662" spans="6:6">
      <c r="F662" s="176"/>
    </row>
    <row r="663" spans="6:6">
      <c r="F663" s="176"/>
    </row>
    <row r="664" spans="6:6">
      <c r="F664" s="176"/>
    </row>
    <row r="665" spans="6:6">
      <c r="F665" s="176"/>
    </row>
    <row r="666" spans="6:6">
      <c r="F666" s="176"/>
    </row>
    <row r="667" spans="6:6">
      <c r="F667" s="176"/>
    </row>
    <row r="668" spans="6:6">
      <c r="F668" s="176"/>
    </row>
    <row r="669" spans="6:6">
      <c r="F669" s="176"/>
    </row>
    <row r="670" spans="6:6">
      <c r="F670" s="176"/>
    </row>
    <row r="671" spans="6:6">
      <c r="F671" s="176"/>
    </row>
    <row r="672" spans="6:6">
      <c r="F672" s="176"/>
    </row>
    <row r="673" spans="6:6">
      <c r="F673" s="176"/>
    </row>
    <row r="674" spans="6:6">
      <c r="F674" s="176"/>
    </row>
    <row r="675" spans="6:6">
      <c r="F675" s="176"/>
    </row>
    <row r="676" spans="6:6">
      <c r="F676" s="176"/>
    </row>
    <row r="677" spans="6:6">
      <c r="F677" s="176"/>
    </row>
    <row r="678" spans="6:6">
      <c r="F678" s="176"/>
    </row>
    <row r="679" spans="6:6">
      <c r="F679" s="176"/>
    </row>
    <row r="680" spans="6:6">
      <c r="F680" s="176"/>
    </row>
    <row r="681" spans="6:6">
      <c r="F681" s="176"/>
    </row>
    <row r="682" spans="6:6">
      <c r="F682" s="176"/>
    </row>
    <row r="683" spans="6:6">
      <c r="F683" s="176"/>
    </row>
    <row r="684" spans="6:6">
      <c r="F684" s="176"/>
    </row>
    <row r="685" spans="6:6">
      <c r="F685" s="176"/>
    </row>
    <row r="686" spans="6:6">
      <c r="F686" s="176"/>
    </row>
    <row r="687" spans="6:6">
      <c r="F687" s="176"/>
    </row>
    <row r="688" spans="6:6">
      <c r="F688" s="176"/>
    </row>
    <row r="689" spans="6:6">
      <c r="F689" s="176"/>
    </row>
    <row r="690" spans="6:6">
      <c r="F690" s="176"/>
    </row>
    <row r="691" spans="6:6">
      <c r="F691" s="176"/>
    </row>
    <row r="692" spans="6:6">
      <c r="F692" s="176"/>
    </row>
    <row r="693" spans="6:6">
      <c r="F693" s="176"/>
    </row>
    <row r="694" spans="6:6">
      <c r="F694" s="176"/>
    </row>
    <row r="695" spans="6:6">
      <c r="F695" s="176"/>
    </row>
    <row r="696" spans="6:6">
      <c r="F696" s="176"/>
    </row>
    <row r="697" spans="6:6">
      <c r="F697" s="176"/>
    </row>
    <row r="698" spans="6:6">
      <c r="F698" s="176"/>
    </row>
    <row r="699" spans="6:6">
      <c r="F699" s="176"/>
    </row>
    <row r="700" spans="6:6">
      <c r="F700" s="176"/>
    </row>
    <row r="701" spans="6:6">
      <c r="F701" s="176"/>
    </row>
    <row r="702" spans="6:6">
      <c r="F702" s="176"/>
    </row>
    <row r="703" spans="6:6">
      <c r="F703" s="176"/>
    </row>
    <row r="704" spans="6:6">
      <c r="F704" s="176"/>
    </row>
    <row r="705" spans="6:6">
      <c r="F705" s="176"/>
    </row>
    <row r="706" spans="6:6">
      <c r="F706" s="176"/>
    </row>
    <row r="707" spans="6:6">
      <c r="F707" s="176"/>
    </row>
    <row r="708" spans="6:6">
      <c r="F708" s="176"/>
    </row>
    <row r="709" spans="6:6">
      <c r="F709" s="176"/>
    </row>
    <row r="710" spans="6:6">
      <c r="F710" s="176"/>
    </row>
    <row r="711" spans="6:6">
      <c r="F711" s="176"/>
    </row>
    <row r="712" spans="6:6">
      <c r="F712" s="176"/>
    </row>
    <row r="713" spans="6:6">
      <c r="F713" s="176"/>
    </row>
    <row r="714" spans="6:6">
      <c r="F714" s="176"/>
    </row>
    <row r="715" spans="6:6">
      <c r="F715" s="176"/>
    </row>
    <row r="716" spans="6:6">
      <c r="F716" s="176"/>
    </row>
    <row r="717" spans="6:6">
      <c r="F717" s="176"/>
    </row>
    <row r="718" spans="6:6">
      <c r="F718" s="176"/>
    </row>
    <row r="719" spans="6:6">
      <c r="F719" s="176"/>
    </row>
    <row r="720" spans="6:6">
      <c r="F720" s="176"/>
    </row>
    <row r="721" spans="6:6">
      <c r="F721" s="176"/>
    </row>
    <row r="722" spans="6:6">
      <c r="F722" s="176"/>
    </row>
    <row r="723" spans="6:6">
      <c r="F723" s="176"/>
    </row>
    <row r="724" spans="6:6">
      <c r="F724" s="176"/>
    </row>
    <row r="725" spans="6:6">
      <c r="F725" s="176"/>
    </row>
    <row r="726" spans="6:6">
      <c r="F726" s="176"/>
    </row>
    <row r="727" spans="6:6">
      <c r="F727" s="176"/>
    </row>
    <row r="728" spans="6:6">
      <c r="F728" s="176"/>
    </row>
    <row r="729" spans="6:6">
      <c r="F729" s="176"/>
    </row>
    <row r="730" spans="6:6">
      <c r="F730" s="176"/>
    </row>
    <row r="731" spans="6:6">
      <c r="F731" s="176"/>
    </row>
    <row r="732" spans="6:6">
      <c r="F732" s="176"/>
    </row>
    <row r="733" spans="6:6">
      <c r="F733" s="176"/>
    </row>
    <row r="734" spans="6:6">
      <c r="F734" s="176"/>
    </row>
    <row r="735" spans="6:6">
      <c r="F735" s="176"/>
    </row>
    <row r="736" spans="6:6">
      <c r="F736" s="176"/>
    </row>
    <row r="737" spans="6:6">
      <c r="F737" s="176"/>
    </row>
    <row r="738" spans="6:6">
      <c r="F738" s="176"/>
    </row>
    <row r="739" spans="6:6">
      <c r="F739" s="176"/>
    </row>
    <row r="740" spans="6:6">
      <c r="F740" s="176"/>
    </row>
    <row r="741" spans="6:6">
      <c r="F741" s="176"/>
    </row>
    <row r="742" spans="6:6">
      <c r="F742" s="176"/>
    </row>
    <row r="743" spans="6:6">
      <c r="F743" s="176"/>
    </row>
    <row r="744" spans="6:6">
      <c r="F744" s="176"/>
    </row>
    <row r="745" spans="6:6">
      <c r="F745" s="176"/>
    </row>
    <row r="746" spans="6:6">
      <c r="F746" s="176"/>
    </row>
    <row r="747" spans="6:6">
      <c r="F747" s="176"/>
    </row>
    <row r="748" spans="6:6">
      <c r="F748" s="176"/>
    </row>
    <row r="749" spans="6:6">
      <c r="F749" s="176"/>
    </row>
    <row r="750" spans="6:6">
      <c r="F750" s="176"/>
    </row>
    <row r="751" spans="6:6">
      <c r="F751" s="176"/>
    </row>
    <row r="752" spans="6:6">
      <c r="F752" s="176"/>
    </row>
    <row r="753" spans="6:6">
      <c r="F753" s="176"/>
    </row>
    <row r="754" spans="6:6">
      <c r="F754" s="176"/>
    </row>
    <row r="755" spans="6:6">
      <c r="F755" s="176"/>
    </row>
    <row r="756" spans="6:6">
      <c r="F756" s="176"/>
    </row>
    <row r="757" spans="6:6">
      <c r="F757" s="176"/>
    </row>
    <row r="758" spans="6:6">
      <c r="F758" s="176"/>
    </row>
    <row r="759" spans="6:6">
      <c r="F759" s="176"/>
    </row>
    <row r="760" spans="6:6">
      <c r="F760" s="176"/>
    </row>
    <row r="761" spans="6:6">
      <c r="F761" s="176"/>
    </row>
    <row r="762" spans="6:6">
      <c r="F762" s="176"/>
    </row>
    <row r="763" spans="6:6">
      <c r="F763" s="176"/>
    </row>
    <row r="764" spans="6:6">
      <c r="F764" s="176"/>
    </row>
    <row r="765" spans="6:6">
      <c r="F765" s="176"/>
    </row>
    <row r="766" spans="6:6">
      <c r="F766" s="176"/>
    </row>
    <row r="767" spans="6:6">
      <c r="F767" s="176"/>
    </row>
    <row r="768" spans="6:6">
      <c r="F768" s="176"/>
    </row>
    <row r="769" spans="6:6">
      <c r="F769" s="176"/>
    </row>
    <row r="770" spans="6:6">
      <c r="F770" s="176"/>
    </row>
    <row r="771" spans="6:6">
      <c r="F771" s="176"/>
    </row>
    <row r="772" spans="6:6">
      <c r="F772" s="176"/>
    </row>
    <row r="773" spans="6:6">
      <c r="F773" s="176"/>
    </row>
    <row r="774" spans="6:6">
      <c r="F774" s="176"/>
    </row>
    <row r="775" spans="6:6">
      <c r="F775" s="176"/>
    </row>
    <row r="776" spans="6:6">
      <c r="F776" s="176"/>
    </row>
    <row r="777" spans="6:6">
      <c r="F777" s="176"/>
    </row>
    <row r="778" spans="6:6">
      <c r="F778" s="176"/>
    </row>
    <row r="779" spans="6:6">
      <c r="F779" s="176"/>
    </row>
    <row r="780" spans="6:6">
      <c r="F780" s="176"/>
    </row>
    <row r="781" spans="6:6">
      <c r="F781" s="176"/>
    </row>
    <row r="782" spans="6:6">
      <c r="F782" s="176"/>
    </row>
    <row r="783" spans="6:6">
      <c r="F783" s="176"/>
    </row>
    <row r="784" spans="6:6">
      <c r="F784" s="176"/>
    </row>
    <row r="785" spans="6:6">
      <c r="F785" s="176"/>
    </row>
    <row r="786" spans="6:6">
      <c r="F786" s="176"/>
    </row>
    <row r="787" spans="6:6">
      <c r="F787" s="176"/>
    </row>
    <row r="788" spans="6:6">
      <c r="F788" s="176"/>
    </row>
    <row r="789" spans="6:6">
      <c r="F789" s="176"/>
    </row>
    <row r="790" spans="6:6">
      <c r="F790" s="176"/>
    </row>
    <row r="791" spans="6:6">
      <c r="F791" s="176"/>
    </row>
    <row r="792" spans="6:6">
      <c r="F792" s="176"/>
    </row>
    <row r="793" spans="6:6">
      <c r="F793" s="176"/>
    </row>
    <row r="794" spans="6:6">
      <c r="F794" s="176"/>
    </row>
    <row r="795" spans="6:6">
      <c r="F795" s="176"/>
    </row>
    <row r="796" spans="6:6">
      <c r="F796" s="176"/>
    </row>
    <row r="797" spans="6:6">
      <c r="F797" s="176"/>
    </row>
    <row r="798" spans="6:6">
      <c r="F798" s="176"/>
    </row>
    <row r="799" spans="6:6">
      <c r="F799" s="176"/>
    </row>
    <row r="800" spans="6:6">
      <c r="F800" s="176"/>
    </row>
    <row r="801" spans="6:6">
      <c r="F801" s="176"/>
    </row>
    <row r="802" spans="6:6">
      <c r="F802" s="176"/>
    </row>
    <row r="803" spans="6:6">
      <c r="F803" s="176"/>
    </row>
    <row r="804" spans="6:6">
      <c r="F804" s="176"/>
    </row>
    <row r="805" spans="6:6">
      <c r="F805" s="176"/>
    </row>
    <row r="806" spans="6:6">
      <c r="F806" s="176"/>
    </row>
    <row r="807" spans="6:6">
      <c r="F807" s="176"/>
    </row>
    <row r="808" spans="6:6">
      <c r="F808" s="176"/>
    </row>
    <row r="809" spans="6:6">
      <c r="F809" s="176"/>
    </row>
    <row r="810" spans="6:6">
      <c r="F810" s="176"/>
    </row>
    <row r="811" spans="6:6">
      <c r="F811" s="176"/>
    </row>
    <row r="812" spans="6:6">
      <c r="F812" s="176"/>
    </row>
    <row r="813" spans="6:6">
      <c r="F813" s="176"/>
    </row>
    <row r="814" spans="6:6">
      <c r="F814" s="176"/>
    </row>
    <row r="815" spans="6:6">
      <c r="F815" s="176"/>
    </row>
    <row r="816" spans="6:6">
      <c r="F816" s="176"/>
    </row>
    <row r="817" spans="6:6">
      <c r="F817" s="176"/>
    </row>
    <row r="818" spans="6:6">
      <c r="F818" s="176"/>
    </row>
    <row r="819" spans="6:6">
      <c r="F819" s="176"/>
    </row>
    <row r="820" spans="6:6">
      <c r="F820" s="176"/>
    </row>
    <row r="821" spans="6:6">
      <c r="F821" s="176"/>
    </row>
    <row r="822" spans="6:6">
      <c r="F822" s="176"/>
    </row>
    <row r="823" spans="6:6">
      <c r="F823" s="176"/>
    </row>
    <row r="824" spans="6:6">
      <c r="F824" s="176"/>
    </row>
    <row r="825" spans="6:6">
      <c r="F825" s="176"/>
    </row>
    <row r="826" spans="6:6">
      <c r="F826" s="176"/>
    </row>
    <row r="827" spans="6:6">
      <c r="F827" s="176"/>
    </row>
    <row r="828" spans="6:6">
      <c r="F828" s="176"/>
    </row>
    <row r="829" spans="6:6">
      <c r="F829" s="176"/>
    </row>
    <row r="830" spans="6:6">
      <c r="F830" s="176"/>
    </row>
    <row r="831" spans="6:6">
      <c r="F831" s="176"/>
    </row>
    <row r="832" spans="6:6">
      <c r="F832" s="176"/>
    </row>
    <row r="833" spans="6:6">
      <c r="F833" s="176"/>
    </row>
    <row r="834" spans="6:6">
      <c r="F834" s="176"/>
    </row>
    <row r="835" spans="6:6">
      <c r="F835" s="176"/>
    </row>
    <row r="836" spans="6:6">
      <c r="F836" s="176"/>
    </row>
    <row r="837" spans="6:6">
      <c r="F837" s="176"/>
    </row>
    <row r="838" spans="6:6">
      <c r="F838" s="176"/>
    </row>
    <row r="839" spans="6:6">
      <c r="F839" s="176"/>
    </row>
    <row r="840" spans="6:6">
      <c r="F840" s="176"/>
    </row>
    <row r="841" spans="6:6">
      <c r="F841" s="176"/>
    </row>
    <row r="842" spans="6:6">
      <c r="F842" s="176"/>
    </row>
    <row r="843" spans="6:6">
      <c r="F843" s="176"/>
    </row>
    <row r="844" spans="6:6">
      <c r="F844" s="176"/>
    </row>
    <row r="845" spans="6:6">
      <c r="F845" s="176"/>
    </row>
    <row r="846" spans="6:6">
      <c r="F846" s="176"/>
    </row>
    <row r="847" spans="6:6">
      <c r="F847" s="176"/>
    </row>
    <row r="848" spans="6:6">
      <c r="F848" s="176"/>
    </row>
    <row r="849" spans="6:6">
      <c r="F849" s="176"/>
    </row>
    <row r="850" spans="6:6">
      <c r="F850" s="176"/>
    </row>
    <row r="851" spans="6:6">
      <c r="F851" s="176"/>
    </row>
    <row r="852" spans="6:6">
      <c r="F852" s="176"/>
    </row>
    <row r="853" spans="6:6">
      <c r="F853" s="176"/>
    </row>
    <row r="854" spans="6:6">
      <c r="F854" s="176"/>
    </row>
    <row r="855" spans="6:6">
      <c r="F855" s="176"/>
    </row>
    <row r="856" spans="6:6">
      <c r="F856" s="176"/>
    </row>
    <row r="857" spans="6:6">
      <c r="F857" s="176"/>
    </row>
    <row r="858" spans="6:6">
      <c r="F858" s="176"/>
    </row>
    <row r="859" spans="6:6">
      <c r="F859" s="176"/>
    </row>
    <row r="860" spans="6:6">
      <c r="F860" s="176"/>
    </row>
    <row r="861" spans="6:6">
      <c r="F861" s="176"/>
    </row>
    <row r="862" spans="6:6">
      <c r="F862" s="176"/>
    </row>
    <row r="863" spans="6:6">
      <c r="F863" s="176"/>
    </row>
    <row r="864" spans="6:6">
      <c r="F864" s="176"/>
    </row>
    <row r="865" spans="6:6">
      <c r="F865" s="176"/>
    </row>
    <row r="866" spans="6:6">
      <c r="F866" s="176"/>
    </row>
    <row r="867" spans="6:6">
      <c r="F867" s="176"/>
    </row>
    <row r="868" spans="6:6">
      <c r="F868" s="176"/>
    </row>
    <row r="869" spans="6:6">
      <c r="F869" s="176"/>
    </row>
    <row r="870" spans="6:6">
      <c r="F870" s="176"/>
    </row>
    <row r="871" spans="6:6">
      <c r="F871" s="176"/>
    </row>
    <row r="872" spans="6:6">
      <c r="F872" s="176"/>
    </row>
    <row r="873" spans="6:6">
      <c r="F873" s="176"/>
    </row>
    <row r="874" spans="6:6">
      <c r="F874" s="176"/>
    </row>
    <row r="875" spans="6:6">
      <c r="F875" s="176"/>
    </row>
    <row r="876" spans="6:6">
      <c r="F876" s="176"/>
    </row>
    <row r="877" spans="6:6">
      <c r="F877" s="176"/>
    </row>
    <row r="878" spans="6:6">
      <c r="F878" s="176"/>
    </row>
    <row r="879" spans="6:6">
      <c r="F879" s="176"/>
    </row>
    <row r="880" spans="6:6">
      <c r="F880" s="176"/>
    </row>
    <row r="881" spans="6:6">
      <c r="F881" s="176"/>
    </row>
    <row r="882" spans="6:6">
      <c r="F882" s="176"/>
    </row>
    <row r="883" spans="6:6">
      <c r="F883" s="176"/>
    </row>
    <row r="884" spans="6:6">
      <c r="F884" s="176"/>
    </row>
    <row r="885" spans="6:6">
      <c r="F885" s="176"/>
    </row>
    <row r="886" spans="6:6">
      <c r="F886" s="176"/>
    </row>
    <row r="887" spans="6:6">
      <c r="F887" s="176"/>
    </row>
    <row r="888" spans="6:6">
      <c r="F888" s="176"/>
    </row>
    <row r="889" spans="6:6">
      <c r="F889" s="176"/>
    </row>
    <row r="890" spans="6:6">
      <c r="F890" s="176"/>
    </row>
    <row r="891" spans="6:6">
      <c r="F891" s="176"/>
    </row>
    <row r="892" spans="6:6">
      <c r="F892" s="176"/>
    </row>
    <row r="893" spans="6:6">
      <c r="F893" s="176"/>
    </row>
    <row r="894" spans="6:6">
      <c r="F894" s="176"/>
    </row>
    <row r="895" spans="6:6">
      <c r="F895" s="176"/>
    </row>
    <row r="896" spans="6:6">
      <c r="F896" s="176"/>
    </row>
    <row r="897" spans="6:6">
      <c r="F897" s="176"/>
    </row>
    <row r="898" spans="6:6">
      <c r="F898" s="176"/>
    </row>
    <row r="899" spans="6:6">
      <c r="F899" s="176"/>
    </row>
    <row r="900" spans="6:6">
      <c r="F900" s="176"/>
    </row>
    <row r="901" spans="6:6">
      <c r="F901" s="176"/>
    </row>
    <row r="902" spans="6:6">
      <c r="F902" s="176"/>
    </row>
    <row r="903" spans="6:6">
      <c r="F903" s="176"/>
    </row>
    <row r="904" spans="6:6">
      <c r="F904" s="176"/>
    </row>
    <row r="905" spans="6:6">
      <c r="F905" s="176"/>
    </row>
    <row r="906" spans="6:6">
      <c r="F906" s="176"/>
    </row>
    <row r="907" spans="6:6">
      <c r="F907" s="176"/>
    </row>
    <row r="908" spans="6:6">
      <c r="F908" s="176"/>
    </row>
    <row r="909" spans="6:6">
      <c r="F909" s="176"/>
    </row>
    <row r="910" spans="6:6">
      <c r="F910" s="176"/>
    </row>
    <row r="911" spans="6:6">
      <c r="F911" s="176"/>
    </row>
    <row r="912" spans="6:6">
      <c r="F912" s="176"/>
    </row>
    <row r="913" spans="6:6">
      <c r="F913" s="176"/>
    </row>
    <row r="914" spans="6:6">
      <c r="F914" s="176"/>
    </row>
    <row r="915" spans="6:6">
      <c r="F915" s="176"/>
    </row>
    <row r="916" spans="6:6">
      <c r="F916" s="176"/>
    </row>
    <row r="917" spans="6:6">
      <c r="F917" s="176"/>
    </row>
    <row r="918" spans="6:6">
      <c r="F918" s="176"/>
    </row>
    <row r="919" spans="6:6">
      <c r="F919" s="176"/>
    </row>
    <row r="920" spans="6:6">
      <c r="F920" s="176"/>
    </row>
    <row r="921" spans="6:6">
      <c r="F921" s="176"/>
    </row>
    <row r="922" spans="6:6">
      <c r="F922" s="176"/>
    </row>
    <row r="923" spans="6:6">
      <c r="F923" s="176"/>
    </row>
    <row r="924" spans="6:6">
      <c r="F924" s="176"/>
    </row>
    <row r="925" spans="6:6">
      <c r="F925" s="176"/>
    </row>
    <row r="926" spans="6:6">
      <c r="F926" s="176"/>
    </row>
    <row r="927" spans="6:6">
      <c r="F927" s="176"/>
    </row>
    <row r="928" spans="6:6">
      <c r="F928" s="176"/>
    </row>
    <row r="929" spans="6:6">
      <c r="F929" s="176"/>
    </row>
    <row r="930" spans="6:6">
      <c r="F930" s="176"/>
    </row>
    <row r="931" spans="6:6">
      <c r="F931" s="176"/>
    </row>
    <row r="932" spans="6:6">
      <c r="F932" s="176"/>
    </row>
    <row r="933" spans="6:6">
      <c r="F933" s="176"/>
    </row>
    <row r="934" spans="6:6">
      <c r="F934" s="176"/>
    </row>
    <row r="935" spans="6:6">
      <c r="F935" s="176"/>
    </row>
    <row r="936" spans="6:6">
      <c r="F936" s="176"/>
    </row>
    <row r="937" spans="6:6">
      <c r="F937" s="176"/>
    </row>
    <row r="938" spans="6:6">
      <c r="F938" s="176"/>
    </row>
    <row r="939" spans="6:6">
      <c r="F939" s="176"/>
    </row>
    <row r="940" spans="6:6">
      <c r="F940" s="176"/>
    </row>
    <row r="941" spans="6:6">
      <c r="F941" s="176"/>
    </row>
    <row r="942" spans="6:6">
      <c r="F942" s="176"/>
    </row>
    <row r="943" spans="6:6">
      <c r="F943" s="176"/>
    </row>
    <row r="944" spans="6:6">
      <c r="F944" s="176"/>
    </row>
    <row r="945" spans="6:6">
      <c r="F945" s="176"/>
    </row>
    <row r="946" spans="6:6">
      <c r="F946" s="176"/>
    </row>
    <row r="947" spans="6:6">
      <c r="F947" s="176"/>
    </row>
    <row r="948" spans="6:6">
      <c r="F948" s="176"/>
    </row>
    <row r="949" spans="6:6">
      <c r="F949" s="176"/>
    </row>
    <row r="950" spans="6:6">
      <c r="F950" s="176"/>
    </row>
    <row r="951" spans="6:6">
      <c r="F951" s="176"/>
    </row>
    <row r="952" spans="6:6">
      <c r="F952" s="176"/>
    </row>
    <row r="953" spans="6:6">
      <c r="F953" s="176"/>
    </row>
    <row r="954" spans="6:6">
      <c r="F954" s="176"/>
    </row>
    <row r="955" spans="6:6">
      <c r="F955" s="176"/>
    </row>
    <row r="956" spans="6:6">
      <c r="F956" s="176"/>
    </row>
    <row r="957" spans="6:6">
      <c r="F957" s="176"/>
    </row>
    <row r="958" spans="6:6">
      <c r="F958" s="176"/>
    </row>
    <row r="959" spans="6:6">
      <c r="F959" s="176"/>
    </row>
    <row r="960" spans="6:6">
      <c r="F960" s="176"/>
    </row>
    <row r="961" spans="6:6">
      <c r="F961" s="176"/>
    </row>
    <row r="962" spans="6:6">
      <c r="F962" s="176"/>
    </row>
    <row r="963" spans="6:6">
      <c r="F963" s="176"/>
    </row>
    <row r="964" spans="6:6">
      <c r="F964" s="176"/>
    </row>
    <row r="965" spans="6:6">
      <c r="F965" s="176"/>
    </row>
    <row r="966" spans="6:6">
      <c r="F966" s="176"/>
    </row>
    <row r="967" spans="6:6">
      <c r="F967" s="176"/>
    </row>
    <row r="968" spans="6:6">
      <c r="F968" s="176"/>
    </row>
    <row r="969" spans="6:6">
      <c r="F969" s="176"/>
    </row>
    <row r="970" spans="6:6">
      <c r="F970" s="176"/>
    </row>
    <row r="971" spans="6:6">
      <c r="F971" s="176"/>
    </row>
    <row r="972" spans="6:6">
      <c r="F972" s="176"/>
    </row>
    <row r="973" spans="6:6">
      <c r="F973" s="176"/>
    </row>
    <row r="974" spans="6:6">
      <c r="F974" s="176"/>
    </row>
    <row r="975" spans="6:6">
      <c r="F975" s="176"/>
    </row>
    <row r="976" spans="6:6">
      <c r="F976" s="176"/>
    </row>
    <row r="977" spans="6:6">
      <c r="F977" s="176"/>
    </row>
    <row r="978" spans="6:6">
      <c r="F978" s="176"/>
    </row>
    <row r="979" spans="6:6">
      <c r="F979" s="176"/>
    </row>
    <row r="980" spans="6:6">
      <c r="F980" s="176"/>
    </row>
    <row r="981" spans="6:6">
      <c r="F981" s="176"/>
    </row>
    <row r="982" spans="6:6">
      <c r="F982" s="176"/>
    </row>
    <row r="983" spans="6:6">
      <c r="F983" s="176"/>
    </row>
    <row r="984" spans="6:6">
      <c r="F984" s="176"/>
    </row>
    <row r="985" spans="6:6">
      <c r="F985" s="176"/>
    </row>
    <row r="986" spans="6:6">
      <c r="F986" s="176"/>
    </row>
    <row r="987" spans="6:6">
      <c r="F987" s="176"/>
    </row>
    <row r="988" spans="6:6">
      <c r="F988" s="176"/>
    </row>
    <row r="989" spans="6:6">
      <c r="F989" s="176"/>
    </row>
    <row r="990" spans="6:6">
      <c r="F990" s="176"/>
    </row>
    <row r="991" spans="6:6">
      <c r="F991" s="176"/>
    </row>
    <row r="992" spans="6:6">
      <c r="F992" s="176"/>
    </row>
    <row r="993" spans="6:6">
      <c r="F993" s="176"/>
    </row>
    <row r="994" spans="6:6">
      <c r="F994" s="176"/>
    </row>
    <row r="995" spans="6:6">
      <c r="F995" s="176"/>
    </row>
    <row r="996" spans="6:6">
      <c r="F996" s="176"/>
    </row>
    <row r="997" spans="6:6">
      <c r="F997" s="176"/>
    </row>
    <row r="998" spans="6:6">
      <c r="F998" s="176"/>
    </row>
    <row r="999" spans="6:6">
      <c r="F999" s="176"/>
    </row>
    <row r="1000" spans="6:6">
      <c r="F1000" s="176"/>
    </row>
    <row r="1001" spans="6:6">
      <c r="F1001" s="176"/>
    </row>
    <row r="1002" spans="6:6">
      <c r="F1002" s="176"/>
    </row>
    <row r="1003" spans="6:6">
      <c r="F1003" s="176"/>
    </row>
    <row r="1004" spans="6:6">
      <c r="F1004" s="176"/>
    </row>
    <row r="1005" spans="6:6">
      <c r="F1005" s="176"/>
    </row>
    <row r="1006" spans="6:6">
      <c r="F1006" s="176"/>
    </row>
    <row r="1007" spans="6:6">
      <c r="F1007" s="176"/>
    </row>
    <row r="1008" spans="6:6">
      <c r="F1008" s="176"/>
    </row>
    <row r="1009" spans="6:6">
      <c r="F1009" s="176"/>
    </row>
    <row r="1010" spans="6:6">
      <c r="F1010" s="176"/>
    </row>
    <row r="1011" spans="6:6">
      <c r="F1011" s="176"/>
    </row>
    <row r="1012" spans="6:6">
      <c r="F1012" s="176"/>
    </row>
    <row r="1013" spans="6:6">
      <c r="F1013" s="176"/>
    </row>
    <row r="1014" spans="6:6">
      <c r="F1014" s="176"/>
    </row>
    <row r="1015" spans="6:6">
      <c r="F1015" s="176"/>
    </row>
    <row r="1016" spans="6:6">
      <c r="F1016" s="176"/>
    </row>
    <row r="1017" spans="6:6">
      <c r="F1017" s="176"/>
    </row>
    <row r="1018" spans="6:6">
      <c r="F1018" s="176"/>
    </row>
    <row r="1019" spans="6:6">
      <c r="F1019" s="176"/>
    </row>
    <row r="1020" spans="6:6">
      <c r="F1020" s="176"/>
    </row>
    <row r="1021" spans="6:6">
      <c r="F1021" s="176"/>
    </row>
    <row r="1022" spans="6:6">
      <c r="F1022" s="176"/>
    </row>
    <row r="1023" spans="6:6">
      <c r="F1023" s="176"/>
    </row>
    <row r="1024" spans="6:6">
      <c r="F1024" s="176"/>
    </row>
    <row r="1025" spans="6:6">
      <c r="F1025" s="176"/>
    </row>
    <row r="1026" spans="6:6">
      <c r="F1026" s="176"/>
    </row>
    <row r="1027" spans="6:6">
      <c r="F1027" s="176"/>
    </row>
    <row r="1028" spans="6:6">
      <c r="F1028" s="176"/>
    </row>
    <row r="1029" spans="6:6">
      <c r="F1029" s="176"/>
    </row>
    <row r="1030" spans="6:6">
      <c r="F1030" s="176"/>
    </row>
    <row r="1031" spans="6:6">
      <c r="F1031" s="176"/>
    </row>
    <row r="1032" spans="6:6">
      <c r="F1032" s="176"/>
    </row>
    <row r="1033" spans="6:6">
      <c r="F1033" s="176"/>
    </row>
    <row r="1034" spans="6:6">
      <c r="F1034" s="176"/>
    </row>
    <row r="1035" spans="6:6">
      <c r="F1035" s="176"/>
    </row>
    <row r="1036" spans="6:6">
      <c r="F1036" s="176"/>
    </row>
    <row r="1037" spans="6:6">
      <c r="F1037" s="176"/>
    </row>
    <row r="1038" spans="6:6">
      <c r="F1038" s="176"/>
    </row>
    <row r="1039" spans="6:6">
      <c r="F1039" s="176"/>
    </row>
    <row r="1040" spans="6:6">
      <c r="F1040" s="176"/>
    </row>
    <row r="1041" spans="6:6">
      <c r="F1041" s="176"/>
    </row>
    <row r="1042" spans="6:6">
      <c r="F1042" s="176"/>
    </row>
    <row r="1043" spans="6:6">
      <c r="F1043" s="176"/>
    </row>
    <row r="1044" spans="6:6">
      <c r="F1044" s="176"/>
    </row>
    <row r="1045" spans="6:6">
      <c r="F1045" s="176"/>
    </row>
    <row r="1046" spans="6:6">
      <c r="F1046" s="176"/>
    </row>
    <row r="1047" spans="6:6">
      <c r="F1047" s="176"/>
    </row>
    <row r="1048" spans="6:6">
      <c r="F1048" s="176"/>
    </row>
    <row r="1049" spans="6:6">
      <c r="F1049" s="176"/>
    </row>
    <row r="1050" spans="6:6">
      <c r="F1050" s="176"/>
    </row>
    <row r="1051" spans="6:6">
      <c r="F1051" s="176"/>
    </row>
    <row r="1052" spans="6:6">
      <c r="F1052" s="176"/>
    </row>
    <row r="1053" spans="6:6">
      <c r="F1053" s="176"/>
    </row>
    <row r="1054" spans="6:6">
      <c r="F1054" s="176"/>
    </row>
    <row r="1055" spans="6:6">
      <c r="F1055" s="176"/>
    </row>
    <row r="1056" spans="6:6">
      <c r="F1056" s="176"/>
    </row>
    <row r="1057" spans="6:6">
      <c r="F1057" s="176"/>
    </row>
    <row r="1058" spans="6:6">
      <c r="F1058" s="176"/>
    </row>
    <row r="1059" spans="6:6">
      <c r="F1059" s="176"/>
    </row>
    <row r="1060" spans="6:6">
      <c r="F1060" s="176"/>
    </row>
    <row r="1061" spans="6:6">
      <c r="F1061" s="176"/>
    </row>
    <row r="1062" spans="6:6">
      <c r="F1062" s="176"/>
    </row>
    <row r="1063" spans="6:6">
      <c r="F1063" s="176"/>
    </row>
    <row r="1064" spans="6:6">
      <c r="F1064" s="176"/>
    </row>
    <row r="1065" spans="6:6">
      <c r="F1065" s="176"/>
    </row>
    <row r="1066" spans="6:6">
      <c r="F1066" s="176"/>
    </row>
    <row r="1067" spans="6:6">
      <c r="F1067" s="176"/>
    </row>
    <row r="1068" spans="6:6">
      <c r="F1068" s="176"/>
    </row>
    <row r="1069" spans="6:6">
      <c r="F1069" s="176"/>
    </row>
    <row r="1070" spans="6:6">
      <c r="F1070" s="176"/>
    </row>
    <row r="1071" spans="6:6">
      <c r="F1071" s="176"/>
    </row>
    <row r="1072" spans="6:6">
      <c r="F1072" s="176"/>
    </row>
    <row r="1073" spans="6:6">
      <c r="F1073" s="176"/>
    </row>
    <row r="1074" spans="6:6">
      <c r="F1074" s="176"/>
    </row>
    <row r="1075" spans="6:6">
      <c r="F1075" s="176"/>
    </row>
    <row r="1076" spans="6:6">
      <c r="F1076" s="176"/>
    </row>
    <row r="1077" spans="6:6">
      <c r="F1077" s="176"/>
    </row>
    <row r="1078" spans="6:6">
      <c r="F1078" s="176"/>
    </row>
    <row r="1079" spans="6:6">
      <c r="F1079" s="176"/>
    </row>
    <row r="1080" spans="6:6">
      <c r="F1080" s="176"/>
    </row>
    <row r="1081" spans="6:6">
      <c r="F1081" s="176"/>
    </row>
    <row r="1082" spans="6:6">
      <c r="F1082" s="176"/>
    </row>
    <row r="1083" spans="6:6">
      <c r="F1083" s="176"/>
    </row>
    <row r="1084" spans="6:6">
      <c r="F1084" s="176"/>
    </row>
    <row r="1085" spans="6:6">
      <c r="F1085" s="176"/>
    </row>
    <row r="1086" spans="6:6">
      <c r="F1086" s="176"/>
    </row>
    <row r="1087" spans="6:6">
      <c r="F1087" s="176"/>
    </row>
    <row r="1088" spans="6:6">
      <c r="F1088" s="176"/>
    </row>
    <row r="1089" spans="6:6">
      <c r="F1089" s="176"/>
    </row>
    <row r="1090" spans="6:6">
      <c r="F1090" s="176"/>
    </row>
    <row r="1091" spans="6:6">
      <c r="F1091" s="176"/>
    </row>
    <row r="1092" spans="6:6">
      <c r="F1092" s="176"/>
    </row>
    <row r="1093" spans="6:6">
      <c r="F1093" s="176"/>
    </row>
    <row r="1094" spans="6:6">
      <c r="F1094" s="176"/>
    </row>
    <row r="1095" spans="6:6">
      <c r="F1095" s="176"/>
    </row>
    <row r="1096" spans="6:6">
      <c r="F1096" s="176"/>
    </row>
    <row r="1097" spans="6:6">
      <c r="F1097" s="176"/>
    </row>
    <row r="1098" spans="6:6">
      <c r="F1098" s="176"/>
    </row>
    <row r="1099" spans="6:6">
      <c r="F1099" s="176"/>
    </row>
    <row r="1100" spans="6:6">
      <c r="F1100" s="176"/>
    </row>
    <row r="1101" spans="6:6">
      <c r="F1101" s="176"/>
    </row>
    <row r="1102" spans="6:6">
      <c r="F1102" s="176"/>
    </row>
    <row r="1103" spans="6:6">
      <c r="F1103" s="176"/>
    </row>
    <row r="1104" spans="6:6">
      <c r="F1104" s="176"/>
    </row>
    <row r="1105" spans="6:6">
      <c r="F1105" s="176"/>
    </row>
    <row r="1106" spans="6:6">
      <c r="F1106" s="176"/>
    </row>
    <row r="1107" spans="6:6">
      <c r="F1107" s="176"/>
    </row>
    <row r="1108" spans="6:6">
      <c r="F1108" s="176"/>
    </row>
    <row r="1109" spans="6:6">
      <c r="F1109" s="176"/>
    </row>
    <row r="1110" spans="6:6">
      <c r="F1110" s="176"/>
    </row>
    <row r="1111" spans="6:6">
      <c r="F1111" s="176"/>
    </row>
    <row r="1112" spans="6:6">
      <c r="F1112" s="176"/>
    </row>
    <row r="1113" spans="6:6">
      <c r="F1113" s="176"/>
    </row>
    <row r="1114" spans="6:6">
      <c r="F1114" s="176"/>
    </row>
    <row r="1115" spans="6:6">
      <c r="F1115" s="176"/>
    </row>
    <row r="1116" spans="6:6">
      <c r="F1116" s="176"/>
    </row>
    <row r="1117" spans="6:6">
      <c r="F1117" s="176"/>
    </row>
    <row r="1118" spans="6:6">
      <c r="F1118" s="176"/>
    </row>
    <row r="1119" spans="6:6">
      <c r="F1119" s="176"/>
    </row>
    <row r="1120" spans="6:6">
      <c r="F1120" s="176"/>
    </row>
    <row r="1121" spans="6:6">
      <c r="F1121" s="176"/>
    </row>
    <row r="1122" spans="6:6">
      <c r="F1122" s="176"/>
    </row>
    <row r="1123" spans="6:6">
      <c r="F1123" s="176"/>
    </row>
    <row r="1124" spans="6:6">
      <c r="F1124" s="176"/>
    </row>
    <row r="1125" spans="6:6">
      <c r="F1125" s="176"/>
    </row>
    <row r="1126" spans="6:6">
      <c r="F1126" s="176"/>
    </row>
    <row r="1127" spans="6:6">
      <c r="F1127" s="176"/>
    </row>
    <row r="1128" spans="6:6">
      <c r="F1128" s="176"/>
    </row>
    <row r="1129" spans="6:6">
      <c r="F1129" s="176"/>
    </row>
    <row r="1130" spans="6:6">
      <c r="F1130" s="176"/>
    </row>
    <row r="1131" spans="6:6">
      <c r="F1131" s="176"/>
    </row>
    <row r="1132" spans="6:6">
      <c r="F1132" s="176"/>
    </row>
    <row r="1133" spans="6:6">
      <c r="F1133" s="176"/>
    </row>
    <row r="1134" spans="6:6">
      <c r="F1134" s="176"/>
    </row>
    <row r="1135" spans="6:6">
      <c r="F1135" s="176"/>
    </row>
    <row r="1136" spans="6:6">
      <c r="F1136" s="176"/>
    </row>
    <row r="1137" spans="6:6">
      <c r="F1137" s="176"/>
    </row>
    <row r="1138" spans="6:6">
      <c r="F1138" s="176"/>
    </row>
    <row r="1139" spans="6:6">
      <c r="F1139" s="176"/>
    </row>
    <row r="1140" spans="6:6">
      <c r="F1140" s="176"/>
    </row>
    <row r="1141" spans="6:6">
      <c r="F1141" s="176"/>
    </row>
    <row r="1142" spans="6:6">
      <c r="F1142" s="176"/>
    </row>
    <row r="1143" spans="6:6">
      <c r="F1143" s="176"/>
    </row>
    <row r="1144" spans="6:6">
      <c r="F1144" s="176"/>
    </row>
    <row r="1145" spans="6:6">
      <c r="F1145" s="176"/>
    </row>
    <row r="1146" spans="6:6">
      <c r="F1146" s="176"/>
    </row>
    <row r="1147" spans="6:6">
      <c r="F1147" s="176"/>
    </row>
    <row r="1148" spans="6:6">
      <c r="F1148" s="176"/>
    </row>
    <row r="1149" spans="6:6">
      <c r="F1149" s="176"/>
    </row>
    <row r="1150" spans="6:6">
      <c r="F1150" s="176"/>
    </row>
    <row r="1151" spans="6:6">
      <c r="F1151" s="176"/>
    </row>
    <row r="1152" spans="6:6">
      <c r="F1152" s="176"/>
    </row>
    <row r="1153" spans="6:6">
      <c r="F1153" s="176"/>
    </row>
    <row r="1154" spans="6:6">
      <c r="F1154" s="176"/>
    </row>
    <row r="1155" spans="6:6">
      <c r="F1155" s="176"/>
    </row>
    <row r="1156" spans="6:6">
      <c r="F1156" s="176"/>
    </row>
    <row r="1157" spans="6:6">
      <c r="F1157" s="176"/>
    </row>
    <row r="1158" spans="6:6">
      <c r="F1158" s="176"/>
    </row>
    <row r="1159" spans="6:6">
      <c r="F1159" s="176"/>
    </row>
    <row r="1160" spans="6:6">
      <c r="F1160" s="176"/>
    </row>
    <row r="1161" spans="6:6">
      <c r="F1161" s="176"/>
    </row>
    <row r="1162" spans="6:6">
      <c r="F1162" s="176"/>
    </row>
    <row r="1163" spans="6:6">
      <c r="F1163" s="176"/>
    </row>
    <row r="1164" spans="6:6">
      <c r="F1164" s="176"/>
    </row>
    <row r="1165" spans="6:6">
      <c r="F1165" s="176"/>
    </row>
    <row r="1166" spans="6:6">
      <c r="F1166" s="176"/>
    </row>
    <row r="1167" spans="6:6">
      <c r="F1167" s="176"/>
    </row>
    <row r="1168" spans="6:6">
      <c r="F1168" s="176"/>
    </row>
    <row r="1169" spans="6:6">
      <c r="F1169" s="176"/>
    </row>
    <row r="1170" spans="6:6">
      <c r="F1170" s="176"/>
    </row>
    <row r="1171" spans="6:6">
      <c r="F1171" s="176"/>
    </row>
    <row r="1172" spans="6:6">
      <c r="F1172" s="176"/>
    </row>
    <row r="1173" spans="6:6">
      <c r="F1173" s="176"/>
    </row>
    <row r="1174" spans="6:6">
      <c r="F1174" s="176"/>
    </row>
    <row r="1175" spans="6:6">
      <c r="F1175" s="176"/>
    </row>
    <row r="1176" spans="6:6">
      <c r="F1176" s="176"/>
    </row>
    <row r="1177" spans="6:6">
      <c r="F1177" s="176"/>
    </row>
    <row r="1178" spans="6:6">
      <c r="F1178" s="176"/>
    </row>
    <row r="1179" spans="6:6">
      <c r="F1179" s="176"/>
    </row>
    <row r="1180" spans="6:6">
      <c r="F1180" s="176"/>
    </row>
    <row r="1181" spans="6:6">
      <c r="F1181" s="176"/>
    </row>
    <row r="1182" spans="6:6">
      <c r="F1182" s="176"/>
    </row>
    <row r="1183" spans="6:6">
      <c r="F1183" s="176"/>
    </row>
    <row r="1184" spans="6:6">
      <c r="F1184" s="176"/>
    </row>
    <row r="1185" spans="6:6">
      <c r="F1185" s="176"/>
    </row>
    <row r="1186" spans="6:6">
      <c r="F1186" s="176"/>
    </row>
    <row r="1187" spans="6:6">
      <c r="F1187" s="176"/>
    </row>
    <row r="1188" spans="6:6">
      <c r="F1188" s="176"/>
    </row>
    <row r="1189" spans="6:6">
      <c r="F1189" s="176"/>
    </row>
    <row r="1190" spans="6:6">
      <c r="F1190" s="176"/>
    </row>
    <row r="1191" spans="6:6">
      <c r="F1191" s="176"/>
    </row>
    <row r="1192" spans="6:6">
      <c r="F1192" s="176"/>
    </row>
    <row r="1193" spans="6:6">
      <c r="F1193" s="176"/>
    </row>
    <row r="1194" spans="6:6">
      <c r="F1194" s="176"/>
    </row>
    <row r="1195" spans="6:6">
      <c r="F1195" s="176"/>
    </row>
    <row r="1196" spans="6:6">
      <c r="F1196" s="176"/>
    </row>
    <row r="1197" spans="6:6">
      <c r="F1197" s="176"/>
    </row>
    <row r="1198" spans="6:6">
      <c r="F1198" s="176"/>
    </row>
    <row r="1199" spans="6:6">
      <c r="F1199" s="176"/>
    </row>
    <row r="1200" spans="6:6">
      <c r="F1200" s="176"/>
    </row>
    <row r="1201" spans="6:6">
      <c r="F1201" s="176"/>
    </row>
    <row r="1202" spans="6:6">
      <c r="F1202" s="176"/>
    </row>
    <row r="1203" spans="6:6">
      <c r="F1203" s="176"/>
    </row>
    <row r="1204" spans="6:6">
      <c r="F1204" s="176"/>
    </row>
    <row r="1205" spans="6:6">
      <c r="F1205" s="176"/>
    </row>
    <row r="1206" spans="6:6">
      <c r="F1206" s="176"/>
    </row>
    <row r="1207" spans="6:6">
      <c r="F1207" s="176"/>
    </row>
    <row r="1208" spans="6:6">
      <c r="F1208" s="176"/>
    </row>
    <row r="1209" spans="6:6">
      <c r="F1209" s="176"/>
    </row>
    <row r="1210" spans="6:6">
      <c r="F1210" s="176"/>
    </row>
    <row r="1211" spans="6:6">
      <c r="F1211" s="176"/>
    </row>
    <row r="1212" spans="6:6">
      <c r="F1212" s="176"/>
    </row>
    <row r="1213" spans="6:6">
      <c r="F1213" s="176"/>
    </row>
    <row r="1214" spans="6:6">
      <c r="F1214" s="176"/>
    </row>
    <row r="1215" spans="6:6">
      <c r="F1215" s="176"/>
    </row>
    <row r="1216" spans="6:6">
      <c r="F1216" s="176"/>
    </row>
    <row r="1217" spans="6:6">
      <c r="F1217" s="176"/>
    </row>
    <row r="1218" spans="6:6">
      <c r="F1218" s="176"/>
    </row>
    <row r="1219" spans="6:6">
      <c r="F1219" s="176"/>
    </row>
    <row r="1220" spans="6:6">
      <c r="F1220" s="176"/>
    </row>
    <row r="1221" spans="6:6">
      <c r="F1221" s="176"/>
    </row>
    <row r="1222" spans="6:6">
      <c r="F1222" s="176"/>
    </row>
    <row r="1223" spans="6:6">
      <c r="F1223" s="176"/>
    </row>
    <row r="1224" spans="6:6">
      <c r="F1224" s="176"/>
    </row>
    <row r="1225" spans="6:6">
      <c r="F1225" s="176"/>
    </row>
    <row r="1226" spans="6:6">
      <c r="F1226" s="176"/>
    </row>
    <row r="1227" spans="6:6">
      <c r="F1227" s="176"/>
    </row>
    <row r="1228" spans="6:6">
      <c r="F1228" s="176"/>
    </row>
    <row r="1229" spans="6:6">
      <c r="F1229" s="176"/>
    </row>
    <row r="1230" spans="6:6">
      <c r="F1230" s="176"/>
    </row>
    <row r="1231" spans="6:6">
      <c r="F1231" s="176"/>
    </row>
    <row r="1232" spans="6:6">
      <c r="F1232" s="176"/>
    </row>
    <row r="1233" spans="6:6">
      <c r="F1233" s="176"/>
    </row>
    <row r="1234" spans="6:6">
      <c r="F1234" s="176"/>
    </row>
    <row r="1235" spans="6:6">
      <c r="F1235" s="176"/>
    </row>
    <row r="1236" spans="6:6">
      <c r="F1236" s="176"/>
    </row>
    <row r="1237" spans="6:6">
      <c r="F1237" s="176"/>
    </row>
    <row r="1238" spans="6:6">
      <c r="F1238" s="176"/>
    </row>
    <row r="1239" spans="6:6">
      <c r="F1239" s="176"/>
    </row>
    <row r="1240" spans="6:6">
      <c r="F1240" s="176"/>
    </row>
    <row r="1241" spans="6:6">
      <c r="F1241" s="176"/>
    </row>
    <row r="1242" spans="6:6">
      <c r="F1242" s="176"/>
    </row>
    <row r="1243" spans="6:6">
      <c r="F1243" s="176"/>
    </row>
    <row r="1244" spans="6:6">
      <c r="F1244" s="176"/>
    </row>
    <row r="1245" spans="6:6">
      <c r="F1245" s="176"/>
    </row>
    <row r="1246" spans="6:6">
      <c r="F1246" s="176"/>
    </row>
    <row r="1247" spans="6:6">
      <c r="F1247" s="176"/>
    </row>
    <row r="1248" spans="6:6">
      <c r="F1248" s="176"/>
    </row>
    <row r="1249" spans="6:6">
      <c r="F1249" s="176"/>
    </row>
    <row r="1250" spans="6:6">
      <c r="F1250" s="176"/>
    </row>
    <row r="1251" spans="6:6">
      <c r="F1251" s="176"/>
    </row>
    <row r="1252" spans="6:6">
      <c r="F1252" s="176"/>
    </row>
    <row r="1253" spans="6:6">
      <c r="F1253" s="176"/>
    </row>
    <row r="1254" spans="6:6">
      <c r="F1254" s="176"/>
    </row>
    <row r="1255" spans="6:6">
      <c r="F1255" s="176"/>
    </row>
    <row r="1256" spans="6:6">
      <c r="F1256" s="176"/>
    </row>
    <row r="1257" spans="6:6">
      <c r="F1257" s="176"/>
    </row>
    <row r="1258" spans="6:6">
      <c r="F1258" s="176"/>
    </row>
    <row r="1259" spans="6:6">
      <c r="F1259" s="176"/>
    </row>
    <row r="1260" spans="6:6">
      <c r="F1260" s="176"/>
    </row>
    <row r="1261" spans="6:6">
      <c r="F1261" s="176"/>
    </row>
    <row r="1262" spans="6:6">
      <c r="F1262" s="176"/>
    </row>
    <row r="1263" spans="6:6">
      <c r="F1263" s="176"/>
    </row>
    <row r="1264" spans="6:6">
      <c r="F1264" s="176"/>
    </row>
    <row r="1265" spans="6:6">
      <c r="F1265" s="176"/>
    </row>
    <row r="1266" spans="6:6">
      <c r="F1266" s="176"/>
    </row>
    <row r="1267" spans="6:6">
      <c r="F1267" s="176"/>
    </row>
    <row r="1268" spans="6:6">
      <c r="F1268" s="176"/>
    </row>
    <row r="1269" spans="6:6">
      <c r="F1269" s="176"/>
    </row>
    <row r="1270" spans="6:6">
      <c r="F1270" s="176"/>
    </row>
    <row r="1271" spans="6:6">
      <c r="F1271" s="176"/>
    </row>
    <row r="1272" spans="6:6">
      <c r="F1272" s="176"/>
    </row>
    <row r="1273" spans="6:6">
      <c r="F1273" s="176"/>
    </row>
    <row r="1274" spans="6:6">
      <c r="F1274" s="176"/>
    </row>
    <row r="1275" spans="6:6">
      <c r="F1275" s="176"/>
    </row>
    <row r="1276" spans="6:6">
      <c r="F1276" s="176"/>
    </row>
    <row r="1277" spans="6:6">
      <c r="F1277" s="176"/>
    </row>
    <row r="1278" spans="6:6">
      <c r="F1278" s="176"/>
    </row>
    <row r="1279" spans="6:6">
      <c r="F1279" s="176"/>
    </row>
    <row r="1280" spans="6:6">
      <c r="F1280" s="176"/>
    </row>
    <row r="1281" spans="6:6">
      <c r="F1281" s="176"/>
    </row>
    <row r="1282" spans="6:6">
      <c r="F1282" s="176"/>
    </row>
    <row r="1283" spans="6:6">
      <c r="F1283" s="176"/>
    </row>
    <row r="1284" spans="6:6">
      <c r="F1284" s="176"/>
    </row>
    <row r="1285" spans="6:6">
      <c r="F1285" s="176"/>
    </row>
    <row r="1286" spans="6:6">
      <c r="F1286" s="176"/>
    </row>
    <row r="1287" spans="6:6">
      <c r="F1287" s="176"/>
    </row>
    <row r="1288" spans="6:6">
      <c r="F1288" s="176"/>
    </row>
    <row r="1289" spans="6:6">
      <c r="F1289" s="176"/>
    </row>
    <row r="1290" spans="6:6">
      <c r="F1290" s="176"/>
    </row>
    <row r="1291" spans="6:6">
      <c r="F1291" s="176"/>
    </row>
    <row r="1292" spans="6:6">
      <c r="F1292" s="176"/>
    </row>
    <row r="1293" spans="6:6">
      <c r="F1293" s="176"/>
    </row>
    <row r="1294" spans="6:6">
      <c r="F1294" s="176"/>
    </row>
    <row r="1295" spans="6:6">
      <c r="F1295" s="176"/>
    </row>
    <row r="1296" spans="6:6">
      <c r="F1296" s="176"/>
    </row>
    <row r="1297" spans="6:6">
      <c r="F1297" s="176"/>
    </row>
    <row r="1298" spans="6:6">
      <c r="F1298" s="176"/>
    </row>
    <row r="1299" spans="6:6">
      <c r="F1299" s="176"/>
    </row>
    <row r="1300" spans="6:6">
      <c r="F1300" s="176"/>
    </row>
    <row r="1301" spans="6:6">
      <c r="F1301" s="176"/>
    </row>
    <row r="1302" spans="6:6">
      <c r="F1302" s="176"/>
    </row>
    <row r="1303" spans="6:6">
      <c r="F1303" s="176"/>
    </row>
    <row r="1304" spans="6:6">
      <c r="F1304" s="176"/>
    </row>
    <row r="1305" spans="6:6">
      <c r="F1305" s="176"/>
    </row>
    <row r="1306" spans="6:6">
      <c r="F1306" s="176"/>
    </row>
    <row r="1307" spans="6:6">
      <c r="F1307" s="176"/>
    </row>
    <row r="1308" spans="6:6">
      <c r="F1308" s="176"/>
    </row>
    <row r="1309" spans="6:6">
      <c r="F1309" s="176"/>
    </row>
    <row r="1310" spans="6:6">
      <c r="F1310" s="176"/>
    </row>
    <row r="1311" spans="6:6">
      <c r="F1311" s="176"/>
    </row>
    <row r="1312" spans="6:6">
      <c r="F1312" s="176"/>
    </row>
    <row r="1313" spans="6:6">
      <c r="F1313" s="176"/>
    </row>
    <row r="1314" spans="6:6">
      <c r="F1314" s="176"/>
    </row>
    <row r="1315" spans="6:6">
      <c r="F1315" s="176"/>
    </row>
    <row r="1316" spans="6:6">
      <c r="F1316" s="176"/>
    </row>
    <row r="1317" spans="6:6">
      <c r="F1317" s="176"/>
    </row>
    <row r="1318" spans="6:6">
      <c r="F1318" s="176"/>
    </row>
    <row r="1319" spans="6:6">
      <c r="F1319" s="176"/>
    </row>
    <row r="1320" spans="6:6">
      <c r="F1320" s="176"/>
    </row>
    <row r="1321" spans="6:6">
      <c r="F1321" s="176"/>
    </row>
    <row r="1322" spans="6:6">
      <c r="F1322" s="176"/>
    </row>
    <row r="1323" spans="6:6">
      <c r="F1323" s="176"/>
    </row>
    <row r="1324" spans="6:6">
      <c r="F1324" s="176"/>
    </row>
    <row r="1325" spans="6:6">
      <c r="F1325" s="176"/>
    </row>
    <row r="1326" spans="6:6">
      <c r="F1326" s="176"/>
    </row>
    <row r="1327" spans="6:6">
      <c r="F1327" s="176"/>
    </row>
    <row r="1328" spans="6:6">
      <c r="F1328" s="176"/>
    </row>
    <row r="1329" spans="6:6">
      <c r="F1329" s="176"/>
    </row>
    <row r="1330" spans="6:6">
      <c r="F1330" s="176"/>
    </row>
    <row r="1331" spans="6:6">
      <c r="F1331" s="176"/>
    </row>
    <row r="1332" spans="6:6">
      <c r="F1332" s="176"/>
    </row>
    <row r="1333" spans="6:6">
      <c r="F1333" s="176"/>
    </row>
    <row r="1334" spans="6:6">
      <c r="F1334" s="176"/>
    </row>
    <row r="1335" spans="6:6">
      <c r="F1335" s="176"/>
    </row>
    <row r="1336" spans="6:6">
      <c r="F1336" s="176"/>
    </row>
    <row r="1337" spans="6:6">
      <c r="F1337" s="176"/>
    </row>
    <row r="1338" spans="6:6">
      <c r="F1338" s="176"/>
    </row>
    <row r="1339" spans="6:6">
      <c r="F1339" s="176"/>
    </row>
    <row r="1340" spans="6:6">
      <c r="F1340" s="176"/>
    </row>
    <row r="1341" spans="6:6">
      <c r="F1341" s="176"/>
    </row>
    <row r="1342" spans="6:6">
      <c r="F1342" s="176"/>
    </row>
    <row r="1343" spans="6:6">
      <c r="F1343" s="176"/>
    </row>
    <row r="1344" spans="6:6">
      <c r="F1344" s="176"/>
    </row>
    <row r="1345" spans="6:6">
      <c r="F1345" s="176"/>
    </row>
    <row r="1346" spans="6:6">
      <c r="F1346" s="176"/>
    </row>
    <row r="1347" spans="6:6">
      <c r="F1347" s="176"/>
    </row>
    <row r="1348" spans="6:6">
      <c r="F1348" s="176"/>
    </row>
    <row r="1349" spans="6:6">
      <c r="F1349" s="176"/>
    </row>
    <row r="1350" spans="6:6">
      <c r="F1350" s="176"/>
    </row>
    <row r="1351" spans="6:6">
      <c r="F1351" s="176"/>
    </row>
    <row r="1352" spans="6:6">
      <c r="F1352" s="176"/>
    </row>
    <row r="1353" spans="6:6">
      <c r="F1353" s="176"/>
    </row>
    <row r="1354" spans="6:6">
      <c r="F1354" s="176"/>
    </row>
    <row r="1355" spans="6:6">
      <c r="F1355" s="176"/>
    </row>
    <row r="1356" spans="6:6">
      <c r="F1356" s="176"/>
    </row>
    <row r="1357" spans="6:6">
      <c r="F1357" s="176"/>
    </row>
    <row r="1358" spans="6:6">
      <c r="F1358" s="176"/>
    </row>
    <row r="1359" spans="6:6">
      <c r="F1359" s="176"/>
    </row>
    <row r="1360" spans="6:6">
      <c r="F1360" s="176"/>
    </row>
    <row r="1361" spans="6:6">
      <c r="F1361" s="176"/>
    </row>
    <row r="1362" spans="6:6">
      <c r="F1362" s="176"/>
    </row>
    <row r="1363" spans="6:6">
      <c r="F1363" s="176"/>
    </row>
    <row r="1364" spans="6:6">
      <c r="F1364" s="176"/>
    </row>
    <row r="1365" spans="6:6">
      <c r="F1365" s="176"/>
    </row>
    <row r="1366" spans="6:6">
      <c r="F1366" s="176"/>
    </row>
    <row r="1367" spans="6:6">
      <c r="F1367" s="176"/>
    </row>
    <row r="1368" spans="6:6">
      <c r="F1368" s="176"/>
    </row>
    <row r="1369" spans="6:6">
      <c r="F1369" s="176"/>
    </row>
    <row r="1370" spans="6:6">
      <c r="F1370" s="176"/>
    </row>
    <row r="1371" spans="6:6">
      <c r="F1371" s="176"/>
    </row>
    <row r="1372" spans="6:6">
      <c r="F1372" s="176"/>
    </row>
    <row r="1373" spans="6:6">
      <c r="F1373" s="176"/>
    </row>
    <row r="1374" spans="6:6">
      <c r="F1374" s="176"/>
    </row>
    <row r="1375" spans="6:6">
      <c r="F1375" s="176"/>
    </row>
    <row r="1376" spans="6:6">
      <c r="F1376" s="176"/>
    </row>
    <row r="1377" spans="6:6">
      <c r="F1377" s="176"/>
    </row>
    <row r="1378" spans="6:6">
      <c r="F1378" s="176"/>
    </row>
    <row r="1379" spans="6:6">
      <c r="F1379" s="176"/>
    </row>
    <row r="1380" spans="6:6">
      <c r="F1380" s="176"/>
    </row>
    <row r="1381" spans="6:6">
      <c r="F1381" s="176"/>
    </row>
    <row r="1382" spans="6:6">
      <c r="F1382" s="176"/>
    </row>
    <row r="1383" spans="6:6">
      <c r="F1383" s="176"/>
    </row>
    <row r="1384" spans="6:6">
      <c r="F1384" s="176"/>
    </row>
    <row r="1385" spans="6:6">
      <c r="F1385" s="176"/>
    </row>
    <row r="1386" spans="6:6">
      <c r="F1386" s="176"/>
    </row>
    <row r="1387" spans="6:6">
      <c r="F1387" s="176"/>
    </row>
    <row r="1388" spans="6:6">
      <c r="F1388" s="176"/>
    </row>
    <row r="1389" spans="6:6">
      <c r="F1389" s="176"/>
    </row>
    <row r="1390" spans="6:6">
      <c r="F1390" s="176"/>
    </row>
    <row r="1391" spans="6:6">
      <c r="F1391" s="176"/>
    </row>
    <row r="1392" spans="6:6">
      <c r="F1392" s="176"/>
    </row>
    <row r="1393" spans="6:6">
      <c r="F1393" s="176"/>
    </row>
    <row r="1394" spans="6:6">
      <c r="F1394" s="176"/>
    </row>
    <row r="1395" spans="6:6">
      <c r="F1395" s="176"/>
    </row>
    <row r="1396" spans="6:6">
      <c r="F1396" s="176"/>
    </row>
    <row r="1397" spans="6:6">
      <c r="F1397" s="176"/>
    </row>
    <row r="1398" spans="6:6">
      <c r="F1398" s="176"/>
    </row>
    <row r="1399" spans="6:6">
      <c r="F1399" s="176"/>
    </row>
    <row r="1400" spans="6:6">
      <c r="F1400" s="176"/>
    </row>
    <row r="1401" spans="6:6">
      <c r="F1401" s="176"/>
    </row>
    <row r="1402" spans="6:6">
      <c r="F1402" s="176"/>
    </row>
    <row r="1403" spans="6:6">
      <c r="F1403" s="176"/>
    </row>
    <row r="1404" spans="6:6">
      <c r="F1404" s="176"/>
    </row>
    <row r="1405" spans="6:6">
      <c r="F1405" s="176"/>
    </row>
    <row r="1406" spans="6:6">
      <c r="F1406" s="176"/>
    </row>
    <row r="1407" spans="6:6">
      <c r="F1407" s="176"/>
    </row>
    <row r="1408" spans="6:6">
      <c r="F1408" s="176"/>
    </row>
    <row r="1409" spans="6:6">
      <c r="F1409" s="176"/>
    </row>
    <row r="1410" spans="6:6">
      <c r="F1410" s="176"/>
    </row>
    <row r="1411" spans="6:6">
      <c r="F1411" s="176"/>
    </row>
    <row r="1412" spans="6:6">
      <c r="F1412" s="176"/>
    </row>
    <row r="1413" spans="6:6">
      <c r="F1413" s="176"/>
    </row>
    <row r="1414" spans="6:6">
      <c r="F1414" s="176"/>
    </row>
    <row r="1415" spans="6:6">
      <c r="F1415" s="176"/>
    </row>
    <row r="1416" spans="6:6">
      <c r="F1416" s="176"/>
    </row>
    <row r="1417" spans="6:6">
      <c r="F1417" s="176"/>
    </row>
    <row r="1418" spans="6:6">
      <c r="F1418" s="176"/>
    </row>
    <row r="1419" spans="6:6">
      <c r="F1419" s="176"/>
    </row>
    <row r="1420" spans="6:6">
      <c r="F1420" s="176"/>
    </row>
    <row r="1421" spans="6:6">
      <c r="F1421" s="176"/>
    </row>
    <row r="1422" spans="6:6">
      <c r="F1422" s="176"/>
    </row>
    <row r="1423" spans="6:6">
      <c r="F1423" s="176"/>
    </row>
    <row r="1424" spans="6:6">
      <c r="F1424" s="176"/>
    </row>
    <row r="1425" spans="6:6">
      <c r="F1425" s="176"/>
    </row>
    <row r="1426" spans="6:6">
      <c r="F1426" s="176"/>
    </row>
    <row r="1427" spans="6:6">
      <c r="F1427" s="176"/>
    </row>
    <row r="1428" spans="6:6">
      <c r="F1428" s="176"/>
    </row>
    <row r="1429" spans="6:6">
      <c r="F1429" s="176"/>
    </row>
    <row r="1430" spans="6:6">
      <c r="F1430" s="176"/>
    </row>
    <row r="1431" spans="6:6">
      <c r="F1431" s="176"/>
    </row>
    <row r="1432" spans="6:6">
      <c r="F1432" s="176"/>
    </row>
    <row r="1433" spans="6:6">
      <c r="F1433" s="176"/>
    </row>
    <row r="1434" spans="6:6">
      <c r="F1434" s="176"/>
    </row>
    <row r="1435" spans="6:6">
      <c r="F1435" s="176"/>
    </row>
    <row r="1436" spans="6:6">
      <c r="F1436" s="176"/>
    </row>
    <row r="1437" spans="6:6">
      <c r="F1437" s="176"/>
    </row>
    <row r="1438" spans="6:6">
      <c r="F1438" s="176"/>
    </row>
    <row r="1439" spans="6:6">
      <c r="F1439" s="176"/>
    </row>
    <row r="1440" spans="6:6">
      <c r="F1440" s="176"/>
    </row>
    <row r="1441" spans="6:6">
      <c r="F1441" s="176"/>
    </row>
    <row r="1442" spans="6:6">
      <c r="F1442" s="176"/>
    </row>
    <row r="1443" spans="6:6">
      <c r="F1443" s="176"/>
    </row>
    <row r="1444" spans="6:6">
      <c r="F1444" s="176"/>
    </row>
    <row r="1445" spans="6:6">
      <c r="F1445" s="176"/>
    </row>
    <row r="1446" spans="6:6">
      <c r="F1446" s="176"/>
    </row>
    <row r="1447" spans="6:6">
      <c r="F1447" s="176"/>
    </row>
    <row r="1448" spans="6:6">
      <c r="F1448" s="176"/>
    </row>
    <row r="1449" spans="6:6">
      <c r="F1449" s="176"/>
    </row>
    <row r="1450" spans="6:6">
      <c r="F1450" s="176"/>
    </row>
    <row r="1451" spans="6:6">
      <c r="F1451" s="176"/>
    </row>
    <row r="1452" spans="6:6">
      <c r="F1452" s="176"/>
    </row>
    <row r="1453" spans="6:6">
      <c r="F1453" s="176"/>
    </row>
    <row r="1454" spans="6:6">
      <c r="F1454" s="176"/>
    </row>
    <row r="1455" spans="6:6">
      <c r="F1455" s="176"/>
    </row>
    <row r="1456" spans="6:6">
      <c r="F1456" s="176"/>
    </row>
    <row r="1457" spans="6:6">
      <c r="F1457" s="176"/>
    </row>
    <row r="1458" spans="6:6">
      <c r="F1458" s="176"/>
    </row>
    <row r="1459" spans="6:6">
      <c r="F1459" s="176"/>
    </row>
    <row r="1460" spans="6:6">
      <c r="F1460" s="176"/>
    </row>
    <row r="1461" spans="6:6">
      <c r="F1461" s="176"/>
    </row>
    <row r="1462" spans="6:6">
      <c r="F1462" s="176"/>
    </row>
    <row r="1463" spans="6:6">
      <c r="F1463" s="176"/>
    </row>
    <row r="1464" spans="6:6">
      <c r="F1464" s="176"/>
    </row>
    <row r="1465" spans="6:6">
      <c r="F1465" s="176"/>
    </row>
    <row r="1466" spans="6:6">
      <c r="F1466" s="176"/>
    </row>
    <row r="1467" spans="6:6">
      <c r="F1467" s="176"/>
    </row>
    <row r="1468" spans="6:6">
      <c r="F1468" s="176"/>
    </row>
  </sheetData>
  <mergeCells count="4">
    <mergeCell ref="C4:H4"/>
    <mergeCell ref="Q4:V4"/>
    <mergeCell ref="J4:O4"/>
    <mergeCell ref="B32:D32"/>
  </mergeCells>
  <phoneticPr fontId="45" type="noConversion"/>
  <hyperlinks>
    <hyperlink ref="B35" location="Мазмұны!B68" display="мазмұнға"/>
  </hyperlinks>
  <pageMargins left="0.75" right="0.75" top="1" bottom="1" header="0.5" footer="0.5"/>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9"/>
  <dimension ref="A2:N57"/>
  <sheetViews>
    <sheetView workbookViewId="0">
      <selection activeCell="I34" sqref="I34"/>
    </sheetView>
  </sheetViews>
  <sheetFormatPr defaultColWidth="8" defaultRowHeight="12.75"/>
  <cols>
    <col min="1" max="1" width="9.28515625" style="145" bestFit="1" customWidth="1"/>
    <col min="2" max="2" width="31.5703125" style="139" customWidth="1"/>
    <col min="3" max="3" width="13.5703125" style="145" bestFit="1" customWidth="1"/>
    <col min="4" max="19" width="12.42578125" style="145" bestFit="1" customWidth="1"/>
    <col min="20" max="20" width="8" style="145" customWidth="1"/>
    <col min="21" max="21" width="31.5703125" style="145" customWidth="1"/>
    <col min="22" max="31" width="12.42578125" style="145" bestFit="1" customWidth="1"/>
    <col min="32" max="33" width="13.5703125" style="145" bestFit="1" customWidth="1"/>
    <col min="34" max="16384" width="8" style="145"/>
  </cols>
  <sheetData>
    <row r="2" spans="1:14">
      <c r="A2" s="145" t="s">
        <v>1630</v>
      </c>
      <c r="B2" s="179" t="s">
        <v>1273</v>
      </c>
    </row>
    <row r="4" spans="1:14">
      <c r="B4" s="143"/>
      <c r="C4" s="144" t="s">
        <v>1092</v>
      </c>
      <c r="D4" s="144" t="s">
        <v>1093</v>
      </c>
      <c r="E4" s="144" t="s">
        <v>1094</v>
      </c>
      <c r="F4" s="144" t="s">
        <v>1095</v>
      </c>
      <c r="G4" s="144" t="s">
        <v>1096</v>
      </c>
      <c r="H4" s="144" t="s">
        <v>1097</v>
      </c>
      <c r="I4" s="144" t="s">
        <v>1098</v>
      </c>
      <c r="J4" s="144" t="s">
        <v>1099</v>
      </c>
      <c r="K4" s="144" t="s">
        <v>1100</v>
      </c>
      <c r="L4" s="144" t="s">
        <v>1101</v>
      </c>
      <c r="M4" s="144" t="s">
        <v>1102</v>
      </c>
      <c r="N4" s="180" t="s">
        <v>1103</v>
      </c>
    </row>
    <row r="5" spans="1:14">
      <c r="B5" s="181" t="s">
        <v>1104</v>
      </c>
      <c r="C5" s="182"/>
      <c r="D5" s="182"/>
      <c r="E5" s="182"/>
      <c r="F5" s="182"/>
      <c r="G5" s="182"/>
      <c r="H5" s="182"/>
      <c r="I5" s="182"/>
      <c r="J5" s="182"/>
      <c r="K5" s="182"/>
      <c r="L5" s="182"/>
      <c r="M5" s="182"/>
      <c r="N5" s="182"/>
    </row>
    <row r="6" spans="1:14">
      <c r="B6" s="143" t="s">
        <v>1076</v>
      </c>
      <c r="C6" s="183">
        <v>19.709812762960244</v>
      </c>
      <c r="D6" s="183">
        <v>19.743393940518853</v>
      </c>
      <c r="E6" s="183">
        <v>18.728093044395333</v>
      </c>
      <c r="F6" s="183">
        <v>17.363290564372363</v>
      </c>
      <c r="G6" s="183">
        <v>14.777895482882352</v>
      </c>
      <c r="H6" s="183">
        <v>14.695327618430699</v>
      </c>
      <c r="I6" s="183">
        <v>14.949644741685818</v>
      </c>
      <c r="J6" s="183">
        <v>14.918240752458372</v>
      </c>
      <c r="K6" s="183">
        <v>11.577860300550064</v>
      </c>
      <c r="L6" s="183">
        <v>10.832458942250272</v>
      </c>
      <c r="M6" s="183"/>
      <c r="N6" s="182"/>
    </row>
    <row r="7" spans="1:14">
      <c r="B7" s="143" t="s">
        <v>1077</v>
      </c>
      <c r="C7" s="183">
        <v>23.465573061219533</v>
      </c>
      <c r="D7" s="183">
        <v>23.183880844495121</v>
      </c>
      <c r="E7" s="183">
        <v>21.098688205647019</v>
      </c>
      <c r="F7" s="183">
        <v>19.790077447832289</v>
      </c>
      <c r="G7" s="183">
        <v>17.470350166432244</v>
      </c>
      <c r="H7" s="183">
        <v>15.460818443422928</v>
      </c>
      <c r="I7" s="183">
        <v>14.438914905390693</v>
      </c>
      <c r="J7" s="183">
        <v>11.456770241363683</v>
      </c>
      <c r="K7" s="183">
        <v>10.726840461247045</v>
      </c>
      <c r="L7" s="183">
        <v>10.300993598892633</v>
      </c>
      <c r="M7" s="183"/>
      <c r="N7" s="182"/>
    </row>
    <row r="8" spans="1:14">
      <c r="B8" s="143" t="s">
        <v>1078</v>
      </c>
      <c r="C8" s="183">
        <v>1.9350637796999981</v>
      </c>
      <c r="D8" s="183">
        <v>2.3763667692144486</v>
      </c>
      <c r="E8" s="183">
        <v>1.9508932675000059</v>
      </c>
      <c r="F8" s="183">
        <v>2.2341287038296431</v>
      </c>
      <c r="G8" s="183">
        <v>1.9185404281620009</v>
      </c>
      <c r="H8" s="183">
        <v>2.1086015032615966</v>
      </c>
      <c r="I8" s="183">
        <v>2.0043976487367625</v>
      </c>
      <c r="J8" s="183">
        <v>3.7966016032554988</v>
      </c>
      <c r="K8" s="183">
        <v>3.9180406175519495</v>
      </c>
      <c r="L8" s="183">
        <v>3.9468522392588095</v>
      </c>
      <c r="M8" s="183"/>
      <c r="N8" s="182"/>
    </row>
    <row r="9" spans="1:14">
      <c r="B9" s="143" t="s">
        <v>1105</v>
      </c>
      <c r="C9" s="183"/>
      <c r="D9" s="183"/>
      <c r="E9" s="183"/>
      <c r="F9" s="183"/>
      <c r="G9" s="183"/>
      <c r="H9" s="183"/>
      <c r="I9" s="183"/>
      <c r="J9" s="183"/>
      <c r="K9" s="183"/>
      <c r="L9" s="183"/>
      <c r="M9" s="183"/>
      <c r="N9" s="184">
        <f>4.3997041520603</f>
        <v>4.3997041520603002</v>
      </c>
    </row>
    <row r="10" spans="1:14">
      <c r="B10" s="145"/>
      <c r="C10" s="148"/>
      <c r="D10" s="148"/>
      <c r="E10" s="148"/>
      <c r="F10" s="148"/>
      <c r="G10" s="148"/>
      <c r="H10" s="148"/>
      <c r="I10" s="148"/>
      <c r="J10" s="148"/>
      <c r="K10" s="148"/>
      <c r="L10" s="148"/>
      <c r="M10" s="148"/>
    </row>
    <row r="11" spans="1:14">
      <c r="B11" s="185" t="s">
        <v>1106</v>
      </c>
      <c r="C11" s="183"/>
      <c r="D11" s="183"/>
      <c r="E11" s="183"/>
      <c r="F11" s="183"/>
      <c r="G11" s="183"/>
      <c r="H11" s="183"/>
      <c r="I11" s="183"/>
      <c r="J11" s="183"/>
      <c r="K11" s="183"/>
      <c r="L11" s="183"/>
      <c r="M11" s="183"/>
    </row>
    <row r="12" spans="1:14">
      <c r="B12" s="143" t="s">
        <v>1076</v>
      </c>
      <c r="C12" s="183">
        <v>99.690114246684033</v>
      </c>
      <c r="D12" s="183">
        <v>105.93178093822986</v>
      </c>
      <c r="E12" s="183">
        <v>128.01750864644904</v>
      </c>
      <c r="F12" s="183">
        <v>124.18608080332912</v>
      </c>
      <c r="G12" s="183">
        <v>122.06002846478108</v>
      </c>
      <c r="H12" s="183">
        <v>104.90130099792701</v>
      </c>
      <c r="I12" s="183">
        <v>110.65956493543926</v>
      </c>
      <c r="J12" s="183">
        <v>103.88130593437765</v>
      </c>
      <c r="K12" s="183">
        <v>104.05244089713331</v>
      </c>
      <c r="L12" s="183">
        <v>102.63137162318372</v>
      </c>
      <c r="M12" s="183">
        <v>109.95167815118079</v>
      </c>
    </row>
    <row r="13" spans="1:14">
      <c r="B13" s="143" t="s">
        <v>1077</v>
      </c>
      <c r="C13" s="183">
        <v>106.05548587730549</v>
      </c>
      <c r="D13" s="183">
        <v>111.71757009509106</v>
      </c>
      <c r="E13" s="183">
        <v>127.66421492018995</v>
      </c>
      <c r="F13" s="183">
        <v>113.25065865214701</v>
      </c>
      <c r="G13" s="183">
        <v>140.80558557045123</v>
      </c>
      <c r="H13" s="183">
        <v>144.36766182549863</v>
      </c>
      <c r="I13" s="183">
        <v>165.7230193649678</v>
      </c>
      <c r="J13" s="183">
        <v>166.24278934686851</v>
      </c>
      <c r="K13" s="183">
        <v>180.02389855722413</v>
      </c>
      <c r="L13" s="183">
        <v>192.1336098555069</v>
      </c>
      <c r="M13" s="183">
        <v>190.4352193004309</v>
      </c>
    </row>
    <row r="14" spans="1:14">
      <c r="B14" s="143" t="s">
        <v>1078</v>
      </c>
      <c r="C14" s="183">
        <v>121.03422733554727</v>
      </c>
      <c r="D14" s="183">
        <v>129.92220763963113</v>
      </c>
      <c r="E14" s="183">
        <v>123.82485743485753</v>
      </c>
      <c r="F14" s="183">
        <v>138.96199625315359</v>
      </c>
      <c r="G14" s="183">
        <v>162.94346345133212</v>
      </c>
      <c r="H14" s="183">
        <v>171.61601879052014</v>
      </c>
      <c r="I14" s="183">
        <v>183.00413080008593</v>
      </c>
      <c r="J14" s="183">
        <v>187.11249085584035</v>
      </c>
      <c r="K14" s="183">
        <v>215.15155207948081</v>
      </c>
      <c r="L14" s="183">
        <v>191.66146700963111</v>
      </c>
      <c r="M14" s="183">
        <v>193.03599749650488</v>
      </c>
    </row>
    <row r="15" spans="1:14">
      <c r="B15" s="145"/>
      <c r="C15" s="148"/>
      <c r="D15" s="148"/>
      <c r="E15" s="148"/>
      <c r="F15" s="148"/>
      <c r="G15" s="148"/>
      <c r="H15" s="148"/>
      <c r="I15" s="148"/>
      <c r="J15" s="148"/>
      <c r="K15" s="148"/>
      <c r="L15" s="148"/>
      <c r="M15" s="148"/>
    </row>
    <row r="17" spans="2:2">
      <c r="B17" s="179" t="s">
        <v>1273</v>
      </c>
    </row>
    <row r="37" spans="2:4" ht="12.75" customHeight="1">
      <c r="B37" s="1398" t="s">
        <v>455</v>
      </c>
      <c r="C37" s="1398"/>
      <c r="D37" s="1398"/>
    </row>
    <row r="38" spans="2:4">
      <c r="B38" s="1398"/>
      <c r="C38" s="1398"/>
      <c r="D38" s="1398"/>
    </row>
    <row r="39" spans="2:4">
      <c r="B39" s="1398"/>
      <c r="C39" s="1398"/>
      <c r="D39" s="1398"/>
    </row>
    <row r="40" spans="2:4">
      <c r="B40" s="1398"/>
      <c r="C40" s="1398"/>
      <c r="D40" s="1398"/>
    </row>
    <row r="41" spans="2:4">
      <c r="B41" s="1398"/>
      <c r="C41" s="1398"/>
      <c r="D41" s="1398"/>
    </row>
    <row r="42" spans="2:4">
      <c r="B42" s="1398"/>
      <c r="C42" s="1398"/>
      <c r="D42" s="1398"/>
    </row>
    <row r="43" spans="2:4">
      <c r="B43" s="1398"/>
      <c r="C43" s="1398"/>
      <c r="D43" s="1398"/>
    </row>
    <row r="44" spans="2:4">
      <c r="B44" s="1398"/>
      <c r="C44" s="1398"/>
      <c r="D44" s="1398"/>
    </row>
    <row r="45" spans="2:4">
      <c r="B45" s="1276"/>
      <c r="C45" s="1276"/>
      <c r="D45" s="1276"/>
    </row>
    <row r="46" spans="2:4">
      <c r="B46" s="186" t="s">
        <v>1091</v>
      </c>
    </row>
    <row r="47" spans="2:4">
      <c r="B47" s="15" t="s">
        <v>1636</v>
      </c>
    </row>
    <row r="57" spans="7:7">
      <c r="G57" s="922"/>
    </row>
  </sheetData>
  <mergeCells count="1">
    <mergeCell ref="B37:D44"/>
  </mergeCells>
  <phoneticPr fontId="45" type="noConversion"/>
  <hyperlinks>
    <hyperlink ref="B47" location="Мазмұны!B69" display="мазмұнға"/>
  </hyperlinks>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2:H43"/>
  <sheetViews>
    <sheetView workbookViewId="0">
      <selection activeCell="I22" sqref="I22"/>
    </sheetView>
  </sheetViews>
  <sheetFormatPr defaultRowHeight="12.75"/>
  <cols>
    <col min="1" max="1" width="4.85546875" style="47" bestFit="1" customWidth="1"/>
    <col min="2" max="2" width="9.140625" style="47"/>
    <col min="3" max="3" width="13.28515625" style="47" bestFit="1" customWidth="1"/>
    <col min="4" max="4" width="13" style="47" customWidth="1"/>
    <col min="5" max="5" width="13.28515625" style="47" bestFit="1" customWidth="1"/>
    <col min="6" max="6" width="9.28515625" style="47" bestFit="1" customWidth="1"/>
    <col min="7" max="7" width="10.5703125" style="47" customWidth="1"/>
    <col min="8" max="8" width="12.5703125" style="47" bestFit="1" customWidth="1"/>
    <col min="9" max="16384" width="9.140625" style="47"/>
  </cols>
  <sheetData>
    <row r="2" spans="1:8">
      <c r="A2" s="2" t="s">
        <v>1630</v>
      </c>
      <c r="B2" s="220" t="s">
        <v>250</v>
      </c>
    </row>
    <row r="3" spans="1:8" ht="13.5" thickBot="1"/>
    <row r="4" spans="1:8">
      <c r="B4" s="1368" t="s">
        <v>1631</v>
      </c>
      <c r="C4" s="1365" t="s">
        <v>1221</v>
      </c>
      <c r="D4" s="1366"/>
      <c r="E4" s="1367"/>
      <c r="F4" s="1365" t="s">
        <v>1222</v>
      </c>
      <c r="G4" s="1366"/>
      <c r="H4" s="1367"/>
    </row>
    <row r="5" spans="1:8" ht="38.25">
      <c r="B5" s="1369"/>
      <c r="C5" s="946" t="s">
        <v>1223</v>
      </c>
      <c r="D5" s="501" t="s">
        <v>1224</v>
      </c>
      <c r="E5" s="947" t="s">
        <v>1235</v>
      </c>
      <c r="F5" s="946" t="s">
        <v>1236</v>
      </c>
      <c r="G5" s="501" t="s">
        <v>1237</v>
      </c>
      <c r="H5" s="947" t="s">
        <v>1238</v>
      </c>
    </row>
    <row r="6" spans="1:8">
      <c r="B6" s="949" t="s">
        <v>1239</v>
      </c>
      <c r="C6" s="1343">
        <v>4.5100629999999997</v>
      </c>
      <c r="D6" s="300">
        <v>7.6298250000000003</v>
      </c>
      <c r="E6" s="1344">
        <v>3.9919959999999999</v>
      </c>
      <c r="F6" s="1343">
        <v>2.4627479999999999</v>
      </c>
      <c r="G6" s="300">
        <v>1.913197</v>
      </c>
      <c r="H6" s="1344">
        <v>-3.3300030000000001E-2</v>
      </c>
    </row>
    <row r="7" spans="1:8">
      <c r="B7" s="949" t="s">
        <v>1240</v>
      </c>
      <c r="C7" s="1343">
        <v>4.4897039999999997</v>
      </c>
      <c r="D7" s="300">
        <v>7.4020859999999997</v>
      </c>
      <c r="E7" s="1344">
        <v>3.754181</v>
      </c>
      <c r="F7" s="1343">
        <v>2.5774059999999999</v>
      </c>
      <c r="G7" s="300">
        <v>1.857461</v>
      </c>
      <c r="H7" s="1344">
        <v>-3.3266799999999999E-2</v>
      </c>
    </row>
    <row r="8" spans="1:8">
      <c r="B8" s="949" t="s">
        <v>1241</v>
      </c>
      <c r="C8" s="1343">
        <v>4.6621069999999998</v>
      </c>
      <c r="D8" s="300">
        <v>7.3737719999999998</v>
      </c>
      <c r="E8" s="1344">
        <v>3.7595109999999998</v>
      </c>
      <c r="F8" s="1343">
        <v>2.4165899999999998</v>
      </c>
      <c r="G8" s="300">
        <v>1.868614</v>
      </c>
      <c r="H8" s="1344">
        <v>-0.1658375</v>
      </c>
    </row>
    <row r="9" spans="1:8">
      <c r="B9" s="949" t="s">
        <v>1242</v>
      </c>
      <c r="C9" s="1343">
        <v>4.8292729999999997</v>
      </c>
      <c r="D9" s="300">
        <v>7.2398899999999999</v>
      </c>
      <c r="E9" s="1344">
        <v>3.8841739999999998</v>
      </c>
      <c r="F9" s="1343">
        <v>3.505722</v>
      </c>
      <c r="G9" s="300">
        <v>2.9009670000000001</v>
      </c>
      <c r="H9" s="1344">
        <v>0.53226879999999999</v>
      </c>
    </row>
    <row r="10" spans="1:8">
      <c r="B10" s="949" t="s">
        <v>1243</v>
      </c>
      <c r="C10" s="1343">
        <v>4.9511060000000002</v>
      </c>
      <c r="D10" s="300">
        <v>7.1433850000000003</v>
      </c>
      <c r="E10" s="1344">
        <v>3.8744559999999999</v>
      </c>
      <c r="F10" s="1343">
        <v>3.4977290000000001</v>
      </c>
      <c r="G10" s="300">
        <v>3.3779560000000002</v>
      </c>
      <c r="H10" s="1344">
        <v>0.99933380000000005</v>
      </c>
    </row>
    <row r="11" spans="1:8">
      <c r="B11" s="949" t="s">
        <v>1244</v>
      </c>
      <c r="C11" s="1343">
        <v>5.3137889999999999</v>
      </c>
      <c r="D11" s="300">
        <v>7.2596930000000004</v>
      </c>
      <c r="E11" s="1344">
        <v>3.9659909999999998</v>
      </c>
      <c r="F11" s="1343">
        <v>3.7831980000000001</v>
      </c>
      <c r="G11" s="300">
        <v>3.6133850000000001</v>
      </c>
      <c r="H11" s="1344">
        <v>1.3976710000000001</v>
      </c>
    </row>
    <row r="12" spans="1:8">
      <c r="B12" s="949" t="s">
        <v>1245</v>
      </c>
      <c r="C12" s="1343">
        <v>6.032616</v>
      </c>
      <c r="D12" s="300">
        <v>7.4512169999999998</v>
      </c>
      <c r="E12" s="1344">
        <v>3.9979909999999999</v>
      </c>
      <c r="F12" s="1343">
        <v>4.3102660000000004</v>
      </c>
      <c r="G12" s="300">
        <v>3.8540070000000002</v>
      </c>
      <c r="H12" s="1344">
        <v>2.0598010000000002</v>
      </c>
    </row>
    <row r="13" spans="1:8">
      <c r="B13" s="949" t="s">
        <v>1246</v>
      </c>
      <c r="C13" s="1343">
        <v>6.9376670000000003</v>
      </c>
      <c r="D13" s="300">
        <v>7.9058289999999998</v>
      </c>
      <c r="E13" s="1344">
        <v>4.0869609999999996</v>
      </c>
      <c r="F13" s="1343">
        <v>1.7037549999999999</v>
      </c>
      <c r="G13" s="300">
        <v>2.266508</v>
      </c>
      <c r="H13" s="1344">
        <v>1.025811</v>
      </c>
    </row>
    <row r="14" spans="1:8">
      <c r="B14" s="949" t="s">
        <v>1247</v>
      </c>
      <c r="C14" s="1343">
        <v>8.2002570000000006</v>
      </c>
      <c r="D14" s="300">
        <v>8.7554890000000007</v>
      </c>
      <c r="E14" s="1344">
        <v>4.5060399999999996</v>
      </c>
      <c r="F14" s="1343">
        <v>0.31188559999999999</v>
      </c>
      <c r="G14" s="300">
        <v>0.9665068</v>
      </c>
      <c r="H14" s="1344">
        <v>-6.5963060000000004E-2</v>
      </c>
    </row>
    <row r="15" spans="1:8">
      <c r="B15" s="949" t="s">
        <v>1248</v>
      </c>
      <c r="C15" s="1343">
        <v>9.2704439999999995</v>
      </c>
      <c r="D15" s="300">
        <v>9.2662279999999999</v>
      </c>
      <c r="E15" s="1344">
        <v>5.1437220000000003</v>
      </c>
      <c r="F15" s="1343">
        <v>-0.34638069999999999</v>
      </c>
      <c r="G15" s="300">
        <v>0.17463699999999999</v>
      </c>
      <c r="H15" s="1344">
        <v>-0.98457499999999998</v>
      </c>
    </row>
    <row r="16" spans="1:8">
      <c r="B16" s="949" t="s">
        <v>1249</v>
      </c>
      <c r="C16" s="1343">
        <v>9.6575780000000009</v>
      </c>
      <c r="D16" s="300">
        <v>9.5413730000000001</v>
      </c>
      <c r="E16" s="1344">
        <v>5.4245999999999999</v>
      </c>
      <c r="F16" s="1343">
        <v>-0.70124779999999998</v>
      </c>
      <c r="G16" s="300">
        <v>-0.38599080000000002</v>
      </c>
      <c r="H16" s="1344">
        <v>-2.3111980000000001</v>
      </c>
    </row>
    <row r="17" spans="2:8">
      <c r="B17" s="949" t="s">
        <v>1250</v>
      </c>
      <c r="C17" s="1343">
        <v>10.033580000000001</v>
      </c>
      <c r="D17" s="300">
        <v>9.7538239999999998</v>
      </c>
      <c r="E17" s="1344">
        <v>5.194477</v>
      </c>
      <c r="F17" s="1343">
        <v>1.464656</v>
      </c>
      <c r="G17" s="300">
        <v>0.41841</v>
      </c>
      <c r="H17" s="1344">
        <v>-2.030789</v>
      </c>
    </row>
    <row r="18" spans="2:8">
      <c r="B18" s="949" t="s">
        <v>1251</v>
      </c>
      <c r="C18" s="1343">
        <v>9.7077240000000007</v>
      </c>
      <c r="D18" s="300">
        <v>9.8556229999999996</v>
      </c>
      <c r="E18" s="1344">
        <v>4.9649679999999998</v>
      </c>
      <c r="F18" s="1343">
        <v>2.4082479999999999</v>
      </c>
      <c r="G18" s="300">
        <v>1.116805</v>
      </c>
      <c r="H18" s="1344">
        <v>-1.122112</v>
      </c>
    </row>
    <row r="19" spans="2:8">
      <c r="B19" s="949" t="s">
        <v>1252</v>
      </c>
      <c r="C19" s="1343">
        <v>9.6910659999999993</v>
      </c>
      <c r="D19" s="300">
        <v>9.8938210000000009</v>
      </c>
      <c r="E19" s="1344">
        <v>5.2036309999999997</v>
      </c>
      <c r="F19" s="1343">
        <v>1.9084970000000001</v>
      </c>
      <c r="G19" s="300">
        <v>1.5117259999999999</v>
      </c>
      <c r="H19" s="1344">
        <v>-0.92807419999999996</v>
      </c>
    </row>
    <row r="20" spans="2:8" ht="13.5" thickBot="1">
      <c r="B20" s="950" t="s">
        <v>1253</v>
      </c>
      <c r="C20" s="1345"/>
      <c r="D20" s="1346"/>
      <c r="E20" s="1347"/>
      <c r="F20" s="1345">
        <v>1.431041</v>
      </c>
      <c r="G20" s="1346">
        <v>1.7058089999999999</v>
      </c>
      <c r="H20" s="1347">
        <v>-0.83346050000000005</v>
      </c>
    </row>
    <row r="23" spans="2:8">
      <c r="B23" s="220" t="s">
        <v>250</v>
      </c>
    </row>
    <row r="41" spans="2:2">
      <c r="B41" s="224" t="s">
        <v>1254</v>
      </c>
    </row>
    <row r="43" spans="2:2">
      <c r="B43" s="15" t="s">
        <v>1636</v>
      </c>
    </row>
  </sheetData>
  <mergeCells count="3">
    <mergeCell ref="C4:E4"/>
    <mergeCell ref="F4:H4"/>
    <mergeCell ref="B4:B5"/>
  </mergeCells>
  <phoneticPr fontId="39" type="noConversion"/>
  <hyperlinks>
    <hyperlink ref="B43" location="Мазмұны!B8" display="мазмұнға"/>
  </hyperlinks>
  <pageMargins left="0.75" right="0.75" top="1" bottom="1" header="0.5" footer="0.5"/>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0"/>
  <dimension ref="A2:M41"/>
  <sheetViews>
    <sheetView topLeftCell="A10" workbookViewId="0">
      <selection activeCell="B43" sqref="B43"/>
    </sheetView>
  </sheetViews>
  <sheetFormatPr defaultColWidth="8" defaultRowHeight="12.75"/>
  <cols>
    <col min="1" max="1" width="4.85546875" style="145" bestFit="1" customWidth="1"/>
    <col min="2" max="2" width="31.5703125" style="139" customWidth="1"/>
    <col min="3" max="3" width="13.5703125" style="145" bestFit="1" customWidth="1"/>
    <col min="4" max="17" width="12.42578125" style="145" bestFit="1" customWidth="1"/>
    <col min="18" max="18" width="8" style="145" customWidth="1"/>
    <col min="19" max="19" width="5.5703125" style="145" customWidth="1"/>
    <col min="20" max="20" width="31.5703125" style="145" customWidth="1"/>
    <col min="21" max="32" width="12.42578125" style="145" bestFit="1" customWidth="1"/>
    <col min="33" max="33" width="8" style="145" customWidth="1"/>
    <col min="34" max="34" width="31.5703125" style="145" customWidth="1"/>
    <col min="35" max="44" width="12.42578125" style="145" bestFit="1" customWidth="1"/>
    <col min="45" max="46" width="13.5703125" style="145" bestFit="1" customWidth="1"/>
    <col min="47" max="16384" width="8" style="145"/>
  </cols>
  <sheetData>
    <row r="2" spans="1:13">
      <c r="A2" s="145" t="s">
        <v>1630</v>
      </c>
      <c r="B2" s="179" t="s">
        <v>1274</v>
      </c>
    </row>
    <row r="4" spans="1:13">
      <c r="B4" s="185" t="s">
        <v>1118</v>
      </c>
      <c r="C4" s="144" t="s">
        <v>1107</v>
      </c>
      <c r="D4" s="144" t="s">
        <v>1108</v>
      </c>
      <c r="E4" s="144" t="s">
        <v>1109</v>
      </c>
      <c r="F4" s="144" t="s">
        <v>1110</v>
      </c>
      <c r="G4" s="144" t="s">
        <v>1111</v>
      </c>
      <c r="H4" s="144" t="s">
        <v>1112</v>
      </c>
      <c r="I4" s="144" t="s">
        <v>1113</v>
      </c>
      <c r="J4" s="144" t="s">
        <v>1114</v>
      </c>
      <c r="K4" s="144" t="s">
        <v>1115</v>
      </c>
      <c r="L4" s="144" t="s">
        <v>1116</v>
      </c>
      <c r="M4" s="144" t="s">
        <v>1117</v>
      </c>
    </row>
    <row r="5" spans="1:13">
      <c r="B5" s="146" t="s">
        <v>1119</v>
      </c>
      <c r="C5" s="183">
        <v>99.526515125345227</v>
      </c>
      <c r="D5" s="183">
        <v>99.260780395855321</v>
      </c>
      <c r="E5" s="183">
        <v>102.27119532258848</v>
      </c>
      <c r="F5" s="183">
        <v>100.64311545211133</v>
      </c>
      <c r="G5" s="183">
        <v>111.32691598698364</v>
      </c>
      <c r="H5" s="183">
        <v>110.39086075932354</v>
      </c>
      <c r="I5" s="183">
        <v>108.85212763561344</v>
      </c>
      <c r="J5" s="183">
        <v>101.40498484452058</v>
      </c>
      <c r="K5" s="183">
        <v>95.785459443544212</v>
      </c>
      <c r="L5" s="183">
        <v>83.582669938872087</v>
      </c>
      <c r="M5" s="183">
        <v>83.317738547406933</v>
      </c>
    </row>
    <row r="6" spans="1:13">
      <c r="B6" s="146" t="s">
        <v>1120</v>
      </c>
      <c r="C6" s="183">
        <v>99.878738900098313</v>
      </c>
      <c r="D6" s="183">
        <v>101.22306072032023</v>
      </c>
      <c r="E6" s="183">
        <v>101.69650685398402</v>
      </c>
      <c r="F6" s="183">
        <v>104.71389730503154</v>
      </c>
      <c r="G6" s="183">
        <v>116.9652107568302</v>
      </c>
      <c r="H6" s="183">
        <v>117.35433618527749</v>
      </c>
      <c r="I6" s="183">
        <v>116.62359562747686</v>
      </c>
      <c r="J6" s="183">
        <v>111.22998843114287</v>
      </c>
      <c r="K6" s="183">
        <v>111.55178561440175</v>
      </c>
      <c r="L6" s="183">
        <v>112.23952267330549</v>
      </c>
      <c r="M6" s="183">
        <v>113.90980602422569</v>
      </c>
    </row>
    <row r="7" spans="1:13">
      <c r="B7" s="146" t="s">
        <v>1121</v>
      </c>
      <c r="C7" s="183">
        <v>104.54126207634408</v>
      </c>
      <c r="D7" s="183">
        <v>107.84980596005987</v>
      </c>
      <c r="E7" s="183">
        <v>119.41162766495499</v>
      </c>
      <c r="F7" s="183">
        <v>132.94395549942627</v>
      </c>
      <c r="G7" s="183">
        <v>137.42443114718159</v>
      </c>
      <c r="H7" s="183">
        <v>130.21760723433184</v>
      </c>
      <c r="I7" s="183">
        <v>132.43687309374147</v>
      </c>
      <c r="J7" s="183">
        <v>139.54513400211914</v>
      </c>
      <c r="K7" s="183">
        <v>138.88123506013986</v>
      </c>
      <c r="L7" s="183">
        <v>141.96249454028796</v>
      </c>
      <c r="M7" s="183">
        <v>158.43895397346967</v>
      </c>
    </row>
    <row r="9" spans="1:13">
      <c r="B9" s="185" t="s">
        <v>1122</v>
      </c>
      <c r="C9" s="183"/>
      <c r="D9" s="183"/>
      <c r="E9" s="183"/>
      <c r="F9" s="183"/>
      <c r="G9" s="183"/>
      <c r="H9" s="183"/>
      <c r="I9" s="183"/>
      <c r="J9" s="183"/>
      <c r="K9" s="183"/>
      <c r="L9" s="183"/>
      <c r="M9" s="183"/>
    </row>
    <row r="10" spans="1:13">
      <c r="B10" s="146" t="s">
        <v>1123</v>
      </c>
      <c r="C10" s="183">
        <v>101.18625553212625</v>
      </c>
      <c r="D10" s="183">
        <v>103.86864619026372</v>
      </c>
      <c r="E10" s="183">
        <v>103.16063119851273</v>
      </c>
      <c r="F10" s="183">
        <v>71.016436760755397</v>
      </c>
      <c r="G10" s="183">
        <v>192.58459843334325</v>
      </c>
      <c r="H10" s="183">
        <v>107.68168306712609</v>
      </c>
      <c r="I10" s="183">
        <v>88.85680387249495</v>
      </c>
      <c r="J10" s="183">
        <v>95.97681662724969</v>
      </c>
      <c r="K10" s="183">
        <v>93.116662450528437</v>
      </c>
      <c r="L10" s="183">
        <v>117.53907239757059</v>
      </c>
      <c r="M10" s="183">
        <v>84.52476580335518</v>
      </c>
    </row>
    <row r="11" spans="1:13">
      <c r="B11" s="146" t="s">
        <v>1124</v>
      </c>
      <c r="C11" s="183">
        <v>132.10107685681572</v>
      </c>
      <c r="D11" s="183">
        <v>134.5226050245746</v>
      </c>
      <c r="E11" s="183">
        <v>158.53343268351054</v>
      </c>
      <c r="F11" s="183">
        <v>93.384199769774995</v>
      </c>
      <c r="G11" s="183">
        <v>167.47123558626737</v>
      </c>
      <c r="H11" s="183">
        <v>165.17506210710934</v>
      </c>
      <c r="I11" s="183">
        <v>212.33616604157586</v>
      </c>
      <c r="J11" s="183">
        <v>179.3399839438263</v>
      </c>
      <c r="K11" s="183">
        <v>230.2876076165895</v>
      </c>
      <c r="L11" s="183">
        <v>258.45715183721643</v>
      </c>
      <c r="M11" s="183">
        <v>232.66054985102099</v>
      </c>
    </row>
    <row r="12" spans="1:13">
      <c r="B12" s="146" t="s">
        <v>1125</v>
      </c>
      <c r="C12" s="183">
        <v>129.98782711293978</v>
      </c>
      <c r="D12" s="183">
        <v>97.319316547137859</v>
      </c>
      <c r="E12" s="183">
        <v>115.5575380631025</v>
      </c>
      <c r="F12" s="183">
        <v>141.46658717319681</v>
      </c>
      <c r="G12" s="183">
        <v>185.26479016079179</v>
      </c>
      <c r="H12" s="183">
        <v>200.65419893703728</v>
      </c>
      <c r="I12" s="183">
        <v>207.25789301943328</v>
      </c>
      <c r="J12" s="183">
        <v>195.84499125072767</v>
      </c>
      <c r="K12" s="183">
        <v>239.82440632396492</v>
      </c>
      <c r="L12" s="183">
        <v>205.17596909604578</v>
      </c>
      <c r="M12" s="183">
        <v>182.51888662590673</v>
      </c>
    </row>
    <row r="16" spans="1:13">
      <c r="B16" s="179" t="s">
        <v>1274</v>
      </c>
    </row>
    <row r="34" spans="2:4" ht="12.75" customHeight="1">
      <c r="B34" s="1400" t="s">
        <v>453</v>
      </c>
      <c r="C34" s="1400"/>
      <c r="D34" s="1400"/>
    </row>
    <row r="35" spans="2:4" ht="12.75" customHeight="1">
      <c r="B35" s="1400"/>
      <c r="C35" s="1400"/>
      <c r="D35" s="1400"/>
    </row>
    <row r="36" spans="2:4" ht="12.75" customHeight="1">
      <c r="B36" s="1400"/>
      <c r="C36" s="1400"/>
      <c r="D36" s="1400"/>
    </row>
    <row r="37" spans="2:4" ht="36.75" customHeight="1">
      <c r="B37" s="1400"/>
      <c r="C37" s="1400"/>
      <c r="D37" s="1400"/>
    </row>
    <row r="39" spans="2:4">
      <c r="B39" s="186" t="s">
        <v>1091</v>
      </c>
    </row>
    <row r="41" spans="2:4">
      <c r="B41" s="15" t="s">
        <v>1636</v>
      </c>
    </row>
  </sheetData>
  <mergeCells count="1">
    <mergeCell ref="B34:D37"/>
  </mergeCells>
  <phoneticPr fontId="45" type="noConversion"/>
  <hyperlinks>
    <hyperlink ref="B41" location="Мазмұны!B70" display="мазмұнға"/>
  </hyperlinks>
  <pageMargins left="0.75" right="0.75" top="1" bottom="1" header="0.5" footer="0.5"/>
  <pageSetup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1"/>
  <dimension ref="A2:F45"/>
  <sheetViews>
    <sheetView zoomScaleNormal="110" workbookViewId="0">
      <selection activeCell="B38" sqref="B38:D41"/>
    </sheetView>
  </sheetViews>
  <sheetFormatPr defaultColWidth="16.5703125" defaultRowHeight="11.25"/>
  <cols>
    <col min="1" max="1" width="11.5703125" style="187" customWidth="1"/>
    <col min="2" max="2" width="29" style="187" customWidth="1"/>
    <col min="3" max="3" width="8.28515625" style="187" bestFit="1" customWidth="1"/>
    <col min="4" max="9" width="12" style="187" bestFit="1" customWidth="1"/>
    <col min="10" max="11" width="10.85546875" style="187" bestFit="1" customWidth="1"/>
    <col min="12" max="18" width="9.85546875" style="187" bestFit="1" customWidth="1"/>
    <col min="19" max="21" width="10.140625" style="187" bestFit="1" customWidth="1"/>
    <col min="22" max="24" width="9.85546875" style="187" bestFit="1" customWidth="1"/>
    <col min="25" max="16384" width="16.5703125" style="187"/>
  </cols>
  <sheetData>
    <row r="2" spans="1:6" ht="12.75">
      <c r="A2" s="1287" t="s">
        <v>1630</v>
      </c>
      <c r="B2" s="1288" t="s">
        <v>1275</v>
      </c>
    </row>
    <row r="4" spans="1:6" ht="12.75">
      <c r="B4" s="1141" t="s">
        <v>1441</v>
      </c>
      <c r="C4" s="1141" t="s">
        <v>141</v>
      </c>
      <c r="D4" s="1284">
        <v>39722</v>
      </c>
      <c r="E4" s="1284">
        <v>40087</v>
      </c>
      <c r="F4" s="1284">
        <v>40452</v>
      </c>
    </row>
    <row r="5" spans="1:6" ht="12.75">
      <c r="B5" s="1402" t="s">
        <v>456</v>
      </c>
      <c r="C5" s="1141" t="s">
        <v>1076</v>
      </c>
      <c r="D5" s="1285">
        <v>88.03812124275332</v>
      </c>
      <c r="E5" s="1285">
        <v>77.811447570160638</v>
      </c>
      <c r="F5" s="1285">
        <v>56.817615938470198</v>
      </c>
    </row>
    <row r="6" spans="1:6" ht="12.75">
      <c r="B6" s="1402"/>
      <c r="C6" s="1141" t="s">
        <v>1077</v>
      </c>
      <c r="D6" s="1285">
        <v>88.226439124060789</v>
      </c>
      <c r="E6" s="1285">
        <v>87.057168985737135</v>
      </c>
      <c r="F6" s="1285">
        <v>79.672509611361448</v>
      </c>
    </row>
    <row r="7" spans="1:6" ht="12.75">
      <c r="B7" s="1402"/>
      <c r="C7" s="1141" t="s">
        <v>1078</v>
      </c>
      <c r="D7" s="1285">
        <v>88.241086187908991</v>
      </c>
      <c r="E7" s="1285">
        <v>84.959665982213451</v>
      </c>
      <c r="F7" s="1285">
        <v>75.021264141466688</v>
      </c>
    </row>
    <row r="8" spans="1:6" ht="12.75">
      <c r="B8" s="1142"/>
      <c r="C8" s="1286"/>
      <c r="D8" s="1286"/>
      <c r="E8" s="1286"/>
      <c r="F8" s="1286"/>
    </row>
    <row r="9" spans="1:6" ht="12.75">
      <c r="B9" s="1403" t="s">
        <v>1297</v>
      </c>
      <c r="C9" s="1141" t="s">
        <v>1076</v>
      </c>
      <c r="D9" s="1285">
        <v>1.5413817685481599</v>
      </c>
      <c r="E9" s="1285">
        <v>-78.014322047237712</v>
      </c>
      <c r="F9" s="1285">
        <v>53.381230147518664</v>
      </c>
    </row>
    <row r="10" spans="1:6" ht="12.75">
      <c r="B10" s="1403"/>
      <c r="C10" s="1141" t="s">
        <v>1077</v>
      </c>
      <c r="D10" s="1285">
        <v>0.92469775575955981</v>
      </c>
      <c r="E10" s="1285">
        <v>-0.56027135290651353</v>
      </c>
      <c r="F10" s="1285">
        <v>0.2204953312772488</v>
      </c>
    </row>
    <row r="11" spans="1:6" ht="12.75">
      <c r="B11" s="1403"/>
      <c r="C11" s="1141" t="s">
        <v>1078</v>
      </c>
      <c r="D11" s="1285">
        <v>1.1506622234235004</v>
      </c>
      <c r="E11" s="1285">
        <v>-23.504992830134995</v>
      </c>
      <c r="F11" s="1285">
        <v>12.339280160932921</v>
      </c>
    </row>
    <row r="12" spans="1:6" ht="12.75">
      <c r="B12" s="1142"/>
      <c r="C12" s="1286"/>
      <c r="D12" s="1286"/>
      <c r="E12" s="1286"/>
      <c r="F12" s="1286"/>
    </row>
    <row r="13" spans="1:6" ht="12.75">
      <c r="B13" s="1403" t="s">
        <v>1442</v>
      </c>
      <c r="C13" s="1141" t="s">
        <v>1076</v>
      </c>
      <c r="D13" s="1285">
        <v>9.0468060823146086</v>
      </c>
      <c r="E13" s="1285">
        <v>0.32007428389226739</v>
      </c>
      <c r="F13" s="1285">
        <v>-2.4888627321560914</v>
      </c>
    </row>
    <row r="14" spans="1:6" ht="12.75">
      <c r="B14" s="1403"/>
      <c r="C14" s="1141" t="s">
        <v>1077</v>
      </c>
      <c r="D14" s="1285">
        <v>8.9351910761363307</v>
      </c>
      <c r="E14" s="1285">
        <v>7.9894814370390934</v>
      </c>
      <c r="F14" s="1285">
        <v>6.6731202031075352</v>
      </c>
    </row>
    <row r="15" spans="1:6" ht="12.75">
      <c r="B15" s="1403"/>
      <c r="C15" s="1141" t="s">
        <v>1078</v>
      </c>
      <c r="D15" s="1285">
        <v>8.3379091112102266</v>
      </c>
      <c r="E15" s="1285">
        <v>10.852476388968219</v>
      </c>
      <c r="F15" s="1285">
        <v>9.5621294142345548</v>
      </c>
    </row>
    <row r="18" spans="2:2" ht="12.75">
      <c r="B18" s="1288" t="s">
        <v>1275</v>
      </c>
    </row>
    <row r="37" spans="2:4" s="145" customFormat="1" ht="12.75">
      <c r="B37" s="187"/>
      <c r="C37" s="187"/>
      <c r="D37" s="187"/>
    </row>
    <row r="38" spans="2:4" s="145" customFormat="1" ht="18.75" customHeight="1">
      <c r="B38" s="1401" t="s">
        <v>109</v>
      </c>
      <c r="C38" s="1401"/>
      <c r="D38" s="1401"/>
    </row>
    <row r="39" spans="2:4" s="145" customFormat="1" ht="28.5" customHeight="1">
      <c r="B39" s="1401"/>
      <c r="C39" s="1401"/>
      <c r="D39" s="1401"/>
    </row>
    <row r="40" spans="2:4">
      <c r="B40" s="1401"/>
      <c r="C40" s="1401"/>
      <c r="D40" s="1401"/>
    </row>
    <row r="41" spans="2:4" ht="14.25" customHeight="1">
      <c r="B41" s="1401"/>
      <c r="C41" s="1401"/>
      <c r="D41" s="1401"/>
    </row>
    <row r="42" spans="2:4" ht="14.25" customHeight="1">
      <c r="B42" s="1277"/>
      <c r="C42" s="1277"/>
      <c r="D42" s="1277"/>
    </row>
    <row r="43" spans="2:4" ht="12">
      <c r="B43" s="1289" t="s">
        <v>179</v>
      </c>
    </row>
    <row r="44" spans="2:4" ht="12">
      <c r="B44" s="1289"/>
    </row>
    <row r="45" spans="2:4" ht="12.75">
      <c r="B45" s="15" t="s">
        <v>1636</v>
      </c>
    </row>
  </sheetData>
  <mergeCells count="4">
    <mergeCell ref="B38:D41"/>
    <mergeCell ref="B5:B7"/>
    <mergeCell ref="B9:B11"/>
    <mergeCell ref="B13:B15"/>
  </mergeCells>
  <phoneticPr fontId="45" type="noConversion"/>
  <hyperlinks>
    <hyperlink ref="B45" location="Мазмұны!B71" display="мазмұнға"/>
  </hyperlinks>
  <pageMargins left="0.7" right="0.7" top="0.75" bottom="0.75" header="0.3" footer="0.3"/>
  <pageSetup orientation="portrait" r:id="rId1"/>
  <headerFooter alignWithMargins="0"/>
  <rowBreaks count="1" manualBreakCount="1">
    <brk id="1" max="16383"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2:R33"/>
  <sheetViews>
    <sheetView topLeftCell="A4" workbookViewId="0">
      <selection activeCell="F24" sqref="F24"/>
    </sheetView>
  </sheetViews>
  <sheetFormatPr defaultColWidth="16.5703125" defaultRowHeight="12.75"/>
  <cols>
    <col min="1" max="1" width="8.85546875" style="145" bestFit="1" customWidth="1"/>
    <col min="2" max="2" width="16.5703125" style="145" customWidth="1"/>
    <col min="3" max="8" width="12" style="145" bestFit="1" customWidth="1"/>
    <col min="9" max="10" width="10.85546875" style="145" bestFit="1" customWidth="1"/>
    <col min="11" max="17" width="9.85546875" style="145" bestFit="1" customWidth="1"/>
    <col min="18" max="20" width="10.140625" style="145" bestFit="1" customWidth="1"/>
    <col min="21" max="23" width="9.85546875" style="145" bestFit="1" customWidth="1"/>
    <col min="24" max="16384" width="16.5703125" style="145"/>
  </cols>
  <sheetData>
    <row r="2" spans="1:18">
      <c r="A2" s="145" t="s">
        <v>1630</v>
      </c>
      <c r="B2" s="188" t="s">
        <v>1276</v>
      </c>
    </row>
    <row r="4" spans="1:18">
      <c r="B4" s="143"/>
      <c r="C4" s="144" t="s">
        <v>1163</v>
      </c>
      <c r="D4" s="144" t="s">
        <v>1164</v>
      </c>
      <c r="E4" s="144">
        <v>39264</v>
      </c>
      <c r="F4" s="144">
        <v>39356</v>
      </c>
      <c r="G4" s="144">
        <v>39448</v>
      </c>
      <c r="H4" s="144">
        <v>39539</v>
      </c>
      <c r="I4" s="144">
        <v>39630</v>
      </c>
      <c r="J4" s="144">
        <v>39722</v>
      </c>
      <c r="K4" s="144">
        <v>39814</v>
      </c>
      <c r="L4" s="144">
        <v>39904</v>
      </c>
      <c r="M4" s="144">
        <v>39995</v>
      </c>
      <c r="N4" s="144">
        <v>40087</v>
      </c>
      <c r="O4" s="144">
        <v>40179</v>
      </c>
      <c r="P4" s="144">
        <v>40269</v>
      </c>
      <c r="Q4" s="144">
        <v>40360</v>
      </c>
      <c r="R4" s="144">
        <v>40452</v>
      </c>
    </row>
    <row r="5" spans="1:18">
      <c r="B5" s="1143" t="s">
        <v>1073</v>
      </c>
      <c r="C5" s="189">
        <v>2.9638971593382801</v>
      </c>
      <c r="D5" s="189">
        <v>3.0137179285074951</v>
      </c>
      <c r="E5" s="189">
        <v>3.1171005967290655</v>
      </c>
      <c r="F5" s="189">
        <v>3.1803173145192756</v>
      </c>
      <c r="G5" s="189">
        <v>3.0293240165275939</v>
      </c>
      <c r="H5" s="189">
        <v>2.5603873169442442</v>
      </c>
      <c r="I5" s="189">
        <v>2.1410803848355302</v>
      </c>
      <c r="J5" s="189">
        <v>1.8703108946712044</v>
      </c>
      <c r="K5" s="189">
        <v>1.2666075822314486</v>
      </c>
      <c r="L5" s="189">
        <v>1.0019217461775041</v>
      </c>
      <c r="M5" s="189">
        <v>-1.3425339028363288</v>
      </c>
      <c r="N5" s="189">
        <v>-2.4694433142663694</v>
      </c>
      <c r="O5" s="189">
        <v>-3.5299858715874048</v>
      </c>
      <c r="P5" s="189">
        <v>-2.63493498381668</v>
      </c>
      <c r="Q5" s="189">
        <v>-1.2141936249369107</v>
      </c>
      <c r="R5" s="189">
        <v>1.389712752086167</v>
      </c>
    </row>
    <row r="6" spans="1:18">
      <c r="B6" s="1143" t="s">
        <v>1165</v>
      </c>
      <c r="C6" s="189">
        <v>2.3776196130044727</v>
      </c>
      <c r="D6" s="189">
        <v>2.818612465829363</v>
      </c>
      <c r="E6" s="189">
        <v>2.9879415540136907</v>
      </c>
      <c r="F6" s="189">
        <v>2.5678711043882707</v>
      </c>
      <c r="G6" s="189">
        <v>2.8266447137455764</v>
      </c>
      <c r="H6" s="189">
        <v>2.2909223846295332</v>
      </c>
      <c r="I6" s="189">
        <v>1.7760627167262708</v>
      </c>
      <c r="J6" s="189">
        <v>1.4863018974627986</v>
      </c>
      <c r="K6" s="189">
        <v>0.73021964242013848</v>
      </c>
      <c r="L6" s="189">
        <v>0.4160859366392301</v>
      </c>
      <c r="M6" s="189">
        <v>0.26319603004471936</v>
      </c>
      <c r="N6" s="189">
        <v>0.1040041852877103</v>
      </c>
      <c r="O6" s="189">
        <v>0.23660290379524337</v>
      </c>
      <c r="P6" s="189">
        <v>0.23881514854167105</v>
      </c>
      <c r="Q6" s="189">
        <v>0.28869573731268611</v>
      </c>
      <c r="R6" s="189">
        <v>0.32460670504978983</v>
      </c>
    </row>
    <row r="7" spans="1:18">
      <c r="B7" s="1143" t="s">
        <v>1295</v>
      </c>
      <c r="C7" s="189">
        <v>3.5980167379967685</v>
      </c>
      <c r="D7" s="189">
        <v>4.2273976629974417</v>
      </c>
      <c r="E7" s="189">
        <v>4.5497911042746813</v>
      </c>
      <c r="F7" s="189">
        <v>4.1914756965431943</v>
      </c>
      <c r="G7" s="189">
        <v>3.4595743636520355</v>
      </c>
      <c r="H7" s="189">
        <v>3.6687331579130644</v>
      </c>
      <c r="I7" s="189">
        <v>2.9808956657953956</v>
      </c>
      <c r="J7" s="189">
        <v>2.6990956627443894</v>
      </c>
      <c r="K7" s="189">
        <v>1.8047672215931743</v>
      </c>
      <c r="L7" s="189">
        <v>2.5582668576565259</v>
      </c>
      <c r="M7" s="189">
        <v>1.8578583195187193</v>
      </c>
      <c r="N7" s="189">
        <v>2.3357465844466216</v>
      </c>
      <c r="O7" s="189">
        <v>0.97099786804088517</v>
      </c>
      <c r="P7" s="189">
        <v>1.5141098957522252</v>
      </c>
      <c r="Q7" s="189">
        <v>1.6108975606202078</v>
      </c>
      <c r="R7" s="189">
        <v>1.7063251268074728</v>
      </c>
    </row>
    <row r="8" spans="1:18">
      <c r="B8" s="1143" t="s">
        <v>1296</v>
      </c>
      <c r="C8" s="189">
        <v>1.0746916565253</v>
      </c>
      <c r="D8" s="189">
        <v>1.7476404440650981</v>
      </c>
      <c r="E8" s="189">
        <v>1.3873897625876017</v>
      </c>
      <c r="F8" s="189">
        <v>1.9286455548387083</v>
      </c>
      <c r="G8" s="189">
        <v>1.7183405056147767</v>
      </c>
      <c r="H8" s="189">
        <v>1.0688234714445557</v>
      </c>
      <c r="I8" s="189">
        <v>0.95781502698852017</v>
      </c>
      <c r="J8" s="189">
        <v>0.61494045209633408</v>
      </c>
      <c r="K8" s="189">
        <v>0.49485466440850423</v>
      </c>
      <c r="L8" s="189">
        <v>-0.59271650633260942</v>
      </c>
      <c r="M8" s="189">
        <v>-0.80498198622981543</v>
      </c>
      <c r="N8" s="189">
        <v>-1.099926291873119</v>
      </c>
      <c r="O8" s="189">
        <v>6.7728681503924276E-2</v>
      </c>
      <c r="P8" s="189">
        <v>-0.54062021855616416</v>
      </c>
      <c r="Q8" s="189">
        <v>-0.72895151036082195</v>
      </c>
      <c r="R8" s="189">
        <v>-0.78948399736678765</v>
      </c>
    </row>
    <row r="9" spans="1:18">
      <c r="C9" s="190">
        <v>1.0746916565253</v>
      </c>
      <c r="D9" s="190">
        <v>1.7476404440650981</v>
      </c>
      <c r="E9" s="190">
        <v>1.3873897625876017</v>
      </c>
      <c r="F9" s="190">
        <v>1.9286455548387083</v>
      </c>
      <c r="G9" s="190">
        <v>1.7183405056147767</v>
      </c>
      <c r="H9" s="190">
        <v>1.0688234714445557</v>
      </c>
      <c r="I9" s="190">
        <v>0.95781502698852017</v>
      </c>
      <c r="J9" s="190">
        <v>0.61494045209633408</v>
      </c>
      <c r="K9" s="148"/>
    </row>
    <row r="11" spans="1:18">
      <c r="B11" s="188" t="s">
        <v>1276</v>
      </c>
    </row>
    <row r="29" spans="2:4" ht="53.25" customHeight="1">
      <c r="B29" s="1401" t="s">
        <v>1443</v>
      </c>
      <c r="C29" s="1401"/>
      <c r="D29" s="1401"/>
    </row>
    <row r="31" spans="2:4">
      <c r="B31" s="1290" t="s">
        <v>179</v>
      </c>
    </row>
    <row r="33" spans="2:2">
      <c r="B33" s="15" t="s">
        <v>1636</v>
      </c>
    </row>
  </sheetData>
  <mergeCells count="1">
    <mergeCell ref="B29:D29"/>
  </mergeCells>
  <phoneticPr fontId="45" type="noConversion"/>
  <hyperlinks>
    <hyperlink ref="B33" location="Мазмұны!B72" display="мазмұнға"/>
  </hyperlinks>
  <pageMargins left="0.7" right="0.7" top="0.75" bottom="0.75" header="0.3" footer="0.3"/>
  <pageSetup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3"/>
  <dimension ref="A1:T35"/>
  <sheetViews>
    <sheetView zoomScaleNormal="100" workbookViewId="0">
      <selection activeCell="H2" sqref="H2"/>
    </sheetView>
  </sheetViews>
  <sheetFormatPr defaultColWidth="8" defaultRowHeight="12.75"/>
  <cols>
    <col min="1" max="1" width="8" style="193" customWidth="1"/>
    <col min="2" max="2" width="10.28515625" style="193" customWidth="1"/>
    <col min="3" max="3" width="11.42578125" style="191" customWidth="1"/>
    <col min="4" max="4" width="12.140625" style="191" customWidth="1"/>
    <col min="5" max="5" width="9.85546875" style="191" bestFit="1" customWidth="1"/>
    <col min="6" max="6" width="9.85546875" style="193" bestFit="1" customWidth="1"/>
    <col min="7" max="7" width="16.140625" style="193" customWidth="1"/>
    <col min="8" max="8" width="19.140625" style="193" customWidth="1"/>
    <col min="9" max="9" width="20.85546875" style="193" customWidth="1"/>
    <col min="10" max="11" width="15.140625" style="191" customWidth="1"/>
    <col min="12" max="12" width="14.5703125" style="193" bestFit="1" customWidth="1"/>
    <col min="13" max="13" width="16.85546875" style="193" customWidth="1"/>
    <col min="14" max="14" width="20.7109375" style="193" customWidth="1"/>
    <col min="15" max="15" width="23.85546875" style="193" customWidth="1"/>
    <col min="16" max="16" width="8" style="193" customWidth="1"/>
    <col min="17" max="17" width="20.42578125" style="193" customWidth="1"/>
    <col min="18" max="18" width="17.5703125" style="193" customWidth="1"/>
    <col min="19" max="19" width="8" style="193" customWidth="1"/>
    <col min="20" max="20" width="14.85546875" style="193" customWidth="1"/>
    <col min="21" max="27" width="16.5703125" style="193" customWidth="1"/>
    <col min="28" max="16384" width="8" style="193"/>
  </cols>
  <sheetData>
    <row r="1" spans="1:20" s="191" customFormat="1" ht="15" customHeight="1"/>
    <row r="2" spans="1:20" s="191" customFormat="1">
      <c r="A2" s="191" t="s">
        <v>1630</v>
      </c>
      <c r="B2" s="137" t="s">
        <v>1277</v>
      </c>
      <c r="H2" s="137" t="s">
        <v>1277</v>
      </c>
      <c r="N2" s="192">
        <v>40452</v>
      </c>
      <c r="Q2" s="192">
        <v>40179</v>
      </c>
      <c r="T2" s="192">
        <v>40087</v>
      </c>
    </row>
    <row r="3" spans="1:20">
      <c r="C3" s="193"/>
      <c r="E3" s="193"/>
    </row>
    <row r="4" spans="1:20" ht="36.75" customHeight="1">
      <c r="B4" s="194"/>
      <c r="C4" s="1406" t="s">
        <v>457</v>
      </c>
      <c r="D4" s="1407"/>
      <c r="E4" s="1404" t="s">
        <v>1444</v>
      </c>
      <c r="F4" s="1405"/>
    </row>
    <row r="5" spans="1:20">
      <c r="B5" s="195"/>
      <c r="C5" s="196">
        <v>40087</v>
      </c>
      <c r="D5" s="196">
        <v>40452</v>
      </c>
      <c r="E5" s="196">
        <v>40087</v>
      </c>
      <c r="F5" s="196">
        <v>40452</v>
      </c>
    </row>
    <row r="6" spans="1:20">
      <c r="B6" s="197" t="s">
        <v>1298</v>
      </c>
      <c r="C6" s="198">
        <v>2.5131912584355116</v>
      </c>
      <c r="D6" s="198">
        <v>0.70634554179150688</v>
      </c>
      <c r="E6" s="199">
        <v>-0.30089706020830637</v>
      </c>
      <c r="F6" s="200">
        <v>-2.9009509035253696</v>
      </c>
    </row>
    <row r="7" spans="1:20">
      <c r="B7" s="197" t="s">
        <v>1299</v>
      </c>
      <c r="C7" s="198">
        <v>8.4319874175027927</v>
      </c>
      <c r="D7" s="198">
        <v>1.0637916815155932</v>
      </c>
      <c r="E7" s="199">
        <v>3.3208659308963857</v>
      </c>
      <c r="F7" s="200">
        <v>0.87113809480487969</v>
      </c>
    </row>
    <row r="8" spans="1:20">
      <c r="B8" s="197" t="s">
        <v>1300</v>
      </c>
      <c r="C8" s="198">
        <v>13.441033454762657</v>
      </c>
      <c r="D8" s="198">
        <v>1.6640461671763573</v>
      </c>
      <c r="E8" s="199">
        <v>0.63301959819984654</v>
      </c>
      <c r="F8" s="200">
        <v>-11.011394994918176</v>
      </c>
      <c r="K8" s="193"/>
    </row>
    <row r="9" spans="1:20">
      <c r="B9" s="197" t="s">
        <v>1301</v>
      </c>
      <c r="C9" s="198">
        <v>0.64587029007013153</v>
      </c>
      <c r="D9" s="198">
        <v>0.94473493813035359</v>
      </c>
      <c r="E9" s="199">
        <v>6.7880503666114089</v>
      </c>
      <c r="F9" s="200">
        <v>5.4666771896923176</v>
      </c>
      <c r="K9" s="201"/>
      <c r="L9" s="191"/>
    </row>
    <row r="10" spans="1:20">
      <c r="B10" s="197" t="s">
        <v>1302</v>
      </c>
      <c r="C10" s="198">
        <v>7.9957239946479453</v>
      </c>
      <c r="D10" s="198">
        <v>5.6397562281958855</v>
      </c>
      <c r="E10" s="199">
        <v>9.6607363493569611</v>
      </c>
      <c r="F10" s="200">
        <v>8.3063182569912914</v>
      </c>
    </row>
    <row r="11" spans="1:20">
      <c r="B11" s="197" t="s">
        <v>1303</v>
      </c>
      <c r="C11" s="198">
        <v>6.7257207424822507</v>
      </c>
      <c r="D11" s="198">
        <v>1.5409219824401206</v>
      </c>
      <c r="E11" s="199">
        <v>7.9989367488507828</v>
      </c>
      <c r="F11" s="200">
        <v>6.8697598386536027</v>
      </c>
    </row>
    <row r="12" spans="1:20">
      <c r="B12" s="197" t="s">
        <v>1304</v>
      </c>
      <c r="C12" s="198">
        <v>2.7320913889713605</v>
      </c>
      <c r="D12" s="198">
        <v>3.2889794008604403</v>
      </c>
      <c r="E12" s="199">
        <v>7.0681272671082125</v>
      </c>
      <c r="F12" s="200">
        <v>4.9243697442022043</v>
      </c>
      <c r="K12" s="201"/>
    </row>
    <row r="13" spans="1:20">
      <c r="B13" s="197" t="s">
        <v>1305</v>
      </c>
      <c r="C13" s="198">
        <v>20.811049521808634</v>
      </c>
      <c r="D13" s="198">
        <v>8.0961014034338561</v>
      </c>
      <c r="E13" s="199">
        <v>8.693530539303671</v>
      </c>
      <c r="F13" s="200">
        <v>5.3249812259999905</v>
      </c>
      <c r="K13" s="201"/>
    </row>
    <row r="14" spans="1:20">
      <c r="B14" s="197" t="s">
        <v>1306</v>
      </c>
      <c r="C14" s="198">
        <v>17.633028243890543</v>
      </c>
      <c r="D14" s="198">
        <v>9.2625828170011193</v>
      </c>
      <c r="E14" s="199">
        <v>5.3140353874390174</v>
      </c>
      <c r="F14" s="200">
        <v>6.7813652851491684</v>
      </c>
      <c r="K14" s="201"/>
    </row>
    <row r="15" spans="1:20">
      <c r="B15" s="197" t="s">
        <v>1307</v>
      </c>
      <c r="C15" s="198">
        <v>9.5114784849744165</v>
      </c>
      <c r="D15" s="198">
        <v>5.2584063312449265</v>
      </c>
      <c r="E15" s="199">
        <v>3.6592158489461859</v>
      </c>
      <c r="F15" s="200">
        <v>8.1938230894302908</v>
      </c>
    </row>
    <row r="16" spans="1:20">
      <c r="B16" s="197" t="s">
        <v>1308</v>
      </c>
      <c r="C16" s="198">
        <v>8.0344122482999722</v>
      </c>
      <c r="D16" s="198">
        <v>31.124943474408628</v>
      </c>
      <c r="E16" s="199">
        <v>7.0140063536710855</v>
      </c>
      <c r="F16" s="200">
        <v>6.6123892159164646</v>
      </c>
    </row>
    <row r="17" spans="2:12">
      <c r="B17" s="197" t="s">
        <v>1309</v>
      </c>
      <c r="C17" s="198">
        <v>23.834241156780458</v>
      </c>
      <c r="D17" s="198">
        <v>12.105996591252097</v>
      </c>
      <c r="E17" s="199">
        <v>10.924222994322864</v>
      </c>
      <c r="F17" s="200">
        <v>7.1065403027625234</v>
      </c>
    </row>
    <row r="18" spans="2:12">
      <c r="B18" s="197" t="s">
        <v>1310</v>
      </c>
      <c r="C18" s="198">
        <v>21.223991901215893</v>
      </c>
      <c r="D18" s="198">
        <v>14.871847735905225</v>
      </c>
      <c r="E18" s="199">
        <v>7.5715925736273348</v>
      </c>
      <c r="F18" s="200">
        <v>8.2600086901748124</v>
      </c>
    </row>
    <row r="19" spans="2:12">
      <c r="B19" s="197" t="s">
        <v>1311</v>
      </c>
      <c r="C19" s="198">
        <v>34.664321760512948</v>
      </c>
      <c r="D19" s="198">
        <v>23.921833427991807</v>
      </c>
      <c r="E19" s="199">
        <v>6.6616173937407916</v>
      </c>
      <c r="F19" s="200">
        <v>5.9618794559987434</v>
      </c>
    </row>
    <row r="20" spans="2:12">
      <c r="B20" s="197" t="s">
        <v>1312</v>
      </c>
      <c r="C20" s="198">
        <v>36.676828310260191</v>
      </c>
      <c r="D20" s="198">
        <v>36.039682763374628</v>
      </c>
      <c r="E20" s="199">
        <v>13.479139851534526</v>
      </c>
      <c r="F20" s="200">
        <v>25.261571384950663</v>
      </c>
      <c r="H20" s="1408" t="s">
        <v>238</v>
      </c>
      <c r="I20" s="1381"/>
      <c r="J20" s="1381"/>
      <c r="K20" s="775"/>
      <c r="L20" s="1292"/>
    </row>
    <row r="21" spans="2:12">
      <c r="B21" s="197" t="s">
        <v>1313</v>
      </c>
      <c r="C21" s="198">
        <v>32.755817348515897</v>
      </c>
      <c r="D21" s="198">
        <v>16.421646724734824</v>
      </c>
      <c r="E21" s="199">
        <v>4.795677569863896</v>
      </c>
      <c r="F21" s="200">
        <v>4.0673757103120618</v>
      </c>
      <c r="H21" s="1381"/>
      <c r="I21" s="1381"/>
      <c r="J21" s="1381"/>
      <c r="K21" s="775"/>
      <c r="L21" s="1292"/>
    </row>
    <row r="22" spans="2:12">
      <c r="B22" s="197" t="s">
        <v>1314</v>
      </c>
      <c r="C22" s="198">
        <v>17.888878803676722</v>
      </c>
      <c r="D22" s="198">
        <v>10.511500738614457</v>
      </c>
      <c r="E22" s="199">
        <v>9.0689334344606181</v>
      </c>
      <c r="F22" s="200">
        <v>9.3466360325250335</v>
      </c>
      <c r="H22" s="1381"/>
      <c r="I22" s="1381"/>
      <c r="J22" s="1381"/>
      <c r="K22" s="775"/>
      <c r="L22" s="1292"/>
    </row>
    <row r="23" spans="2:12">
      <c r="B23" s="197" t="s">
        <v>1315</v>
      </c>
      <c r="C23" s="198">
        <v>12.55283541034602</v>
      </c>
      <c r="D23" s="198">
        <v>6.8855604185743973</v>
      </c>
      <c r="E23" s="199">
        <v>11.059968664535559</v>
      </c>
      <c r="F23" s="200">
        <v>6.7300935339735215</v>
      </c>
      <c r="H23" s="775"/>
      <c r="I23" s="775"/>
      <c r="J23" s="775"/>
      <c r="K23" s="775"/>
      <c r="L23" s="1292"/>
    </row>
    <row r="24" spans="2:12" ht="12.75" customHeight="1">
      <c r="B24" s="197" t="s">
        <v>1316</v>
      </c>
      <c r="C24" s="198">
        <v>13.388324130654503</v>
      </c>
      <c r="D24" s="198">
        <v>6.5948177734360387</v>
      </c>
      <c r="E24" s="199">
        <v>1.8493634477134728</v>
      </c>
      <c r="F24" s="200">
        <v>7.7154973327034391</v>
      </c>
      <c r="H24" s="775"/>
      <c r="I24" s="775"/>
      <c r="J24" s="775"/>
      <c r="K24" s="775"/>
      <c r="L24" s="310"/>
    </row>
    <row r="25" spans="2:12">
      <c r="B25" s="197" t="s">
        <v>1317</v>
      </c>
      <c r="C25" s="198">
        <v>18.415299453506908</v>
      </c>
      <c r="D25" s="198">
        <v>12.399283040322679</v>
      </c>
      <c r="E25" s="199">
        <v>9.1836522189362526</v>
      </c>
      <c r="F25" s="200">
        <v>8.8266624274612742</v>
      </c>
      <c r="H25" s="775"/>
      <c r="I25" s="775"/>
      <c r="J25" s="775"/>
      <c r="K25" s="775"/>
      <c r="L25" s="310"/>
    </row>
    <row r="26" spans="2:12">
      <c r="B26" s="197" t="s">
        <v>1318</v>
      </c>
      <c r="C26" s="198">
        <v>25.648081066567922</v>
      </c>
      <c r="D26" s="198">
        <v>20.919729898515449</v>
      </c>
      <c r="E26" s="199">
        <v>3.0246897962253416</v>
      </c>
      <c r="F26" s="200">
        <v>13.894202413477885</v>
      </c>
      <c r="H26" s="775"/>
      <c r="I26" s="775"/>
      <c r="J26" s="775"/>
      <c r="K26" s="775"/>
      <c r="L26" s="310"/>
    </row>
    <row r="27" spans="2:12">
      <c r="B27" s="197" t="s">
        <v>1319</v>
      </c>
      <c r="C27" s="198">
        <v>62.947501334587884</v>
      </c>
      <c r="D27" s="198">
        <v>22.550553049863346</v>
      </c>
      <c r="E27" s="199">
        <v>24.077150880003213</v>
      </c>
      <c r="F27" s="200">
        <v>7.2460346643812512</v>
      </c>
      <c r="H27" s="775"/>
      <c r="I27" s="775"/>
      <c r="J27" s="775"/>
      <c r="K27" s="775"/>
      <c r="L27" s="310"/>
    </row>
    <row r="28" spans="2:12">
      <c r="B28" s="197" t="s">
        <v>1320</v>
      </c>
      <c r="C28" s="198">
        <v>60.013991608714832</v>
      </c>
      <c r="D28" s="198">
        <v>0.65784383808754787</v>
      </c>
      <c r="E28" s="199">
        <v>22.738632029078861</v>
      </c>
      <c r="F28" s="200">
        <v>17.923087557593664</v>
      </c>
      <c r="H28" s="775"/>
      <c r="I28" s="775"/>
      <c r="J28" s="775"/>
      <c r="K28" s="775"/>
      <c r="L28" s="1291"/>
    </row>
    <row r="29" spans="2:12">
      <c r="B29" s="197" t="s">
        <v>1321</v>
      </c>
      <c r="C29" s="198">
        <v>23.266818403987966</v>
      </c>
      <c r="D29" s="198">
        <v>10.496910426940683</v>
      </c>
      <c r="E29" s="199">
        <v>12.611092564124057</v>
      </c>
      <c r="F29" s="200">
        <v>11.651719174651575</v>
      </c>
      <c r="H29" s="1291"/>
      <c r="I29" s="1291"/>
      <c r="J29" s="1291"/>
      <c r="K29" s="1291"/>
      <c r="L29" s="1291"/>
    </row>
    <row r="30" spans="2:12">
      <c r="C30" s="202"/>
      <c r="D30" s="202"/>
      <c r="E30" s="202"/>
      <c r="F30" s="202"/>
      <c r="H30" s="1293" t="s">
        <v>179</v>
      </c>
      <c r="I30" s="1291"/>
      <c r="J30" s="1291"/>
      <c r="K30" s="1291"/>
      <c r="L30" s="1291"/>
    </row>
    <row r="31" spans="2:12">
      <c r="B31" s="191"/>
      <c r="C31" s="202"/>
      <c r="D31" s="202"/>
      <c r="E31" s="202"/>
      <c r="F31" s="202"/>
    </row>
    <row r="32" spans="2:12">
      <c r="C32" s="202"/>
      <c r="D32" s="202"/>
      <c r="E32" s="202"/>
      <c r="F32" s="202"/>
      <c r="H32" s="15" t="s">
        <v>1636</v>
      </c>
    </row>
    <row r="33" spans="2:6">
      <c r="B33" s="191"/>
      <c r="F33" s="191"/>
    </row>
    <row r="34" spans="2:6">
      <c r="B34" s="191"/>
      <c r="F34" s="191"/>
    </row>
    <row r="35" spans="2:6">
      <c r="B35" s="191"/>
      <c r="F35" s="191"/>
    </row>
  </sheetData>
  <mergeCells count="3">
    <mergeCell ref="E4:F4"/>
    <mergeCell ref="C4:D4"/>
    <mergeCell ref="H20:J22"/>
  </mergeCells>
  <phoneticPr fontId="44" type="noConversion"/>
  <hyperlinks>
    <hyperlink ref="H32" location="Мазмұны!B73" display="мазмұнға"/>
  </hyperlinks>
  <pageMargins left="0.75" right="0.75" top="1" bottom="1" header="0.5" footer="0.5"/>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4"/>
  <dimension ref="A2:M36"/>
  <sheetViews>
    <sheetView topLeftCell="A19" workbookViewId="0">
      <selection activeCell="D39" sqref="D39"/>
    </sheetView>
  </sheetViews>
  <sheetFormatPr defaultRowHeight="12.75"/>
  <cols>
    <col min="1" max="1" width="10.28515625" style="203" customWidth="1"/>
    <col min="2" max="2" width="26.42578125" style="203" customWidth="1"/>
    <col min="3" max="3" width="12.85546875" style="203" bestFit="1" customWidth="1"/>
    <col min="4" max="5" width="12.140625" style="203" bestFit="1" customWidth="1"/>
    <col min="6" max="6" width="9.140625" style="203"/>
    <col min="7" max="7" width="12.140625" style="203" bestFit="1" customWidth="1"/>
    <col min="8" max="8" width="15.140625" style="203" customWidth="1"/>
    <col min="9" max="9" width="12.140625" style="203" bestFit="1" customWidth="1"/>
    <col min="10" max="10" width="9.140625" style="203"/>
    <col min="11" max="11" width="11.5703125" style="203" customWidth="1"/>
    <col min="12" max="13" width="11.28515625" style="203" bestFit="1" customWidth="1"/>
    <col min="14" max="16384" width="9.140625" style="203"/>
  </cols>
  <sheetData>
    <row r="2" spans="1:13">
      <c r="A2" s="203" t="s">
        <v>1630</v>
      </c>
      <c r="B2" s="138" t="s">
        <v>1278</v>
      </c>
    </row>
    <row r="3" spans="1:13">
      <c r="B3" s="138"/>
    </row>
    <row r="4" spans="1:13">
      <c r="B4" s="204" t="s">
        <v>158</v>
      </c>
      <c r="C4" s="1410" t="s">
        <v>1076</v>
      </c>
      <c r="D4" s="1410"/>
      <c r="E4" s="1410"/>
      <c r="G4" s="1410" t="s">
        <v>1077</v>
      </c>
      <c r="H4" s="1410"/>
      <c r="I4" s="1410"/>
      <c r="K4" s="1410" t="s">
        <v>1078</v>
      </c>
      <c r="L4" s="1410"/>
      <c r="M4" s="1410"/>
    </row>
    <row r="5" spans="1:13">
      <c r="B5" s="204" t="s">
        <v>1631</v>
      </c>
      <c r="C5" s="205">
        <v>39722</v>
      </c>
      <c r="D5" s="205">
        <v>40087</v>
      </c>
      <c r="E5" s="205">
        <v>40452</v>
      </c>
      <c r="G5" s="205">
        <v>39722</v>
      </c>
      <c r="H5" s="205">
        <v>40087</v>
      </c>
      <c r="I5" s="205">
        <v>40452</v>
      </c>
      <c r="K5" s="205">
        <v>39722</v>
      </c>
      <c r="L5" s="205">
        <v>40087</v>
      </c>
      <c r="M5" s="205">
        <v>40452</v>
      </c>
    </row>
    <row r="6" spans="1:13" ht="25.5">
      <c r="B6" s="206" t="s">
        <v>458</v>
      </c>
      <c r="C6" s="207">
        <v>34.504365999999997</v>
      </c>
      <c r="D6" s="207">
        <v>77.528385999999998</v>
      </c>
      <c r="E6" s="207">
        <v>70.536112000000003</v>
      </c>
      <c r="G6" s="207">
        <v>42.436632000000003</v>
      </c>
      <c r="H6" s="207">
        <v>126.266637</v>
      </c>
      <c r="I6" s="207">
        <v>204.141345</v>
      </c>
      <c r="K6" s="207">
        <v>2.764249</v>
      </c>
      <c r="L6" s="207">
        <v>4.2253109999999996</v>
      </c>
      <c r="M6" s="207">
        <v>6.996893</v>
      </c>
    </row>
    <row r="7" spans="1:13" ht="38.25">
      <c r="B7" s="206" t="s">
        <v>459</v>
      </c>
      <c r="C7" s="207">
        <v>196.12465399999999</v>
      </c>
      <c r="D7" s="207">
        <v>278.05327299999999</v>
      </c>
      <c r="E7" s="207">
        <v>261.91207700000001</v>
      </c>
      <c r="G7" s="207">
        <v>185.67597799999999</v>
      </c>
      <c r="H7" s="207">
        <v>342.03307699999999</v>
      </c>
      <c r="I7" s="207">
        <v>429.81984799999998</v>
      </c>
      <c r="K7" s="207">
        <v>6.9351330000000004</v>
      </c>
      <c r="L7" s="207">
        <v>15.563967999999999</v>
      </c>
      <c r="M7" s="207">
        <v>22.145240999999999</v>
      </c>
    </row>
    <row r="8" spans="1:13" ht="25.5">
      <c r="B8" s="206" t="s">
        <v>460</v>
      </c>
      <c r="C8" s="207">
        <v>406.73638799999998</v>
      </c>
      <c r="D8" s="207">
        <v>240.87390099999999</v>
      </c>
      <c r="E8" s="207">
        <v>126.821332</v>
      </c>
      <c r="G8" s="207">
        <v>645.63577599999996</v>
      </c>
      <c r="H8" s="207">
        <v>710.29761900000005</v>
      </c>
      <c r="I8" s="207">
        <v>583.49198100000001</v>
      </c>
      <c r="K8" s="207">
        <v>43.485805999999997</v>
      </c>
      <c r="L8" s="207">
        <v>54.282330000000002</v>
      </c>
      <c r="M8" s="207">
        <v>53.818821</v>
      </c>
    </row>
    <row r="9" spans="1:13" ht="38.25">
      <c r="B9" s="206" t="s">
        <v>1445</v>
      </c>
      <c r="C9" s="208">
        <f>6.78307102302382</f>
        <v>6.7830710230238198</v>
      </c>
      <c r="D9" s="208">
        <v>72.252935902721575</v>
      </c>
      <c r="E9" s="208">
        <v>67.345203787708016</v>
      </c>
      <c r="G9" s="208">
        <v>12.346053686459705</v>
      </c>
      <c r="H9" s="208">
        <v>27.968182790762814</v>
      </c>
      <c r="I9" s="208">
        <v>38.548064205822442</v>
      </c>
      <c r="K9" s="208">
        <v>7.7848724341842717</v>
      </c>
      <c r="L9" s="208">
        <v>12.869885777888188</v>
      </c>
      <c r="M9" s="208">
        <v>15.218083876943393</v>
      </c>
    </row>
    <row r="10" spans="1:13">
      <c r="C10" s="209"/>
      <c r="D10" s="209"/>
      <c r="E10" s="209"/>
      <c r="G10" s="209"/>
      <c r="H10" s="209"/>
      <c r="I10" s="209"/>
      <c r="K10" s="209"/>
      <c r="L10" s="209"/>
      <c r="M10" s="209"/>
    </row>
    <row r="11" spans="1:13">
      <c r="C11" s="209"/>
      <c r="D11" s="209"/>
      <c r="E11" s="209"/>
      <c r="G11" s="209"/>
      <c r="H11" s="209"/>
      <c r="I11" s="209"/>
      <c r="K11" s="209"/>
      <c r="L11" s="209"/>
      <c r="M11" s="209"/>
    </row>
    <row r="12" spans="1:13">
      <c r="B12" s="138" t="s">
        <v>1278</v>
      </c>
      <c r="C12" s="209"/>
      <c r="D12" s="209"/>
      <c r="E12" s="209"/>
      <c r="F12" s="209"/>
      <c r="G12" s="209"/>
      <c r="H12" s="209"/>
      <c r="I12" s="209"/>
      <c r="J12" s="209"/>
      <c r="K12" s="209"/>
      <c r="L12" s="209"/>
      <c r="M12" s="209"/>
    </row>
    <row r="32" spans="2:6" ht="72.75" customHeight="1">
      <c r="B32" s="1409" t="s">
        <v>622</v>
      </c>
      <c r="C32" s="1409"/>
      <c r="D32" s="1409"/>
      <c r="E32" s="1409"/>
      <c r="F32" s="1409"/>
    </row>
    <row r="34" spans="2:2">
      <c r="B34" s="210" t="s">
        <v>179</v>
      </c>
    </row>
    <row r="36" spans="2:2">
      <c r="B36" s="15" t="s">
        <v>1636</v>
      </c>
    </row>
  </sheetData>
  <mergeCells count="4">
    <mergeCell ref="B32:F32"/>
    <mergeCell ref="C4:E4"/>
    <mergeCell ref="G4:I4"/>
    <mergeCell ref="K4:M4"/>
  </mergeCells>
  <phoneticPr fontId="39" type="noConversion"/>
  <hyperlinks>
    <hyperlink ref="B36" location="Мазмұны!B74" display="мазмұнға"/>
  </hyperlinks>
  <pageMargins left="0.75" right="0.75" top="1" bottom="1" header="0.5" footer="0.5"/>
  <pageSetup paperSize="9" orientation="portrait" verticalDpi="0"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5"/>
  <dimension ref="A2:Q31"/>
  <sheetViews>
    <sheetView workbookViewId="0">
      <selection activeCell="H30" sqref="H30"/>
    </sheetView>
  </sheetViews>
  <sheetFormatPr defaultRowHeight="12.75"/>
  <cols>
    <col min="1" max="1" width="4.7109375" customWidth="1"/>
    <col min="2" max="2" width="16" customWidth="1"/>
    <col min="3" max="17" width="10.140625" bestFit="1" customWidth="1"/>
  </cols>
  <sheetData>
    <row r="2" spans="1:17">
      <c r="A2" s="47" t="s">
        <v>1630</v>
      </c>
      <c r="B2" s="220" t="s">
        <v>1279</v>
      </c>
    </row>
    <row r="4" spans="1:17">
      <c r="B4" s="221"/>
      <c r="C4" s="222">
        <v>39173</v>
      </c>
      <c r="D4" s="222">
        <v>39264</v>
      </c>
      <c r="E4" s="222">
        <v>39356</v>
      </c>
      <c r="F4" s="222">
        <v>39448</v>
      </c>
      <c r="G4" s="222">
        <v>39539</v>
      </c>
      <c r="H4" s="222">
        <v>39630</v>
      </c>
      <c r="I4" s="222">
        <v>39722</v>
      </c>
      <c r="J4" s="222">
        <v>39814</v>
      </c>
      <c r="K4" s="222">
        <v>39904</v>
      </c>
      <c r="L4" s="222">
        <v>39995</v>
      </c>
      <c r="M4" s="222">
        <v>40087</v>
      </c>
      <c r="N4" s="222">
        <v>40179</v>
      </c>
      <c r="O4" s="222">
        <v>40269</v>
      </c>
      <c r="P4" s="222">
        <v>40360</v>
      </c>
      <c r="Q4" s="222">
        <v>40452</v>
      </c>
    </row>
    <row r="5" spans="1:17">
      <c r="B5" s="223" t="s">
        <v>1324</v>
      </c>
      <c r="C5" s="300">
        <v>6.4958716746328804E-2</v>
      </c>
      <c r="D5" s="300">
        <v>0.20411767144464477</v>
      </c>
      <c r="E5" s="300">
        <v>0.11702232613483876</v>
      </c>
      <c r="F5" s="300">
        <v>3.1625791136684178E-2</v>
      </c>
      <c r="G5" s="300">
        <v>3.2530082430597407E-3</v>
      </c>
      <c r="H5" s="300">
        <v>4.0214582989470671E-3</v>
      </c>
      <c r="I5" s="300">
        <v>9.9831352119525985E-3</v>
      </c>
      <c r="J5" s="300">
        <v>2.988459711849023E-2</v>
      </c>
      <c r="K5" s="300">
        <v>4.5014651608341838E-2</v>
      </c>
      <c r="L5" s="300">
        <v>-2.3060371133210245E-2</v>
      </c>
      <c r="M5" s="300">
        <v>9.672891533416772E-3</v>
      </c>
      <c r="N5" s="300">
        <v>-7.6614351089051569E-3</v>
      </c>
      <c r="O5" s="300">
        <v>1.640934291039009E-2</v>
      </c>
      <c r="P5" s="300">
        <v>6.8953633379142953E-3</v>
      </c>
      <c r="Q5" s="300">
        <v>1.1317458778292711E-2</v>
      </c>
    </row>
    <row r="6" spans="1:17">
      <c r="B6" s="223" t="s">
        <v>1446</v>
      </c>
      <c r="C6" s="300">
        <v>7.7501561382259734E-2</v>
      </c>
      <c r="D6" s="300">
        <v>0.25667318592805333</v>
      </c>
      <c r="E6" s="300">
        <v>0.11509000727379123</v>
      </c>
      <c r="F6" s="300">
        <v>0.10109947856205523</v>
      </c>
      <c r="G6" s="300">
        <v>2.5433071324513674E-2</v>
      </c>
      <c r="H6" s="300">
        <v>3.2282531723709804E-2</v>
      </c>
      <c r="I6" s="300">
        <v>4.0540841888847622E-2</v>
      </c>
      <c r="J6" s="300">
        <v>1.7550402997173669</v>
      </c>
      <c r="K6" s="300">
        <v>8.1265002501115541E-2</v>
      </c>
      <c r="L6" s="300">
        <v>7.1477805285307281E-3</v>
      </c>
      <c r="M6" s="300">
        <v>3.6820014164233979E-2</v>
      </c>
      <c r="N6" s="300">
        <v>-8.2517289904375183E-3</v>
      </c>
      <c r="O6" s="300">
        <v>5.491853778537685E-2</v>
      </c>
      <c r="P6" s="300">
        <v>6.6483864348179364E-2</v>
      </c>
      <c r="Q6" s="300">
        <v>0.1040546896744966</v>
      </c>
    </row>
    <row r="7" spans="1:17">
      <c r="B7" s="223" t="s">
        <v>1447</v>
      </c>
      <c r="C7" s="300">
        <v>1.3314551964393961E-2</v>
      </c>
      <c r="D7" s="300">
        <v>2.6941866519834434E-2</v>
      </c>
      <c r="E7" s="300">
        <v>7.8057820503326658E-3</v>
      </c>
      <c r="F7" s="300">
        <v>-3.863824422200407E-2</v>
      </c>
      <c r="G7" s="300">
        <v>-5.3495905434038815E-2</v>
      </c>
      <c r="H7" s="300">
        <v>-6.3653167612959693E-2</v>
      </c>
      <c r="I7" s="300">
        <v>-2.6240511266857003E-2</v>
      </c>
      <c r="J7" s="300">
        <v>-2.1752589540747491E-2</v>
      </c>
      <c r="K7" s="300">
        <v>-1.6239855668978453E-2</v>
      </c>
      <c r="L7" s="300">
        <v>-6.8722840908963134E-2</v>
      </c>
      <c r="M7" s="300">
        <v>-3.3561189084461013E-2</v>
      </c>
      <c r="N7" s="300">
        <v>-8.5374586525869212E-2</v>
      </c>
      <c r="O7" s="300">
        <v>-2.1770386242181972E-2</v>
      </c>
      <c r="P7" s="300">
        <v>-1.6105706356352167E-2</v>
      </c>
      <c r="Q7" s="300">
        <v>-3.7394400023899488E-2</v>
      </c>
    </row>
    <row r="8" spans="1:17">
      <c r="B8" s="223" t="s">
        <v>1074</v>
      </c>
      <c r="C8" s="300">
        <v>0.14035403486977827</v>
      </c>
      <c r="D8" s="300">
        <v>0.29391818940045189</v>
      </c>
      <c r="E8" s="300">
        <v>0.16584695183369558</v>
      </c>
      <c r="F8" s="300">
        <v>0.16357320972053763</v>
      </c>
      <c r="G8" s="300">
        <v>9.8721224317531275E-2</v>
      </c>
      <c r="H8" s="300">
        <v>9.885661349475261E-2</v>
      </c>
      <c r="I8" s="300">
        <v>0.13524695813362886</v>
      </c>
      <c r="J8" s="300">
        <v>0.14674270172314718</v>
      </c>
      <c r="K8" s="300">
        <v>0.1249272576791407</v>
      </c>
      <c r="L8" s="300">
        <v>2.2615137983736155E-2</v>
      </c>
      <c r="M8" s="300">
        <v>9.0802909037450086E-2</v>
      </c>
      <c r="N8" s="300">
        <v>7.7960352164639701E-2</v>
      </c>
      <c r="O8" s="300">
        <v>0.1402169252259835</v>
      </c>
      <c r="P8" s="300">
        <v>9.7095621008285504E-2</v>
      </c>
      <c r="Q8" s="300">
        <v>0.15988740801221746</v>
      </c>
    </row>
    <row r="10" spans="1:17">
      <c r="B10" s="220" t="s">
        <v>1279</v>
      </c>
    </row>
    <row r="29" spans="2:2">
      <c r="B29" s="224" t="s">
        <v>179</v>
      </c>
    </row>
    <row r="31" spans="2:2">
      <c r="B31" s="15" t="s">
        <v>1636</v>
      </c>
    </row>
  </sheetData>
  <phoneticPr fontId="39" type="noConversion"/>
  <hyperlinks>
    <hyperlink ref="B31" location="Мазмұны!B77" display="мазмұнға"/>
  </hyperlinks>
  <pageMargins left="0.75" right="0.75" top="1" bottom="1" header="0.5" footer="0.5"/>
  <pageSetup paperSize="9" orientation="portrait" verticalDpi="0"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8"/>
  <dimension ref="A2:I33"/>
  <sheetViews>
    <sheetView workbookViewId="0">
      <selection activeCell="D35" sqref="D35"/>
    </sheetView>
  </sheetViews>
  <sheetFormatPr defaultRowHeight="12.75"/>
  <cols>
    <col min="2" max="2" width="34.5703125" customWidth="1"/>
    <col min="3" max="3" width="10.140625" customWidth="1"/>
  </cols>
  <sheetData>
    <row r="2" spans="1:9">
      <c r="A2" s="47" t="s">
        <v>1630</v>
      </c>
      <c r="B2" s="226" t="s">
        <v>461</v>
      </c>
      <c r="C2" s="226"/>
      <c r="D2" s="226"/>
      <c r="E2" s="226"/>
      <c r="F2" s="226"/>
      <c r="G2" s="226"/>
      <c r="H2" s="226"/>
      <c r="I2" s="47"/>
    </row>
    <row r="3" spans="1:9">
      <c r="A3" s="47"/>
      <c r="B3" s="226"/>
      <c r="C3" s="226"/>
      <c r="D3" s="226"/>
      <c r="E3" s="226"/>
      <c r="F3" s="226"/>
      <c r="G3" s="226"/>
      <c r="H3" s="226"/>
      <c r="I3" s="47"/>
    </row>
    <row r="4" spans="1:9">
      <c r="A4" s="47"/>
      <c r="B4" s="229" t="s">
        <v>1449</v>
      </c>
      <c r="C4" s="229" t="s">
        <v>1325</v>
      </c>
      <c r="D4" s="230" t="s">
        <v>1326</v>
      </c>
      <c r="E4" s="230" t="s">
        <v>1327</v>
      </c>
      <c r="F4" s="228" t="s">
        <v>1328</v>
      </c>
      <c r="G4" s="229" t="s">
        <v>1329</v>
      </c>
      <c r="H4" s="230" t="s">
        <v>1330</v>
      </c>
      <c r="I4" s="230" t="s">
        <v>1331</v>
      </c>
    </row>
    <row r="5" spans="1:9">
      <c r="A5" s="47"/>
      <c r="B5" s="242" t="s">
        <v>1450</v>
      </c>
      <c r="C5" s="233">
        <v>-0.52941176470588236</v>
      </c>
      <c r="D5" s="233">
        <v>-0.17647058823529413</v>
      </c>
      <c r="E5" s="233">
        <v>-0.23529411764705885</v>
      </c>
      <c r="F5" s="233">
        <v>-0.20588235294117646</v>
      </c>
      <c r="G5" s="233">
        <v>-5.8823529411764719E-2</v>
      </c>
      <c r="H5" s="233">
        <v>5.8823529411764705E-2</v>
      </c>
      <c r="I5" s="233">
        <v>0.15151515151515152</v>
      </c>
    </row>
    <row r="6" spans="1:9">
      <c r="A6" s="47"/>
      <c r="B6" s="242" t="s">
        <v>1451</v>
      </c>
      <c r="C6" s="233">
        <v>-0.625</v>
      </c>
      <c r="D6" s="233">
        <v>-0.34375</v>
      </c>
      <c r="E6" s="233">
        <v>-0.28125</v>
      </c>
      <c r="F6" s="233">
        <v>-0.25</v>
      </c>
      <c r="G6" s="233">
        <v>-9.6774193548387094E-2</v>
      </c>
      <c r="H6" s="233">
        <v>0</v>
      </c>
      <c r="I6" s="233">
        <v>0.13333333333333333</v>
      </c>
    </row>
    <row r="7" spans="1:9">
      <c r="A7" s="47"/>
      <c r="B7" s="242" t="s">
        <v>1452</v>
      </c>
      <c r="C7" s="233">
        <v>-0.46875</v>
      </c>
      <c r="D7" s="233">
        <v>-0.3125</v>
      </c>
      <c r="E7" s="233">
        <v>-0.21875</v>
      </c>
      <c r="F7" s="233">
        <v>-0.3125</v>
      </c>
      <c r="G7" s="233">
        <v>-0.15625</v>
      </c>
      <c r="H7" s="233">
        <v>3.125E-2</v>
      </c>
      <c r="I7" s="233">
        <v>6.4516129032258063E-2</v>
      </c>
    </row>
    <row r="8" spans="1:9">
      <c r="A8" s="47"/>
      <c r="B8" s="243" t="s">
        <v>1453</v>
      </c>
      <c r="C8" s="233">
        <v>-0.3235294117647059</v>
      </c>
      <c r="D8" s="233">
        <v>-0.27272727272727271</v>
      </c>
      <c r="E8" s="233">
        <v>-0.21212121212121213</v>
      </c>
      <c r="F8" s="233">
        <v>-0.12121212121212122</v>
      </c>
      <c r="G8" s="233">
        <v>9.0909090909090912E-2</v>
      </c>
      <c r="H8" s="233">
        <v>-3.0303030303030304E-2</v>
      </c>
      <c r="I8" s="233">
        <v>0.12121212121212122</v>
      </c>
    </row>
    <row r="9" spans="1:9">
      <c r="A9" s="47"/>
      <c r="B9" s="243" t="s">
        <v>1454</v>
      </c>
      <c r="C9" s="233">
        <v>-0.21875</v>
      </c>
      <c r="D9" s="233">
        <v>-0.21875</v>
      </c>
      <c r="E9" s="233">
        <v>-6.25E-2</v>
      </c>
      <c r="F9" s="233">
        <v>-0.15625</v>
      </c>
      <c r="G9" s="233">
        <v>-3.333333333333334E-2</v>
      </c>
      <c r="H9" s="233">
        <v>6.666666666666668E-2</v>
      </c>
      <c r="I9" s="233">
        <v>0.14285714285714285</v>
      </c>
    </row>
    <row r="10" spans="1:9">
      <c r="A10" s="47"/>
      <c r="B10" s="244" t="s">
        <v>1456</v>
      </c>
      <c r="C10" s="233">
        <v>-0.21875</v>
      </c>
      <c r="D10" s="233">
        <v>-0.21875</v>
      </c>
      <c r="E10" s="233">
        <v>-0.125</v>
      </c>
      <c r="F10" s="233">
        <v>-9.375E-2</v>
      </c>
      <c r="G10" s="233">
        <v>3.2258064516129031E-2</v>
      </c>
      <c r="H10" s="233">
        <v>0.12903225806451613</v>
      </c>
      <c r="I10" s="233">
        <v>0.2</v>
      </c>
    </row>
    <row r="11" spans="1:9">
      <c r="A11" s="47"/>
      <c r="B11" s="245"/>
      <c r="C11" s="237"/>
      <c r="D11" s="237"/>
      <c r="E11" s="237"/>
      <c r="F11" s="237"/>
      <c r="G11" s="237"/>
      <c r="H11" s="237"/>
      <c r="I11" s="237"/>
    </row>
    <row r="12" spans="1:9">
      <c r="A12" s="47"/>
      <c r="B12" s="1411" t="s">
        <v>1280</v>
      </c>
      <c r="C12" s="1411"/>
      <c r="D12" s="1411"/>
      <c r="E12" s="1411"/>
      <c r="F12" s="237"/>
      <c r="G12" s="237"/>
      <c r="H12" s="237"/>
      <c r="I12" s="237"/>
    </row>
    <row r="13" spans="1:9">
      <c r="A13" s="47"/>
      <c r="B13" s="226"/>
      <c r="F13" s="237"/>
      <c r="G13" s="237"/>
      <c r="H13" s="237"/>
      <c r="I13" s="237"/>
    </row>
    <row r="14" spans="1:9">
      <c r="A14" s="47"/>
      <c r="B14" s="226"/>
      <c r="F14" s="237"/>
      <c r="G14" s="237"/>
      <c r="H14" s="237"/>
      <c r="I14" s="237"/>
    </row>
    <row r="15" spans="1:9">
      <c r="A15" s="47"/>
      <c r="B15" s="226"/>
      <c r="F15" s="237"/>
      <c r="G15" s="237"/>
      <c r="H15" s="237"/>
      <c r="I15" s="237"/>
    </row>
    <row r="16" spans="1:9">
      <c r="A16" s="47"/>
      <c r="B16" s="226"/>
      <c r="F16" s="237"/>
      <c r="G16" s="237"/>
      <c r="H16" s="237"/>
      <c r="I16" s="237"/>
    </row>
    <row r="17" spans="1:9">
      <c r="A17" s="47"/>
      <c r="B17" s="226"/>
      <c r="F17" s="237"/>
      <c r="G17" s="237"/>
      <c r="H17" s="237"/>
      <c r="I17" s="237"/>
    </row>
    <row r="18" spans="1:9">
      <c r="A18" s="47"/>
      <c r="B18" s="226"/>
      <c r="F18" s="237"/>
      <c r="G18" s="237"/>
      <c r="H18" s="237"/>
      <c r="I18" s="237"/>
    </row>
    <row r="19" spans="1:9">
      <c r="A19" s="47"/>
      <c r="B19" s="226"/>
      <c r="F19" s="237"/>
      <c r="G19" s="237"/>
      <c r="H19" s="237"/>
      <c r="I19" s="237"/>
    </row>
    <row r="20" spans="1:9">
      <c r="A20" s="47"/>
      <c r="B20" s="226"/>
      <c r="F20" s="237"/>
      <c r="G20" s="237"/>
      <c r="H20" s="237"/>
      <c r="I20" s="237"/>
    </row>
    <row r="21" spans="1:9">
      <c r="A21" s="47"/>
      <c r="B21" s="226"/>
      <c r="F21" s="237"/>
      <c r="G21" s="237"/>
      <c r="H21" s="237"/>
      <c r="I21" s="237"/>
    </row>
    <row r="22" spans="1:9">
      <c r="A22" s="47"/>
      <c r="B22" s="226"/>
      <c r="F22" s="237"/>
      <c r="G22" s="237"/>
      <c r="H22" s="237"/>
      <c r="I22" s="237"/>
    </row>
    <row r="23" spans="1:9">
      <c r="A23" s="47"/>
      <c r="B23" s="226"/>
      <c r="F23" s="237"/>
      <c r="G23" s="237"/>
      <c r="H23" s="237"/>
      <c r="I23" s="237"/>
    </row>
    <row r="24" spans="1:9">
      <c r="A24" s="47"/>
      <c r="B24" s="226"/>
      <c r="F24" s="237"/>
      <c r="G24" s="237"/>
      <c r="H24" s="237"/>
      <c r="I24" s="237"/>
    </row>
    <row r="25" spans="1:9">
      <c r="A25" s="47"/>
      <c r="B25" s="226"/>
      <c r="F25" s="237"/>
      <c r="G25" s="237"/>
      <c r="H25" s="237"/>
      <c r="I25" s="237"/>
    </row>
    <row r="26" spans="1:9">
      <c r="A26" s="47"/>
      <c r="B26" s="226"/>
      <c r="F26" s="237"/>
      <c r="G26" s="237"/>
      <c r="H26" s="237"/>
      <c r="I26" s="237"/>
    </row>
    <row r="27" spans="1:9" ht="12.75" customHeight="1">
      <c r="B27" s="1412" t="s">
        <v>462</v>
      </c>
      <c r="C27" s="1412"/>
      <c r="D27" s="1412"/>
      <c r="E27" s="1412"/>
    </row>
    <row r="28" spans="1:9">
      <c r="B28" s="1412"/>
      <c r="C28" s="1412"/>
      <c r="D28" s="1412"/>
      <c r="E28" s="1412"/>
    </row>
    <row r="29" spans="1:9">
      <c r="B29" s="1412"/>
      <c r="C29" s="1412"/>
      <c r="D29" s="1412"/>
      <c r="E29" s="1412"/>
    </row>
    <row r="30" spans="1:9">
      <c r="B30" s="1412"/>
      <c r="C30" s="1412"/>
      <c r="D30" s="1412"/>
      <c r="E30" s="1412"/>
    </row>
    <row r="31" spans="1:9">
      <c r="B31" s="1278"/>
      <c r="C31" s="1278"/>
      <c r="D31" s="1278"/>
      <c r="E31" s="1278"/>
    </row>
    <row r="32" spans="1:9">
      <c r="B32" s="238" t="s">
        <v>1448</v>
      </c>
    </row>
    <row r="33" spans="2:2">
      <c r="B33" s="15" t="s">
        <v>1636</v>
      </c>
    </row>
  </sheetData>
  <mergeCells count="2">
    <mergeCell ref="B12:E12"/>
    <mergeCell ref="B27:E30"/>
  </mergeCells>
  <phoneticPr fontId="39" type="noConversion"/>
  <hyperlinks>
    <hyperlink ref="B33" location="Мазмұны!B78" display="мазмұнға"/>
  </hyperlinks>
  <pageMargins left="0.75" right="0.75" top="1" bottom="1" header="0.5" footer="0.5"/>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6"/>
  <dimension ref="A1:P41"/>
  <sheetViews>
    <sheetView workbookViewId="0">
      <selection activeCell="J29" sqref="J29"/>
    </sheetView>
  </sheetViews>
  <sheetFormatPr defaultRowHeight="12.75"/>
  <cols>
    <col min="2" max="2" width="39.5703125" customWidth="1"/>
    <col min="4" max="4" width="7.85546875" customWidth="1"/>
    <col min="5" max="5" width="7.7109375" customWidth="1"/>
    <col min="6" max="6" width="7.5703125" customWidth="1"/>
    <col min="7" max="7" width="7.140625" customWidth="1"/>
    <col min="8" max="8" width="8.140625" customWidth="1"/>
    <col min="9" max="9" width="7.85546875" customWidth="1"/>
    <col min="10" max="10" width="8.5703125" customWidth="1"/>
    <col min="11" max="11" width="9.42578125" customWidth="1"/>
  </cols>
  <sheetData>
    <row r="1" spans="1:16">
      <c r="J1" s="225"/>
      <c r="K1" s="225"/>
      <c r="L1" s="225"/>
      <c r="M1" s="225"/>
      <c r="N1" s="225"/>
      <c r="O1" s="225"/>
      <c r="P1" s="225"/>
    </row>
    <row r="2" spans="1:16">
      <c r="A2" s="47" t="s">
        <v>1630</v>
      </c>
      <c r="B2" s="226" t="s">
        <v>463</v>
      </c>
      <c r="C2" s="226"/>
      <c r="D2" s="226"/>
      <c r="E2" s="226"/>
      <c r="F2" s="226"/>
      <c r="G2" s="226"/>
      <c r="H2" s="226"/>
      <c r="J2" s="225"/>
      <c r="K2" s="225"/>
      <c r="L2" s="225"/>
      <c r="M2" s="225"/>
      <c r="N2" s="225"/>
      <c r="O2" s="225"/>
      <c r="P2" s="225"/>
    </row>
    <row r="3" spans="1:16">
      <c r="A3" s="47"/>
      <c r="B3" s="227"/>
      <c r="C3" s="227"/>
      <c r="D3" s="227"/>
      <c r="E3" s="227"/>
      <c r="F3" s="227"/>
      <c r="G3" s="227"/>
      <c r="H3" s="227"/>
      <c r="J3" s="225"/>
      <c r="K3" s="225"/>
      <c r="L3" s="225"/>
      <c r="M3" s="225"/>
      <c r="N3" s="225"/>
      <c r="O3" s="225"/>
      <c r="P3" s="225"/>
    </row>
    <row r="4" spans="1:16" ht="21" customHeight="1">
      <c r="B4" s="228" t="s">
        <v>136</v>
      </c>
      <c r="C4" s="229" t="s">
        <v>1325</v>
      </c>
      <c r="D4" s="230" t="s">
        <v>1326</v>
      </c>
      <c r="E4" s="230" t="s">
        <v>1327</v>
      </c>
      <c r="F4" s="228" t="s">
        <v>1328</v>
      </c>
      <c r="G4" s="229" t="s">
        <v>1329</v>
      </c>
      <c r="H4" s="230" t="s">
        <v>1330</v>
      </c>
      <c r="I4" s="230" t="s">
        <v>1331</v>
      </c>
    </row>
    <row r="5" spans="1:16" ht="25.5">
      <c r="B5" s="231" t="s">
        <v>1458</v>
      </c>
      <c r="C5" s="232">
        <v>8.8235294117647078E-2</v>
      </c>
      <c r="D5" s="232">
        <v>0.15151515151515149</v>
      </c>
      <c r="E5" s="233">
        <v>6.0606060606060608E-2</v>
      </c>
      <c r="F5" s="234">
        <v>0.27272727272727271</v>
      </c>
      <c r="G5" s="234">
        <v>0.48484848484848486</v>
      </c>
      <c r="H5" s="234">
        <v>0.42424242424242425</v>
      </c>
      <c r="I5" s="234">
        <v>0.39393939393939392</v>
      </c>
    </row>
    <row r="6" spans="1:16">
      <c r="B6" s="235" t="s">
        <v>1460</v>
      </c>
      <c r="C6" s="233">
        <v>0</v>
      </c>
      <c r="D6" s="233">
        <v>0.1818181818181818</v>
      </c>
      <c r="E6" s="233">
        <v>6.0606060606060608E-2</v>
      </c>
      <c r="F6" s="234">
        <v>0.21875</v>
      </c>
      <c r="G6" s="234">
        <v>0.38709677419354838</v>
      </c>
      <c r="H6" s="234">
        <v>0.41935483870967738</v>
      </c>
      <c r="I6" s="234">
        <v>0.38709677419354838</v>
      </c>
    </row>
    <row r="7" spans="1:16">
      <c r="B7" s="235" t="s">
        <v>1459</v>
      </c>
      <c r="C7" s="233">
        <v>6.4516129032258035E-2</v>
      </c>
      <c r="D7" s="233">
        <v>6.6666666666666652E-2</v>
      </c>
      <c r="E7" s="233">
        <v>6.6666666666666652E-2</v>
      </c>
      <c r="F7" s="234">
        <v>0.19354838709677424</v>
      </c>
      <c r="G7" s="234">
        <v>0.45161290322580649</v>
      </c>
      <c r="H7" s="234">
        <v>0.45161290322580649</v>
      </c>
      <c r="I7" s="234">
        <v>0.46666666666666667</v>
      </c>
    </row>
    <row r="8" spans="1:16">
      <c r="B8" s="235" t="s">
        <v>1465</v>
      </c>
      <c r="C8" s="233">
        <v>3.3333333333333326E-2</v>
      </c>
      <c r="D8" s="233">
        <v>0.27586206896551729</v>
      </c>
      <c r="E8" s="233">
        <v>6.8965517241379309E-2</v>
      </c>
      <c r="F8" s="234">
        <v>6.8965517241379323E-2</v>
      </c>
      <c r="G8" s="234">
        <v>0.33333333333333331</v>
      </c>
      <c r="H8" s="234">
        <v>0.3666666666666667</v>
      </c>
      <c r="I8" s="234">
        <v>0.25</v>
      </c>
    </row>
    <row r="9" spans="1:16">
      <c r="B9" s="235" t="s">
        <v>1461</v>
      </c>
      <c r="C9" s="233">
        <v>2.9411764705882359E-2</v>
      </c>
      <c r="D9" s="233">
        <v>9.0909090909090884E-2</v>
      </c>
      <c r="E9" s="233">
        <v>0.1818181818181818</v>
      </c>
      <c r="F9" s="233">
        <v>0.24242424242424243</v>
      </c>
      <c r="G9" s="233">
        <v>0.51515151515151514</v>
      </c>
      <c r="H9" s="233">
        <v>0.48484848484848486</v>
      </c>
      <c r="I9" s="233">
        <v>0.57575757575757569</v>
      </c>
    </row>
    <row r="10" spans="1:16">
      <c r="B10" s="235" t="s">
        <v>1462</v>
      </c>
      <c r="C10" s="233">
        <v>-6.25E-2</v>
      </c>
      <c r="D10" s="233">
        <v>0.125</v>
      </c>
      <c r="E10" s="233">
        <v>0.125</v>
      </c>
      <c r="F10" s="233">
        <v>0.16129032258064516</v>
      </c>
      <c r="G10" s="233">
        <v>0.4375</v>
      </c>
      <c r="H10" s="233">
        <v>0.4375</v>
      </c>
      <c r="I10" s="233">
        <v>0.53125</v>
      </c>
    </row>
    <row r="11" spans="1:16">
      <c r="B11" s="235" t="s">
        <v>1463</v>
      </c>
      <c r="C11" s="233">
        <v>0.22580645161290325</v>
      </c>
      <c r="D11" s="233">
        <v>0.23333333333333336</v>
      </c>
      <c r="E11" s="233">
        <v>0.26666666666666672</v>
      </c>
      <c r="F11" s="233">
        <v>0.32258064516129026</v>
      </c>
      <c r="G11" s="233">
        <v>0.4838709677419355</v>
      </c>
      <c r="H11" s="233">
        <v>0.35483870967741937</v>
      </c>
      <c r="I11" s="233">
        <v>0.58064516129032262</v>
      </c>
    </row>
    <row r="12" spans="1:16">
      <c r="B12" s="235" t="s">
        <v>1464</v>
      </c>
      <c r="C12" s="233">
        <v>0.1333333333333333</v>
      </c>
      <c r="D12" s="233">
        <v>0.16666666666666666</v>
      </c>
      <c r="E12" s="233">
        <v>0.1</v>
      </c>
      <c r="F12" s="233">
        <v>0.13333333333333336</v>
      </c>
      <c r="G12" s="233">
        <v>0.4</v>
      </c>
      <c r="H12" s="233">
        <v>0.23333333333333331</v>
      </c>
      <c r="I12" s="233">
        <v>0.41379310344827586</v>
      </c>
    </row>
    <row r="13" spans="1:16" ht="15.75" customHeight="1">
      <c r="B13" s="236"/>
      <c r="C13" s="237"/>
      <c r="D13" s="237"/>
      <c r="E13" s="237"/>
      <c r="F13" s="237"/>
      <c r="G13" s="237"/>
      <c r="H13" s="237"/>
      <c r="I13" s="237"/>
    </row>
    <row r="14" spans="1:16" ht="15.75" customHeight="1">
      <c r="B14" s="226" t="s">
        <v>463</v>
      </c>
      <c r="G14" s="237"/>
      <c r="H14" s="237"/>
      <c r="I14" s="237"/>
    </row>
    <row r="15" spans="1:16" ht="15.75" customHeight="1">
      <c r="B15" s="236"/>
      <c r="C15" s="237"/>
      <c r="D15" s="237"/>
      <c r="E15" s="237"/>
      <c r="F15" s="237"/>
      <c r="G15" s="237"/>
      <c r="H15" s="237"/>
      <c r="I15" s="237"/>
    </row>
    <row r="16" spans="1:16" ht="15.75" customHeight="1">
      <c r="B16" s="236"/>
      <c r="C16" s="237"/>
      <c r="D16" s="237"/>
      <c r="E16" s="237"/>
      <c r="F16" s="237"/>
      <c r="G16" s="237"/>
      <c r="H16" s="237"/>
      <c r="I16" s="237"/>
    </row>
    <row r="17" spans="2:15" ht="15.75" customHeight="1">
      <c r="B17" s="236"/>
      <c r="C17" s="237"/>
      <c r="D17" s="237"/>
      <c r="E17" s="237"/>
      <c r="F17" s="237"/>
      <c r="G17" s="237"/>
      <c r="H17" s="237"/>
      <c r="I17" s="237"/>
    </row>
    <row r="18" spans="2:15" ht="15.75" customHeight="1">
      <c r="B18" s="236"/>
      <c r="C18" s="237"/>
      <c r="D18" s="237"/>
      <c r="E18" s="237"/>
      <c r="F18" s="237"/>
      <c r="G18" s="237"/>
      <c r="H18" s="237"/>
      <c r="I18" s="237"/>
    </row>
    <row r="19" spans="2:15" ht="15.75" customHeight="1">
      <c r="B19" s="236"/>
      <c r="C19" s="237"/>
      <c r="D19" s="237"/>
      <c r="E19" s="237"/>
      <c r="F19" s="237"/>
      <c r="G19" s="237"/>
      <c r="H19" s="237"/>
      <c r="I19" s="237"/>
    </row>
    <row r="20" spans="2:15" ht="15.75" customHeight="1">
      <c r="B20" s="236"/>
      <c r="C20" s="237"/>
      <c r="D20" s="237"/>
      <c r="E20" s="237"/>
      <c r="F20" s="237"/>
      <c r="G20" s="237"/>
      <c r="H20" s="237"/>
      <c r="I20" s="237"/>
    </row>
    <row r="21" spans="2:15" ht="15.75" customHeight="1">
      <c r="B21" s="236"/>
      <c r="C21" s="237"/>
      <c r="D21" s="237"/>
      <c r="E21" s="237"/>
      <c r="F21" s="237"/>
      <c r="G21" s="237"/>
      <c r="H21" s="237"/>
      <c r="I21" s="237"/>
    </row>
    <row r="22" spans="2:15" ht="15.75" customHeight="1">
      <c r="B22" s="236"/>
      <c r="C22" s="237"/>
      <c r="D22" s="237"/>
      <c r="E22" s="237"/>
      <c r="F22" s="237"/>
      <c r="G22" s="237"/>
      <c r="H22" s="237"/>
      <c r="I22" s="237"/>
    </row>
    <row r="23" spans="2:15" ht="15.75" customHeight="1">
      <c r="B23" s="236"/>
      <c r="C23" s="237"/>
      <c r="D23" s="237"/>
      <c r="E23" s="237"/>
      <c r="F23" s="237"/>
      <c r="G23" s="237"/>
      <c r="H23" s="237"/>
      <c r="I23" s="237"/>
    </row>
    <row r="24" spans="2:15" ht="15.75" customHeight="1">
      <c r="B24" s="236"/>
      <c r="C24" s="237"/>
      <c r="D24" s="237"/>
      <c r="E24" s="237"/>
      <c r="F24" s="237"/>
      <c r="G24" s="237"/>
      <c r="H24" s="237"/>
      <c r="I24" s="237"/>
    </row>
    <row r="25" spans="2:15" ht="15.75" customHeight="1">
      <c r="B25" s="236"/>
      <c r="C25" s="237"/>
      <c r="D25" s="237"/>
      <c r="E25" s="237"/>
      <c r="F25" s="237"/>
      <c r="G25" s="237"/>
      <c r="H25" s="237"/>
      <c r="I25" s="237"/>
    </row>
    <row r="26" spans="2:15">
      <c r="J26" s="225"/>
      <c r="K26" s="225"/>
      <c r="L26" s="225"/>
      <c r="M26" s="225"/>
      <c r="N26" s="225"/>
      <c r="O26" s="225"/>
    </row>
    <row r="27" spans="2:15" ht="11.25" customHeight="1">
      <c r="B27" s="1386" t="s">
        <v>1457</v>
      </c>
      <c r="C27" s="1386"/>
      <c r="D27" s="1386"/>
      <c r="E27" s="1386"/>
      <c r="F27" s="1386"/>
      <c r="J27" s="225"/>
      <c r="K27" s="225"/>
      <c r="L27" s="225"/>
      <c r="M27" s="225"/>
      <c r="N27" s="225"/>
      <c r="O27" s="225"/>
    </row>
    <row r="28" spans="2:15" ht="11.25" customHeight="1">
      <c r="B28" s="1386"/>
      <c r="C28" s="1386"/>
      <c r="D28" s="1386"/>
      <c r="E28" s="1386"/>
      <c r="F28" s="1386"/>
      <c r="J28" s="225"/>
      <c r="K28" s="225"/>
      <c r="L28" s="225"/>
      <c r="M28" s="225"/>
      <c r="N28" s="225"/>
      <c r="O28" s="225"/>
    </row>
    <row r="29" spans="2:15">
      <c r="B29" s="1386"/>
      <c r="C29" s="1386"/>
      <c r="D29" s="1386"/>
      <c r="E29" s="1386"/>
      <c r="F29" s="1386"/>
      <c r="J29" s="225"/>
      <c r="K29" s="225"/>
      <c r="L29" s="225"/>
      <c r="M29" s="225"/>
      <c r="N29" s="225"/>
      <c r="O29" s="225"/>
    </row>
    <row r="30" spans="2:15">
      <c r="B30" s="1386"/>
      <c r="C30" s="1386"/>
      <c r="D30" s="1386"/>
      <c r="E30" s="1386"/>
      <c r="F30" s="1386"/>
      <c r="J30" s="225"/>
      <c r="K30" s="225"/>
      <c r="L30" s="225"/>
      <c r="M30" s="225"/>
      <c r="N30" s="225"/>
      <c r="O30" s="225"/>
    </row>
    <row r="31" spans="2:15" ht="12" customHeight="1">
      <c r="B31" s="1386"/>
      <c r="C31" s="1386"/>
      <c r="D31" s="1386"/>
      <c r="E31" s="1386"/>
      <c r="F31" s="1386"/>
      <c r="J31" s="225"/>
      <c r="K31" s="225"/>
      <c r="L31" s="225"/>
      <c r="M31" s="225"/>
      <c r="N31" s="225"/>
      <c r="O31" s="225"/>
    </row>
    <row r="32" spans="2:15" ht="12" customHeight="1">
      <c r="B32" s="1278"/>
      <c r="C32" s="1278"/>
      <c r="D32" s="1278"/>
      <c r="E32" s="1278"/>
      <c r="F32" s="1278"/>
      <c r="J32" s="225"/>
      <c r="K32" s="225"/>
      <c r="L32" s="225"/>
      <c r="M32" s="225"/>
      <c r="N32" s="225"/>
      <c r="O32" s="225"/>
    </row>
    <row r="33" spans="2:15">
      <c r="B33" s="238" t="s">
        <v>1448</v>
      </c>
      <c r="J33" s="225"/>
      <c r="K33" s="225"/>
      <c r="L33" s="225"/>
      <c r="M33" s="225"/>
      <c r="N33" s="225"/>
      <c r="O33" s="225"/>
    </row>
    <row r="34" spans="2:15">
      <c r="B34" s="238"/>
      <c r="J34" s="225"/>
      <c r="K34" s="225"/>
      <c r="L34" s="225"/>
      <c r="M34" s="225"/>
      <c r="N34" s="225"/>
      <c r="O34" s="225"/>
    </row>
    <row r="35" spans="2:15">
      <c r="B35" s="15" t="s">
        <v>1636</v>
      </c>
    </row>
    <row r="41" spans="2:15" ht="9" customHeight="1"/>
  </sheetData>
  <mergeCells count="1">
    <mergeCell ref="B27:F31"/>
  </mergeCells>
  <phoneticPr fontId="39" type="noConversion"/>
  <hyperlinks>
    <hyperlink ref="B35" location="Мазмұны!B79" display="мазмұнға"/>
  </hyperlinks>
  <pageMargins left="0.75" right="0.75" top="1" bottom="1" header="0.5" footer="0.5"/>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7"/>
  <dimension ref="A2:L30"/>
  <sheetViews>
    <sheetView workbookViewId="0">
      <selection activeCell="B28" sqref="B28:D28"/>
    </sheetView>
  </sheetViews>
  <sheetFormatPr defaultRowHeight="12.75"/>
  <cols>
    <col min="1" max="1" width="4.85546875" bestFit="1" customWidth="1"/>
    <col min="2" max="2" width="13.42578125" customWidth="1"/>
  </cols>
  <sheetData>
    <row r="2" spans="1:12">
      <c r="A2" s="47" t="s">
        <v>1630</v>
      </c>
      <c r="B2" s="239" t="s">
        <v>464</v>
      </c>
      <c r="C2" s="239"/>
      <c r="D2" s="239"/>
      <c r="E2" s="239"/>
      <c r="F2" s="239"/>
      <c r="G2" s="239"/>
      <c r="H2" s="239"/>
      <c r="I2" s="47"/>
    </row>
    <row r="3" spans="1:12">
      <c r="A3" s="47"/>
      <c r="B3" s="240"/>
      <c r="C3" s="240"/>
      <c r="D3" s="240"/>
      <c r="E3" s="240"/>
      <c r="F3" s="240"/>
      <c r="G3" s="240"/>
      <c r="H3" s="240"/>
      <c r="I3" s="47"/>
    </row>
    <row r="4" spans="1:12">
      <c r="A4" s="47"/>
      <c r="B4" s="229" t="s">
        <v>136</v>
      </c>
      <c r="C4" s="229" t="s">
        <v>1325</v>
      </c>
      <c r="D4" s="230" t="s">
        <v>1326</v>
      </c>
      <c r="E4" s="230" t="s">
        <v>1327</v>
      </c>
      <c r="F4" s="228" t="s">
        <v>1328</v>
      </c>
      <c r="G4" s="229" t="s">
        <v>1329</v>
      </c>
      <c r="H4" s="230" t="s">
        <v>1330</v>
      </c>
      <c r="I4" s="230" t="s">
        <v>1331</v>
      </c>
    </row>
    <row r="5" spans="1:12">
      <c r="A5" s="47"/>
      <c r="B5" s="241" t="s">
        <v>1466</v>
      </c>
      <c r="C5" s="233">
        <v>-0.19354838709677422</v>
      </c>
      <c r="D5" s="233">
        <v>-9.6774193548387066E-2</v>
      </c>
      <c r="E5" s="233">
        <v>6.4516129032258063E-2</v>
      </c>
      <c r="F5" s="233">
        <v>0</v>
      </c>
      <c r="G5" s="233">
        <v>0.17241379310344829</v>
      </c>
      <c r="H5" s="233">
        <v>0.27586206896551724</v>
      </c>
      <c r="I5" s="233">
        <v>0.25925925925925924</v>
      </c>
      <c r="L5" s="1252"/>
    </row>
    <row r="6" spans="1:12">
      <c r="A6" s="47"/>
      <c r="B6" s="241" t="s">
        <v>1467</v>
      </c>
      <c r="C6" s="233">
        <v>-9.375E-2</v>
      </c>
      <c r="D6" s="233">
        <v>0.15625</v>
      </c>
      <c r="E6" s="233">
        <v>0.125</v>
      </c>
      <c r="F6" s="233">
        <v>-9.375E-2</v>
      </c>
      <c r="G6" s="233">
        <v>0.38709677419354838</v>
      </c>
      <c r="H6" s="233">
        <v>0.38709677419354838</v>
      </c>
      <c r="I6" s="233">
        <v>0.33333333333333331</v>
      </c>
      <c r="L6" s="1253"/>
    </row>
    <row r="7" spans="1:12">
      <c r="A7" s="47"/>
      <c r="B7" s="241" t="s">
        <v>1468</v>
      </c>
      <c r="C7" s="232">
        <v>-0.15625</v>
      </c>
      <c r="D7" s="233">
        <v>6.25E-2</v>
      </c>
      <c r="E7" s="233">
        <v>9.375E-2</v>
      </c>
      <c r="F7" s="233">
        <v>3.125E-2</v>
      </c>
      <c r="G7" s="233">
        <v>0.2</v>
      </c>
      <c r="H7" s="233">
        <v>0.3</v>
      </c>
      <c r="I7" s="233">
        <v>0.2857142857142857</v>
      </c>
    </row>
    <row r="8" spans="1:12">
      <c r="A8" s="47"/>
      <c r="B8" s="241" t="s">
        <v>1469</v>
      </c>
      <c r="C8" s="233">
        <v>0.21875</v>
      </c>
      <c r="D8" s="233">
        <v>0.125</v>
      </c>
      <c r="E8" s="233">
        <v>0.15625</v>
      </c>
      <c r="F8" s="233">
        <v>0.25</v>
      </c>
      <c r="G8" s="233">
        <v>0.54838709677419351</v>
      </c>
      <c r="H8" s="233">
        <v>0.54838709677419351</v>
      </c>
      <c r="I8" s="233">
        <v>0.56666666666666665</v>
      </c>
    </row>
    <row r="9" spans="1:12">
      <c r="A9" s="47"/>
      <c r="B9" s="48"/>
      <c r="C9" s="237"/>
      <c r="D9" s="237"/>
      <c r="E9" s="237"/>
      <c r="F9" s="237"/>
      <c r="G9" s="237"/>
      <c r="H9" s="237"/>
      <c r="I9" s="237"/>
    </row>
    <row r="10" spans="1:12">
      <c r="A10" s="47"/>
      <c r="B10" s="239" t="s">
        <v>464</v>
      </c>
      <c r="C10" s="239"/>
      <c r="D10" s="239"/>
      <c r="E10" s="239"/>
      <c r="F10" s="239"/>
      <c r="G10" s="239"/>
      <c r="H10" s="239"/>
      <c r="I10" s="47"/>
    </row>
    <row r="11" spans="1:12">
      <c r="A11" s="47"/>
      <c r="B11" s="48"/>
      <c r="C11" s="237"/>
      <c r="D11" s="237"/>
      <c r="E11" s="237"/>
      <c r="F11" s="237"/>
      <c r="G11" s="237"/>
      <c r="H11" s="237"/>
      <c r="I11" s="237"/>
    </row>
    <row r="23" spans="2:8" ht="12.75" customHeight="1">
      <c r="B23" s="1412" t="s">
        <v>1457</v>
      </c>
      <c r="C23" s="1412"/>
      <c r="D23" s="1412"/>
      <c r="E23" s="1412"/>
      <c r="F23" s="1412"/>
      <c r="G23" s="1412"/>
      <c r="H23" s="1412"/>
    </row>
    <row r="24" spans="2:8">
      <c r="B24" s="1412"/>
      <c r="C24" s="1412"/>
      <c r="D24" s="1412"/>
      <c r="E24" s="1412"/>
      <c r="F24" s="1412"/>
      <c r="G24" s="1412"/>
      <c r="H24" s="1412"/>
    </row>
    <row r="25" spans="2:8">
      <c r="B25" s="1412"/>
      <c r="C25" s="1412"/>
      <c r="D25" s="1412"/>
      <c r="E25" s="1412"/>
      <c r="F25" s="1412"/>
      <c r="G25" s="1412"/>
      <c r="H25" s="1412"/>
    </row>
    <row r="26" spans="2:8" ht="20.25" customHeight="1">
      <c r="B26" s="1412"/>
      <c r="C26" s="1412"/>
      <c r="D26" s="1412"/>
      <c r="E26" s="1412"/>
      <c r="F26" s="1412"/>
      <c r="G26" s="1412"/>
      <c r="H26" s="1412"/>
    </row>
    <row r="27" spans="2:8">
      <c r="B27" s="1278"/>
      <c r="C27" s="1278"/>
      <c r="D27" s="1278"/>
      <c r="E27" s="1278"/>
      <c r="F27" s="1278"/>
      <c r="G27" s="1278"/>
      <c r="H27" s="1278"/>
    </row>
    <row r="28" spans="2:8">
      <c r="B28" s="1412" t="s">
        <v>1448</v>
      </c>
      <c r="C28" s="1412"/>
      <c r="D28" s="1412"/>
    </row>
    <row r="29" spans="2:8">
      <c r="B29" s="1278"/>
      <c r="C29" s="1278"/>
      <c r="D29" s="1278"/>
    </row>
    <row r="30" spans="2:8">
      <c r="B30" s="15" t="s">
        <v>1636</v>
      </c>
    </row>
  </sheetData>
  <mergeCells count="2">
    <mergeCell ref="B28:D28"/>
    <mergeCell ref="B23:H26"/>
  </mergeCells>
  <phoneticPr fontId="39" type="noConversion"/>
  <hyperlinks>
    <hyperlink ref="B30" location="Мазмұны!B80" display="мазмұнға"/>
  </hyperlinks>
  <pageMargins left="0.75" right="0.75" top="1" bottom="1" header="0.5" footer="0.5"/>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9"/>
  <dimension ref="A2:H32"/>
  <sheetViews>
    <sheetView workbookViewId="0">
      <selection activeCell="J28" sqref="J28"/>
    </sheetView>
  </sheetViews>
  <sheetFormatPr defaultRowHeight="12.75"/>
  <cols>
    <col min="1" max="1" width="9.5703125" style="47" customWidth="1"/>
    <col min="2" max="2" width="10.42578125" style="47" customWidth="1"/>
    <col min="3" max="3" width="12" style="47" customWidth="1"/>
    <col min="4" max="4" width="10.28515625" style="47" bestFit="1" customWidth="1"/>
    <col min="5" max="5" width="10.7109375" style="47" bestFit="1" customWidth="1"/>
    <col min="6" max="16384" width="9.140625" style="47"/>
  </cols>
  <sheetData>
    <row r="2" spans="1:7">
      <c r="A2" s="47" t="s">
        <v>1630</v>
      </c>
      <c r="B2" s="220" t="s">
        <v>1281</v>
      </c>
    </row>
    <row r="3" spans="1:7">
      <c r="A3" s="246"/>
    </row>
    <row r="4" spans="1:7">
      <c r="B4" s="221"/>
      <c r="C4" s="1413">
        <v>40452</v>
      </c>
      <c r="D4" s="1413"/>
      <c r="E4" s="1413"/>
      <c r="F4" s="1413"/>
    </row>
    <row r="5" spans="1:7">
      <c r="B5" s="247">
        <v>40087</v>
      </c>
      <c r="C5" s="221" t="s">
        <v>1470</v>
      </c>
      <c r="D5" s="221" t="s">
        <v>1471</v>
      </c>
      <c r="E5" s="221" t="s">
        <v>1472</v>
      </c>
      <c r="F5" s="221" t="s">
        <v>1473</v>
      </c>
      <c r="G5" s="248"/>
    </row>
    <row r="6" spans="1:7">
      <c r="A6" s="249"/>
      <c r="B6" s="221" t="s">
        <v>1470</v>
      </c>
      <c r="C6" s="250">
        <v>7</v>
      </c>
      <c r="D6" s="251">
        <v>1</v>
      </c>
      <c r="E6" s="251">
        <v>1</v>
      </c>
      <c r="F6" s="251">
        <v>0</v>
      </c>
      <c r="G6" s="252"/>
    </row>
    <row r="7" spans="1:7">
      <c r="A7" s="249"/>
      <c r="B7" s="221" t="s">
        <v>1471</v>
      </c>
      <c r="C7" s="251">
        <v>2</v>
      </c>
      <c r="D7" s="250">
        <v>5</v>
      </c>
      <c r="E7" s="251">
        <v>1</v>
      </c>
      <c r="F7" s="251">
        <v>0</v>
      </c>
      <c r="G7" s="252"/>
    </row>
    <row r="8" spans="1:7">
      <c r="A8" s="249"/>
      <c r="B8" s="221" t="s">
        <v>1472</v>
      </c>
      <c r="C8" s="251">
        <v>0</v>
      </c>
      <c r="D8" s="251">
        <v>1</v>
      </c>
      <c r="E8" s="250">
        <v>3</v>
      </c>
      <c r="F8" s="251">
        <v>4</v>
      </c>
      <c r="G8" s="252"/>
    </row>
    <row r="9" spans="1:7">
      <c r="A9" s="249"/>
      <c r="B9" s="221" t="s">
        <v>1473</v>
      </c>
      <c r="C9" s="251">
        <v>0</v>
      </c>
      <c r="D9" s="251">
        <v>1</v>
      </c>
      <c r="E9" s="251">
        <v>3</v>
      </c>
      <c r="F9" s="250">
        <v>4</v>
      </c>
      <c r="G9" s="252"/>
    </row>
    <row r="10" spans="1:7">
      <c r="A10" s="249"/>
      <c r="C10" s="252"/>
      <c r="D10" s="252"/>
      <c r="E10" s="252"/>
      <c r="F10" s="252"/>
    </row>
    <row r="11" spans="1:7">
      <c r="A11" s="249"/>
      <c r="B11" s="220" t="s">
        <v>1281</v>
      </c>
    </row>
    <row r="12" spans="1:7">
      <c r="A12" s="249"/>
      <c r="B12" s="221"/>
      <c r="C12" s="253">
        <v>40087</v>
      </c>
      <c r="D12" s="253">
        <v>40452</v>
      </c>
    </row>
    <row r="13" spans="1:7">
      <c r="A13" s="249"/>
      <c r="B13" s="241" t="s">
        <v>1470</v>
      </c>
      <c r="C13" s="234">
        <v>1.1355135832325336E-2</v>
      </c>
      <c r="D13" s="234">
        <v>2.1160527958141023E-2</v>
      </c>
    </row>
    <row r="14" spans="1:7">
      <c r="A14" s="249"/>
      <c r="B14" s="241" t="s">
        <v>1471</v>
      </c>
      <c r="C14" s="234">
        <v>6.67978943759968E-2</v>
      </c>
      <c r="D14" s="234">
        <v>7.5750005946835758E-2</v>
      </c>
    </row>
    <row r="15" spans="1:7">
      <c r="A15" s="249"/>
      <c r="B15" s="241" t="s">
        <v>1472</v>
      </c>
      <c r="C15" s="234">
        <v>0.14237661103396007</v>
      </c>
      <c r="D15" s="234">
        <v>0.19142452471018062</v>
      </c>
    </row>
    <row r="16" spans="1:7">
      <c r="A16" s="249"/>
      <c r="B16" s="241" t="s">
        <v>1473</v>
      </c>
      <c r="C16" s="234">
        <v>0.56724534300263962</v>
      </c>
      <c r="D16" s="234">
        <v>0.69541951547837599</v>
      </c>
    </row>
    <row r="17" spans="1:8">
      <c r="A17" s="249"/>
      <c r="H17" s="248"/>
    </row>
    <row r="18" spans="1:8">
      <c r="A18" s="249"/>
      <c r="B18" s="224" t="s">
        <v>1474</v>
      </c>
      <c r="C18" s="224"/>
      <c r="D18" s="224"/>
      <c r="E18" s="224"/>
      <c r="F18" s="224"/>
    </row>
    <row r="19" spans="1:8">
      <c r="A19" s="249"/>
      <c r="B19" s="224" t="s">
        <v>179</v>
      </c>
      <c r="C19" s="224"/>
      <c r="D19" s="224"/>
      <c r="E19" s="224"/>
      <c r="F19" s="224"/>
    </row>
    <row r="20" spans="1:8">
      <c r="A20" s="249"/>
    </row>
    <row r="21" spans="1:8">
      <c r="A21" s="249"/>
      <c r="B21" s="15" t="s">
        <v>1636</v>
      </c>
    </row>
    <row r="22" spans="1:8">
      <c r="A22" s="249"/>
      <c r="C22" s="254"/>
      <c r="D22" s="254"/>
      <c r="E22" s="254"/>
      <c r="F22" s="254"/>
      <c r="G22" s="255"/>
    </row>
    <row r="23" spans="1:8">
      <c r="A23" s="249"/>
    </row>
    <row r="24" spans="1:8">
      <c r="A24" s="249"/>
    </row>
    <row r="25" spans="1:8">
      <c r="A25" s="249"/>
    </row>
    <row r="26" spans="1:8">
      <c r="A26" s="249"/>
    </row>
    <row r="27" spans="1:8">
      <c r="A27" s="249"/>
    </row>
    <row r="28" spans="1:8">
      <c r="A28" s="249"/>
    </row>
    <row r="29" spans="1:8">
      <c r="A29" s="249"/>
    </row>
    <row r="30" spans="1:8">
      <c r="A30" s="249"/>
    </row>
    <row r="31" spans="1:8">
      <c r="A31" s="249"/>
    </row>
    <row r="32" spans="1:8">
      <c r="A32" s="249"/>
    </row>
  </sheetData>
  <mergeCells count="1">
    <mergeCell ref="C4:F4"/>
  </mergeCells>
  <phoneticPr fontId="39" type="noConversion"/>
  <hyperlinks>
    <hyperlink ref="B21" location="Мазмұны!B81" display="мазмұнға"/>
  </hyperlink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2:G95"/>
  <sheetViews>
    <sheetView workbookViewId="0">
      <selection activeCell="G27" sqref="G27"/>
    </sheetView>
  </sheetViews>
  <sheetFormatPr defaultRowHeight="12.75"/>
  <cols>
    <col min="1" max="1" width="4.85546875" style="47" bestFit="1" customWidth="1"/>
    <col min="2" max="2" width="7.7109375" style="47" customWidth="1"/>
    <col min="3" max="3" width="18" style="47" customWidth="1"/>
    <col min="4" max="4" width="18.140625" style="47" bestFit="1" customWidth="1"/>
    <col min="5" max="5" width="18.85546875" style="47" bestFit="1" customWidth="1"/>
    <col min="6" max="6" width="10.85546875" style="47" customWidth="1"/>
    <col min="7" max="16384" width="9.140625" style="47"/>
  </cols>
  <sheetData>
    <row r="2" spans="1:7">
      <c r="A2" s="2" t="s">
        <v>1630</v>
      </c>
      <c r="B2" s="220" t="s">
        <v>1168</v>
      </c>
    </row>
    <row r="3" spans="1:7">
      <c r="A3" s="2"/>
      <c r="B3" s="220"/>
    </row>
    <row r="4" spans="1:7">
      <c r="B4" s="221"/>
      <c r="C4" s="221" t="s">
        <v>1218</v>
      </c>
      <c r="D4" s="221" t="s">
        <v>1219</v>
      </c>
      <c r="E4" s="221" t="s">
        <v>1220</v>
      </c>
    </row>
    <row r="5" spans="1:7" ht="38.25">
      <c r="B5" s="918" t="s">
        <v>1631</v>
      </c>
      <c r="C5" s="229" t="s">
        <v>1553</v>
      </c>
      <c r="D5" s="229" t="s">
        <v>1554</v>
      </c>
      <c r="E5" s="229" t="s">
        <v>1555</v>
      </c>
      <c r="F5" s="942"/>
      <c r="G5" s="220" t="s">
        <v>1168</v>
      </c>
    </row>
    <row r="6" spans="1:7">
      <c r="B6" s="944" t="s">
        <v>713</v>
      </c>
      <c r="C6" s="941">
        <v>5.17</v>
      </c>
      <c r="D6" s="941">
        <v>3.5</v>
      </c>
      <c r="E6" s="941">
        <v>0.25</v>
      </c>
      <c r="F6" s="943"/>
    </row>
    <row r="7" spans="1:7">
      <c r="B7" s="944" t="s">
        <v>714</v>
      </c>
      <c r="C7" s="941">
        <v>5.29</v>
      </c>
      <c r="D7" s="941">
        <v>3.5</v>
      </c>
      <c r="E7" s="941">
        <v>0.25</v>
      </c>
      <c r="F7" s="943"/>
    </row>
    <row r="8" spans="1:7">
      <c r="B8" s="944" t="s">
        <v>715</v>
      </c>
      <c r="C8" s="941">
        <v>5.31</v>
      </c>
      <c r="D8" s="941">
        <v>3.5</v>
      </c>
      <c r="E8" s="941">
        <v>0.5</v>
      </c>
      <c r="F8" s="943"/>
    </row>
    <row r="9" spans="1:7">
      <c r="B9" s="944" t="s">
        <v>716</v>
      </c>
      <c r="C9" s="941">
        <v>5.25</v>
      </c>
      <c r="D9" s="941">
        <v>3.75</v>
      </c>
      <c r="E9" s="941">
        <v>0.5</v>
      </c>
      <c r="F9" s="943"/>
    </row>
    <row r="10" spans="1:7">
      <c r="B10" s="944" t="s">
        <v>717</v>
      </c>
      <c r="C10" s="941">
        <v>5.26</v>
      </c>
      <c r="D10" s="941">
        <v>3.75</v>
      </c>
      <c r="E10" s="941">
        <v>0.5</v>
      </c>
      <c r="F10" s="943"/>
    </row>
    <row r="11" spans="1:7">
      <c r="B11" s="944" t="s">
        <v>718</v>
      </c>
      <c r="C11" s="941">
        <v>5.23</v>
      </c>
      <c r="D11" s="941">
        <v>3.75</v>
      </c>
      <c r="E11" s="941">
        <v>0.5</v>
      </c>
      <c r="F11" s="943"/>
    </row>
    <row r="12" spans="1:7">
      <c r="B12" s="944" t="s">
        <v>719</v>
      </c>
      <c r="C12" s="941">
        <v>5.31</v>
      </c>
      <c r="D12" s="941">
        <v>4</v>
      </c>
      <c r="E12" s="941">
        <v>0.5</v>
      </c>
      <c r="F12" s="943"/>
    </row>
    <row r="13" spans="1:7">
      <c r="B13" s="944" t="s">
        <v>720</v>
      </c>
      <c r="C13" s="941">
        <v>5.3</v>
      </c>
      <c r="D13" s="941">
        <v>4</v>
      </c>
      <c r="E13" s="941">
        <v>0.5</v>
      </c>
      <c r="F13" s="943"/>
    </row>
    <row r="14" spans="1:7">
      <c r="B14" s="944" t="s">
        <v>721</v>
      </c>
      <c r="C14" s="941">
        <v>4.96</v>
      </c>
      <c r="D14" s="941">
        <v>4</v>
      </c>
      <c r="E14" s="941">
        <v>0.5</v>
      </c>
      <c r="F14" s="943"/>
    </row>
    <row r="15" spans="1:7">
      <c r="B15" s="944" t="s">
        <v>722</v>
      </c>
      <c r="C15" s="941">
        <v>4.92</v>
      </c>
      <c r="D15" s="941">
        <v>4</v>
      </c>
      <c r="E15" s="941">
        <v>0.5</v>
      </c>
      <c r="F15" s="943"/>
    </row>
    <row r="16" spans="1:7">
      <c r="B16" s="944" t="s">
        <v>723</v>
      </c>
      <c r="C16" s="941">
        <v>4.59</v>
      </c>
      <c r="D16" s="941">
        <v>4</v>
      </c>
      <c r="E16" s="941">
        <v>0.5</v>
      </c>
      <c r="F16" s="943"/>
    </row>
    <row r="17" spans="2:7">
      <c r="B17" s="944" t="s">
        <v>724</v>
      </c>
      <c r="C17" s="941">
        <v>4.5199999999999996</v>
      </c>
      <c r="D17" s="941">
        <v>4</v>
      </c>
      <c r="E17" s="941">
        <v>0.5</v>
      </c>
      <c r="F17" s="943"/>
    </row>
    <row r="18" spans="2:7">
      <c r="B18" s="944" t="s">
        <v>725</v>
      </c>
      <c r="C18" s="941">
        <v>3.06</v>
      </c>
      <c r="D18" s="941">
        <v>4</v>
      </c>
      <c r="E18" s="941">
        <v>0.5</v>
      </c>
      <c r="F18" s="943"/>
    </row>
    <row r="19" spans="2:7">
      <c r="B19" s="944" t="s">
        <v>726</v>
      </c>
      <c r="C19" s="941">
        <v>3.12</v>
      </c>
      <c r="D19" s="941">
        <v>4</v>
      </c>
      <c r="E19" s="941">
        <v>0.5</v>
      </c>
      <c r="F19" s="943"/>
    </row>
    <row r="20" spans="2:7">
      <c r="B20" s="944" t="s">
        <v>727</v>
      </c>
      <c r="C20" s="941">
        <v>3.1</v>
      </c>
      <c r="D20" s="941">
        <v>4</v>
      </c>
      <c r="E20" s="941">
        <v>0.5</v>
      </c>
      <c r="F20" s="943"/>
    </row>
    <row r="21" spans="2:7">
      <c r="B21" s="944" t="s">
        <v>728</v>
      </c>
      <c r="C21" s="941">
        <v>2.38</v>
      </c>
      <c r="D21" s="941">
        <v>4</v>
      </c>
      <c r="E21" s="941">
        <v>0.5</v>
      </c>
      <c r="F21" s="943"/>
      <c r="G21" s="224" t="s">
        <v>343</v>
      </c>
    </row>
    <row r="22" spans="2:7">
      <c r="B22" s="944" t="s">
        <v>729</v>
      </c>
      <c r="C22" s="941">
        <v>2.16</v>
      </c>
      <c r="D22" s="941">
        <v>4</v>
      </c>
      <c r="E22" s="941">
        <v>0.5</v>
      </c>
      <c r="F22" s="943"/>
    </row>
    <row r="23" spans="2:7">
      <c r="B23" s="944" t="s">
        <v>730</v>
      </c>
      <c r="C23" s="941">
        <v>2.06</v>
      </c>
      <c r="D23" s="941">
        <v>4</v>
      </c>
      <c r="E23" s="941">
        <v>0.5</v>
      </c>
      <c r="F23" s="943"/>
      <c r="G23" s="15" t="s">
        <v>1636</v>
      </c>
    </row>
    <row r="24" spans="2:7">
      <c r="B24" s="944" t="s">
        <v>731</v>
      </c>
      <c r="C24" s="941">
        <v>2.11</v>
      </c>
      <c r="D24" s="941">
        <v>4</v>
      </c>
      <c r="E24" s="941">
        <v>0.5</v>
      </c>
      <c r="F24" s="943"/>
    </row>
    <row r="25" spans="2:7">
      <c r="B25" s="944" t="s">
        <v>732</v>
      </c>
      <c r="C25" s="941">
        <v>2.04</v>
      </c>
      <c r="D25" s="941">
        <v>4.25</v>
      </c>
      <c r="E25" s="941">
        <v>0.5</v>
      </c>
      <c r="F25" s="943"/>
    </row>
    <row r="26" spans="2:7">
      <c r="B26" s="944" t="s">
        <v>733</v>
      </c>
      <c r="C26" s="941">
        <v>1.94</v>
      </c>
      <c r="D26" s="941">
        <v>4.25</v>
      </c>
      <c r="E26" s="941">
        <v>0.5</v>
      </c>
      <c r="F26" s="943"/>
    </row>
    <row r="27" spans="2:7">
      <c r="B27" s="944" t="s">
        <v>734</v>
      </c>
      <c r="C27" s="941">
        <v>1.1499999999999999</v>
      </c>
      <c r="D27" s="941">
        <v>4.25</v>
      </c>
      <c r="E27" s="941">
        <v>0.5</v>
      </c>
      <c r="F27" s="943"/>
    </row>
    <row r="28" spans="2:7">
      <c r="B28" s="944" t="s">
        <v>735</v>
      </c>
      <c r="C28" s="941">
        <v>0.23</v>
      </c>
      <c r="D28" s="941">
        <v>3.75</v>
      </c>
      <c r="E28" s="941">
        <v>0.3</v>
      </c>
      <c r="F28" s="943"/>
    </row>
    <row r="29" spans="2:7">
      <c r="B29" s="944" t="s">
        <v>736</v>
      </c>
      <c r="C29" s="941">
        <v>0.52</v>
      </c>
      <c r="D29" s="941">
        <v>3.25</v>
      </c>
      <c r="E29" s="941">
        <v>0.3</v>
      </c>
      <c r="F29" s="943"/>
    </row>
    <row r="30" spans="2:7">
      <c r="B30" s="944" t="s">
        <v>737</v>
      </c>
      <c r="C30" s="941">
        <v>0.14000000000000001</v>
      </c>
      <c r="D30" s="941">
        <v>2.5</v>
      </c>
      <c r="E30" s="941">
        <v>0.1</v>
      </c>
      <c r="F30" s="943"/>
    </row>
    <row r="31" spans="2:7">
      <c r="B31" s="944" t="s">
        <v>738</v>
      </c>
      <c r="C31" s="941">
        <v>0.24</v>
      </c>
      <c r="D31" s="941">
        <v>2</v>
      </c>
      <c r="E31" s="941">
        <v>0.1</v>
      </c>
      <c r="F31" s="943"/>
    </row>
    <row r="32" spans="2:7">
      <c r="B32" s="944" t="s">
        <v>739</v>
      </c>
      <c r="C32" s="941">
        <v>0.22</v>
      </c>
      <c r="D32" s="941">
        <v>2</v>
      </c>
      <c r="E32" s="941">
        <v>0.1</v>
      </c>
      <c r="F32" s="943"/>
    </row>
    <row r="33" spans="2:6">
      <c r="B33" s="944" t="s">
        <v>740</v>
      </c>
      <c r="C33" s="941">
        <v>0.16</v>
      </c>
      <c r="D33" s="941">
        <v>1.5</v>
      </c>
      <c r="E33" s="941">
        <v>0.1</v>
      </c>
      <c r="F33" s="943"/>
    </row>
    <row r="34" spans="2:6">
      <c r="B34" s="944" t="s">
        <v>741</v>
      </c>
      <c r="C34" s="941">
        <v>0.22</v>
      </c>
      <c r="D34" s="941">
        <v>1.25</v>
      </c>
      <c r="E34" s="941">
        <v>0.1</v>
      </c>
      <c r="F34" s="943"/>
    </row>
    <row r="35" spans="2:6">
      <c r="B35" s="944" t="s">
        <v>742</v>
      </c>
      <c r="C35" s="941">
        <v>0.21</v>
      </c>
      <c r="D35" s="941">
        <v>1</v>
      </c>
      <c r="E35" s="941">
        <v>0.1</v>
      </c>
      <c r="F35" s="943"/>
    </row>
    <row r="36" spans="2:6">
      <c r="B36" s="944" t="s">
        <v>743</v>
      </c>
      <c r="C36" s="941">
        <v>0.2</v>
      </c>
      <c r="D36" s="941">
        <v>1</v>
      </c>
      <c r="E36" s="941">
        <v>0.1</v>
      </c>
      <c r="F36" s="943"/>
    </row>
    <row r="37" spans="2:6">
      <c r="B37" s="944" t="s">
        <v>744</v>
      </c>
      <c r="C37" s="941">
        <v>0.18</v>
      </c>
      <c r="D37" s="941">
        <v>1</v>
      </c>
      <c r="E37" s="941">
        <v>0.1</v>
      </c>
      <c r="F37" s="943"/>
    </row>
    <row r="38" spans="2:6">
      <c r="B38" s="944" t="s">
        <v>745</v>
      </c>
      <c r="C38" s="941">
        <v>0.15</v>
      </c>
      <c r="D38" s="941">
        <v>1</v>
      </c>
      <c r="E38" s="941">
        <v>0.1</v>
      </c>
      <c r="F38" s="943"/>
    </row>
    <row r="39" spans="2:6">
      <c r="B39" s="944" t="s">
        <v>746</v>
      </c>
      <c r="C39" s="941">
        <v>0.11</v>
      </c>
      <c r="D39" s="941">
        <v>1</v>
      </c>
      <c r="E39" s="941">
        <v>0.1</v>
      </c>
      <c r="F39" s="943"/>
    </row>
    <row r="40" spans="2:6">
      <c r="B40" s="944" t="s">
        <v>747</v>
      </c>
      <c r="C40" s="941">
        <v>0.12</v>
      </c>
      <c r="D40" s="941">
        <v>1</v>
      </c>
      <c r="E40" s="941">
        <v>0.1</v>
      </c>
      <c r="F40" s="943"/>
    </row>
    <row r="41" spans="2:6">
      <c r="B41" s="944" t="s">
        <v>748</v>
      </c>
      <c r="C41" s="941">
        <v>0.13</v>
      </c>
      <c r="D41" s="941">
        <v>1</v>
      </c>
      <c r="E41" s="941">
        <v>0.1</v>
      </c>
      <c r="F41" s="943"/>
    </row>
    <row r="42" spans="2:6">
      <c r="B42" s="944" t="s">
        <v>749</v>
      </c>
      <c r="C42" s="941">
        <v>0.05</v>
      </c>
      <c r="D42" s="941">
        <v>1</v>
      </c>
      <c r="E42" s="941">
        <v>0.1</v>
      </c>
      <c r="F42" s="943"/>
    </row>
    <row r="43" spans="2:6">
      <c r="B43" s="944" t="s">
        <v>750</v>
      </c>
      <c r="C43" s="941">
        <v>0.14000000000000001</v>
      </c>
      <c r="D43" s="941">
        <v>1</v>
      </c>
      <c r="E43" s="941">
        <v>0.1</v>
      </c>
      <c r="F43" s="943"/>
    </row>
    <row r="44" spans="2:6">
      <c r="B44" s="944" t="s">
        <v>751</v>
      </c>
      <c r="C44" s="941">
        <v>0.14000000000000001</v>
      </c>
      <c r="D44" s="941">
        <v>1</v>
      </c>
      <c r="E44" s="941">
        <v>0.1</v>
      </c>
      <c r="F44" s="943"/>
    </row>
    <row r="45" spans="2:6">
      <c r="B45" s="944" t="s">
        <v>752</v>
      </c>
      <c r="C45" s="941">
        <v>0.17</v>
      </c>
      <c r="D45" s="941">
        <v>1</v>
      </c>
      <c r="E45" s="941">
        <v>0.1</v>
      </c>
      <c r="F45" s="943"/>
    </row>
    <row r="46" spans="2:6">
      <c r="B46" s="944" t="s">
        <v>753</v>
      </c>
      <c r="C46" s="941">
        <v>0.2</v>
      </c>
      <c r="D46" s="941">
        <v>1</v>
      </c>
      <c r="E46" s="941">
        <v>0.1</v>
      </c>
      <c r="F46" s="943"/>
    </row>
    <row r="47" spans="2:6">
      <c r="B47" s="944" t="s">
        <v>754</v>
      </c>
      <c r="C47" s="941">
        <v>0.2</v>
      </c>
      <c r="D47" s="941">
        <v>1</v>
      </c>
      <c r="E47" s="941">
        <v>0.1</v>
      </c>
      <c r="F47" s="943"/>
    </row>
    <row r="48" spans="2:6">
      <c r="B48" s="944" t="s">
        <v>755</v>
      </c>
      <c r="C48" s="941">
        <v>0.17</v>
      </c>
      <c r="D48" s="941">
        <v>1</v>
      </c>
      <c r="E48" s="941">
        <v>0.1</v>
      </c>
      <c r="F48" s="943"/>
    </row>
    <row r="49" spans="2:6">
      <c r="B49" s="944" t="s">
        <v>756</v>
      </c>
      <c r="C49" s="941">
        <v>0.19</v>
      </c>
      <c r="D49" s="941">
        <v>1</v>
      </c>
      <c r="E49" s="941">
        <v>0.1</v>
      </c>
      <c r="F49" s="943"/>
    </row>
    <row r="50" spans="2:6">
      <c r="B50" s="944" t="s">
        <v>757</v>
      </c>
      <c r="C50" s="941">
        <v>0.19</v>
      </c>
      <c r="D50" s="941">
        <v>1</v>
      </c>
      <c r="E50" s="941">
        <v>0.1</v>
      </c>
      <c r="F50" s="943"/>
    </row>
    <row r="51" spans="2:6">
      <c r="B51" s="944" t="s">
        <v>44</v>
      </c>
      <c r="C51" s="941">
        <v>0.2</v>
      </c>
      <c r="D51" s="941">
        <v>1</v>
      </c>
      <c r="E51" s="941">
        <v>0.1</v>
      </c>
      <c r="F51" s="943"/>
    </row>
    <row r="52" spans="2:6">
      <c r="B52" s="944" t="s">
        <v>809</v>
      </c>
      <c r="C52" s="941">
        <v>0.2</v>
      </c>
      <c r="D52" s="941">
        <v>1</v>
      </c>
      <c r="E52" s="941">
        <v>0.1</v>
      </c>
      <c r="F52" s="943"/>
    </row>
    <row r="53" spans="2:6">
      <c r="B53" s="944" t="s">
        <v>106</v>
      </c>
      <c r="C53" s="941">
        <v>0.2</v>
      </c>
      <c r="D53" s="941">
        <v>1</v>
      </c>
      <c r="E53" s="941">
        <v>0.1</v>
      </c>
      <c r="F53" s="943"/>
    </row>
    <row r="54" spans="2:6">
      <c r="B54" s="900"/>
      <c r="F54" s="275"/>
    </row>
    <row r="55" spans="2:6">
      <c r="B55" s="900"/>
      <c r="F55" s="275"/>
    </row>
    <row r="56" spans="2:6">
      <c r="F56" s="275"/>
    </row>
    <row r="57" spans="2:6">
      <c r="F57" s="275"/>
    </row>
    <row r="58" spans="2:6">
      <c r="F58" s="275"/>
    </row>
    <row r="59" spans="2:6">
      <c r="F59" s="275"/>
    </row>
    <row r="60" spans="2:6">
      <c r="F60" s="275"/>
    </row>
    <row r="61" spans="2:6">
      <c r="F61" s="275"/>
    </row>
    <row r="62" spans="2:6">
      <c r="F62" s="275"/>
    </row>
    <row r="63" spans="2:6">
      <c r="F63" s="275"/>
    </row>
    <row r="64" spans="2:6">
      <c r="F64" s="275"/>
    </row>
    <row r="65" spans="6:6">
      <c r="F65" s="275"/>
    </row>
    <row r="66" spans="6:6">
      <c r="F66" s="275"/>
    </row>
    <row r="67" spans="6:6">
      <c r="F67" s="275"/>
    </row>
    <row r="68" spans="6:6">
      <c r="F68" s="275"/>
    </row>
    <row r="69" spans="6:6">
      <c r="F69" s="275"/>
    </row>
    <row r="70" spans="6:6">
      <c r="F70" s="275"/>
    </row>
    <row r="71" spans="6:6">
      <c r="F71" s="275"/>
    </row>
    <row r="72" spans="6:6">
      <c r="F72" s="275"/>
    </row>
    <row r="73" spans="6:6">
      <c r="F73" s="275"/>
    </row>
    <row r="74" spans="6:6">
      <c r="F74" s="275"/>
    </row>
    <row r="75" spans="6:6">
      <c r="F75" s="275"/>
    </row>
    <row r="76" spans="6:6">
      <c r="F76" s="275"/>
    </row>
    <row r="77" spans="6:6">
      <c r="F77" s="275"/>
    </row>
    <row r="78" spans="6:6">
      <c r="F78" s="275"/>
    </row>
    <row r="79" spans="6:6">
      <c r="F79" s="275"/>
    </row>
    <row r="80" spans="6:6">
      <c r="F80" s="275"/>
    </row>
    <row r="81" spans="6:6">
      <c r="F81" s="275"/>
    </row>
    <row r="82" spans="6:6">
      <c r="F82" s="275"/>
    </row>
    <row r="83" spans="6:6">
      <c r="F83" s="275"/>
    </row>
    <row r="84" spans="6:6">
      <c r="F84" s="275"/>
    </row>
    <row r="85" spans="6:6">
      <c r="F85" s="275"/>
    </row>
    <row r="86" spans="6:6">
      <c r="F86" s="275"/>
    </row>
    <row r="87" spans="6:6">
      <c r="F87" s="275"/>
    </row>
    <row r="88" spans="6:6">
      <c r="F88" s="275"/>
    </row>
    <row r="89" spans="6:6">
      <c r="F89" s="275"/>
    </row>
    <row r="90" spans="6:6">
      <c r="F90" s="275"/>
    </row>
    <row r="91" spans="6:6">
      <c r="F91" s="275"/>
    </row>
    <row r="92" spans="6:6">
      <c r="F92" s="275"/>
    </row>
    <row r="93" spans="6:6">
      <c r="F93" s="275"/>
    </row>
    <row r="94" spans="6:6">
      <c r="F94" s="275"/>
    </row>
    <row r="95" spans="6:6">
      <c r="F95" s="275"/>
    </row>
  </sheetData>
  <phoneticPr fontId="39" type="noConversion"/>
  <hyperlinks>
    <hyperlink ref="G23" location="Мазмұны!B9" display="мазмұнға"/>
    <hyperlink ref="A36" location="Мазмұны!B55" display="мазмұнға"/>
    <hyperlink ref="G22" location="Мазмұны!B31" display="мазмұнға"/>
  </hyperlinks>
  <pageMargins left="0.75" right="0.75" top="1" bottom="1" header="0.5" footer="0.5"/>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dimension ref="A2:M43"/>
  <sheetViews>
    <sheetView topLeftCell="A13" workbookViewId="0">
      <selection activeCell="A6" sqref="A6"/>
    </sheetView>
  </sheetViews>
  <sheetFormatPr defaultRowHeight="12.75"/>
  <cols>
    <col min="1" max="1" width="10.5703125" style="47" customWidth="1"/>
    <col min="2" max="2" width="16.85546875" style="47" customWidth="1"/>
    <col min="3" max="6" width="9.140625" style="47"/>
    <col min="7" max="7" width="18.140625" style="47" customWidth="1"/>
    <col min="8" max="16384" width="9.140625" style="47"/>
  </cols>
  <sheetData>
    <row r="2" spans="1:10" ht="42.75" customHeight="1">
      <c r="A2" s="256" t="s">
        <v>1630</v>
      </c>
      <c r="B2" s="1415" t="s">
        <v>1174</v>
      </c>
      <c r="C2" s="1415"/>
      <c r="D2" s="1415"/>
      <c r="E2" s="1415"/>
      <c r="G2" s="1415" t="s">
        <v>1475</v>
      </c>
      <c r="H2" s="1415"/>
      <c r="I2" s="1415"/>
      <c r="J2" s="1415"/>
    </row>
    <row r="3" spans="1:10">
      <c r="A3" s="256"/>
      <c r="B3" s="1340"/>
      <c r="C3" s="1340"/>
      <c r="D3" s="1340"/>
      <c r="E3" s="1340"/>
      <c r="G3" s="1340"/>
      <c r="H3" s="1340"/>
      <c r="I3" s="1340"/>
      <c r="J3" s="1340"/>
    </row>
    <row r="4" spans="1:10">
      <c r="B4" s="223" t="s">
        <v>1476</v>
      </c>
      <c r="C4" s="221" t="s">
        <v>1076</v>
      </c>
      <c r="D4" s="221" t="s">
        <v>1077</v>
      </c>
      <c r="E4" s="221" t="s">
        <v>1078</v>
      </c>
      <c r="G4" s="223" t="s">
        <v>1476</v>
      </c>
      <c r="H4" s="221" t="s">
        <v>1076</v>
      </c>
      <c r="I4" s="221" t="s">
        <v>1077</v>
      </c>
      <c r="J4" s="221" t="s">
        <v>1078</v>
      </c>
    </row>
    <row r="5" spans="1:10">
      <c r="B5" s="223" t="s">
        <v>86</v>
      </c>
      <c r="C5" s="234">
        <v>0.76693935848095351</v>
      </c>
      <c r="D5" s="234">
        <v>0.17430496336292692</v>
      </c>
      <c r="E5" s="234">
        <v>9.5608192467119518E-2</v>
      </c>
      <c r="G5" s="223" t="s">
        <v>86</v>
      </c>
      <c r="H5" s="234">
        <v>0.26923945938958271</v>
      </c>
      <c r="I5" s="234">
        <v>0.21688055296755729</v>
      </c>
      <c r="J5" s="234">
        <v>0.37399636917664764</v>
      </c>
    </row>
    <row r="6" spans="1:10" ht="25.5">
      <c r="B6" s="257" t="s">
        <v>81</v>
      </c>
      <c r="C6" s="234">
        <v>0.6262827059261995</v>
      </c>
      <c r="D6" s="234">
        <v>0.19497410446823049</v>
      </c>
      <c r="E6" s="234">
        <v>2.3513341066362436E-2</v>
      </c>
      <c r="G6" s="257" t="s">
        <v>81</v>
      </c>
      <c r="H6" s="234">
        <v>5.7167671665400696E-2</v>
      </c>
      <c r="I6" s="234">
        <v>3.5131225425715749E-2</v>
      </c>
      <c r="J6" s="234">
        <v>1.7674469849451376E-2</v>
      </c>
    </row>
    <row r="7" spans="1:10">
      <c r="B7" s="257" t="s">
        <v>1477</v>
      </c>
      <c r="C7" s="234">
        <v>0.66198737902849181</v>
      </c>
      <c r="D7" s="234">
        <v>0.18137750757269427</v>
      </c>
      <c r="E7" s="234">
        <v>8.8697640148173482E-2</v>
      </c>
      <c r="G7" s="257" t="s">
        <v>1477</v>
      </c>
      <c r="H7" s="234">
        <v>4.8869139063473427E-2</v>
      </c>
      <c r="I7" s="234">
        <v>9.9732626634668281E-2</v>
      </c>
      <c r="J7" s="234">
        <v>0.12748079204954726</v>
      </c>
    </row>
    <row r="8" spans="1:10">
      <c r="B8" s="223" t="s">
        <v>1478</v>
      </c>
      <c r="C8" s="234">
        <v>0.67275328651738941</v>
      </c>
      <c r="D8" s="234">
        <v>8.5009217543916576E-2</v>
      </c>
      <c r="E8" s="234">
        <v>3.8066611162082174E-2</v>
      </c>
      <c r="G8" s="223" t="s">
        <v>1478</v>
      </c>
      <c r="H8" s="234">
        <v>2.3742219879262172E-2</v>
      </c>
      <c r="I8" s="234">
        <v>1.8921466396858034E-2</v>
      </c>
      <c r="J8" s="234">
        <v>4.4946380681489789E-2</v>
      </c>
    </row>
    <row r="9" spans="1:10">
      <c r="B9" s="223" t="s">
        <v>87</v>
      </c>
      <c r="C9" s="234">
        <v>0.41732008185201624</v>
      </c>
      <c r="D9" s="234">
        <v>0.12567602345656456</v>
      </c>
      <c r="E9" s="234">
        <v>5.4717563023900233E-2</v>
      </c>
      <c r="G9" s="223" t="s">
        <v>87</v>
      </c>
      <c r="H9" s="234">
        <v>6.9987163503770879E-3</v>
      </c>
      <c r="I9" s="234">
        <v>2.2723445229079511E-2</v>
      </c>
      <c r="J9" s="234">
        <v>5.8162684624046702E-2</v>
      </c>
    </row>
    <row r="10" spans="1:10">
      <c r="B10" s="223" t="s">
        <v>62</v>
      </c>
      <c r="C10" s="234">
        <v>0.87075781678640496</v>
      </c>
      <c r="D10" s="234">
        <v>0.28767828320025562</v>
      </c>
      <c r="E10" s="234">
        <v>0.16616853355097411</v>
      </c>
      <c r="G10" s="223" t="s">
        <v>62</v>
      </c>
      <c r="H10" s="234">
        <v>0.40536316640451814</v>
      </c>
      <c r="I10" s="234">
        <v>0.31949566624206277</v>
      </c>
      <c r="J10" s="234">
        <v>0.23047816839676674</v>
      </c>
    </row>
    <row r="11" spans="1:10" ht="38.25">
      <c r="B11" s="727" t="s">
        <v>1479</v>
      </c>
      <c r="C11" s="234">
        <v>0.86247431520939444</v>
      </c>
      <c r="D11" s="234">
        <v>0.20673247454303595</v>
      </c>
      <c r="E11" s="234">
        <v>6.3059947429904575E-2</v>
      </c>
      <c r="G11" s="727" t="s">
        <v>1479</v>
      </c>
      <c r="H11" s="234">
        <v>3.7996170977452254E-2</v>
      </c>
      <c r="I11" s="234">
        <v>0.12545375310830789</v>
      </c>
      <c r="J11" s="234">
        <v>1.9826672104189369E-2</v>
      </c>
    </row>
    <row r="12" spans="1:10">
      <c r="B12" s="223" t="s">
        <v>88</v>
      </c>
      <c r="C12" s="234">
        <v>0.63993862219412601</v>
      </c>
      <c r="D12" s="234">
        <v>0.36160475659738417</v>
      </c>
      <c r="E12" s="234">
        <v>3.6418841051807489E-2</v>
      </c>
      <c r="G12" s="223" t="s">
        <v>88</v>
      </c>
      <c r="H12" s="234">
        <v>2.9774330046407026E-2</v>
      </c>
      <c r="I12" s="234">
        <v>7.7850357867981473E-2</v>
      </c>
      <c r="J12" s="234">
        <v>4.4929354711151073E-2</v>
      </c>
    </row>
    <row r="13" spans="1:10">
      <c r="B13" s="223" t="s">
        <v>1480</v>
      </c>
      <c r="C13" s="234">
        <v>0.76418372566397064</v>
      </c>
      <c r="D13" s="234">
        <v>0.14060852901338949</v>
      </c>
      <c r="E13" s="234">
        <v>4.8434533421328564E-2</v>
      </c>
      <c r="G13" s="223" t="s">
        <v>1480</v>
      </c>
      <c r="H13" s="234">
        <v>0.12084912622352649</v>
      </c>
      <c r="I13" s="234">
        <v>8.381090612776898E-2</v>
      </c>
      <c r="J13" s="234">
        <v>8.2505108406710048E-2</v>
      </c>
    </row>
    <row r="14" spans="1:10">
      <c r="B14" s="223" t="s">
        <v>1481</v>
      </c>
      <c r="C14" s="234">
        <v>0.2951450854381954</v>
      </c>
      <c r="D14" s="234">
        <v>0.3099568713482716</v>
      </c>
      <c r="E14" s="234">
        <v>5.3791898096803972E-2</v>
      </c>
      <c r="G14" s="223" t="s">
        <v>1481</v>
      </c>
      <c r="H14" s="234">
        <v>3.7867333754023208E-2</v>
      </c>
      <c r="I14" s="234">
        <v>0.14809591119915799</v>
      </c>
      <c r="J14" s="234">
        <v>0.1587820887214168</v>
      </c>
    </row>
    <row r="15" spans="1:10">
      <c r="B15" s="223" t="s">
        <v>466</v>
      </c>
      <c r="C15" s="234">
        <v>0.3886621299757238</v>
      </c>
      <c r="D15" s="234">
        <v>0.21636705480557161</v>
      </c>
      <c r="E15" s="234">
        <v>8.3906602772936503E-2</v>
      </c>
      <c r="G15" s="223" t="s">
        <v>466</v>
      </c>
      <c r="H15" s="234">
        <v>7.7956395801509037E-2</v>
      </c>
      <c r="I15" s="234">
        <v>9.4718567513256247E-2</v>
      </c>
      <c r="J15" s="234">
        <v>0.13233122364910094</v>
      </c>
    </row>
    <row r="16" spans="1:10">
      <c r="B16" s="223" t="s">
        <v>1482</v>
      </c>
      <c r="C16" s="234">
        <v>0.54241935620827708</v>
      </c>
      <c r="D16" s="234">
        <v>0.22663514397235274</v>
      </c>
      <c r="E16" s="234">
        <v>6.8814548556772021E-2</v>
      </c>
      <c r="G16" s="223" t="s">
        <v>1482</v>
      </c>
      <c r="H16" s="234">
        <v>1.6910149672560149E-2</v>
      </c>
      <c r="I16" s="234">
        <v>5.1704678308483035E-2</v>
      </c>
      <c r="J16" s="234">
        <v>1.8285047880792597E-2</v>
      </c>
    </row>
    <row r="17" spans="2:10">
      <c r="C17" s="248">
        <f>AVERAGE(D5:E16)</f>
        <v>0.13883846594303165</v>
      </c>
      <c r="D17" s="248">
        <f>AVERAGE(D5:D16)</f>
        <v>0.20924374415704947</v>
      </c>
    </row>
    <row r="18" spans="2:10">
      <c r="C18" s="248"/>
    </row>
    <row r="19" spans="2:10" ht="39" customHeight="1">
      <c r="B19" s="1415" t="s">
        <v>1174</v>
      </c>
      <c r="C19" s="1415"/>
      <c r="D19" s="1415"/>
      <c r="E19" s="1415"/>
      <c r="G19" s="1415" t="s">
        <v>1475</v>
      </c>
      <c r="H19" s="1415"/>
      <c r="I19" s="1415"/>
      <c r="J19" s="1415"/>
    </row>
    <row r="39" spans="2:13">
      <c r="B39" s="1414" t="s">
        <v>1483</v>
      </c>
      <c r="C39" s="1414"/>
      <c r="D39" s="1414"/>
      <c r="E39" s="1414"/>
      <c r="F39" s="1414"/>
      <c r="G39" s="1414"/>
      <c r="H39" s="1414"/>
      <c r="I39" s="1414"/>
      <c r="J39" s="1414"/>
      <c r="K39" s="1414"/>
      <c r="L39" s="1414"/>
      <c r="M39" s="1414"/>
    </row>
    <row r="40" spans="2:13">
      <c r="B40" s="259" t="s">
        <v>465</v>
      </c>
    </row>
    <row r="41" spans="2:13">
      <c r="B41" s="224" t="s">
        <v>179</v>
      </c>
    </row>
    <row r="43" spans="2:13">
      <c r="B43" s="15" t="s">
        <v>1636</v>
      </c>
    </row>
  </sheetData>
  <mergeCells count="5">
    <mergeCell ref="B39:M39"/>
    <mergeCell ref="G2:J2"/>
    <mergeCell ref="B2:E2"/>
    <mergeCell ref="G19:J19"/>
    <mergeCell ref="B19:E19"/>
  </mergeCells>
  <phoneticPr fontId="39" type="noConversion"/>
  <hyperlinks>
    <hyperlink ref="B43" location="Мазмұны!B82" display="мазмұнға"/>
  </hyperlinks>
  <pageMargins left="0.75" right="0.75" top="1" bottom="1" header="0.5" footer="0.5"/>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9"/>
  <dimension ref="A2:H38"/>
  <sheetViews>
    <sheetView workbookViewId="0">
      <selection activeCell="J17" sqref="J17"/>
    </sheetView>
  </sheetViews>
  <sheetFormatPr defaultRowHeight="12.75"/>
  <cols>
    <col min="1" max="1" width="5.85546875" style="47" customWidth="1"/>
    <col min="2" max="2" width="34.5703125" style="47" customWidth="1"/>
    <col min="3" max="6" width="10" style="47" bestFit="1" customWidth="1"/>
    <col min="7" max="7" width="10.5703125" style="47" customWidth="1"/>
    <col min="8" max="8" width="11" style="47" customWidth="1"/>
    <col min="9" max="16384" width="9.140625" style="47"/>
  </cols>
  <sheetData>
    <row r="2" spans="1:8">
      <c r="A2" s="278" t="s">
        <v>1630</v>
      </c>
      <c r="B2" s="220" t="s">
        <v>1282</v>
      </c>
    </row>
    <row r="4" spans="1:8">
      <c r="B4" s="221"/>
      <c r="C4" s="279">
        <v>39448</v>
      </c>
      <c r="D4" s="279">
        <v>39814</v>
      </c>
      <c r="E4" s="279">
        <v>40179</v>
      </c>
      <c r="F4" s="279">
        <v>40269</v>
      </c>
      <c r="G4" s="279">
        <v>40360</v>
      </c>
      <c r="H4" s="279" t="s">
        <v>1148</v>
      </c>
    </row>
    <row r="5" spans="1:8" ht="51">
      <c r="B5" s="727" t="s">
        <v>1484</v>
      </c>
      <c r="C5" s="902">
        <v>16.069381019283512</v>
      </c>
      <c r="D5" s="902">
        <v>9.8303326497225108</v>
      </c>
      <c r="E5" s="902">
        <v>27.461199967811577</v>
      </c>
      <c r="F5" s="902">
        <v>29.369899027757747</v>
      </c>
      <c r="G5" s="902">
        <v>31.178599904271074</v>
      </c>
      <c r="H5" s="902">
        <v>31.498871197001183</v>
      </c>
    </row>
    <row r="6" spans="1:8" ht="38.25">
      <c r="B6" s="727" t="s">
        <v>1485</v>
      </c>
      <c r="C6" s="902">
        <v>3.9601997493069563</v>
      </c>
      <c r="D6" s="902">
        <v>14.30195246109831</v>
      </c>
      <c r="E6" s="902">
        <v>29.13459441955597</v>
      </c>
      <c r="F6" s="902">
        <v>31.126167789484377</v>
      </c>
      <c r="G6" s="902">
        <v>33.838774149809758</v>
      </c>
      <c r="H6" s="902">
        <v>32.510082061975609</v>
      </c>
    </row>
    <row r="8" spans="1:8">
      <c r="B8" s="224" t="s">
        <v>1486</v>
      </c>
    </row>
    <row r="10" spans="1:8">
      <c r="B10" s="220" t="s">
        <v>1282</v>
      </c>
    </row>
    <row r="34" spans="2:8">
      <c r="B34" s="224" t="s">
        <v>1486</v>
      </c>
      <c r="C34" s="294"/>
      <c r="D34" s="294"/>
      <c r="E34" s="294"/>
      <c r="F34" s="294"/>
      <c r="G34" s="294"/>
      <c r="H34" s="294"/>
    </row>
    <row r="35" spans="2:8">
      <c r="B35" s="224" t="s">
        <v>1487</v>
      </c>
      <c r="C35" s="294"/>
      <c r="D35" s="294"/>
      <c r="E35" s="294"/>
      <c r="F35" s="294"/>
      <c r="G35" s="294"/>
      <c r="H35" s="294"/>
    </row>
    <row r="37" spans="2:8">
      <c r="B37" s="224" t="s">
        <v>179</v>
      </c>
    </row>
    <row r="38" spans="2:8">
      <c r="B38" s="15" t="s">
        <v>1636</v>
      </c>
    </row>
  </sheetData>
  <phoneticPr fontId="39" type="noConversion"/>
  <hyperlinks>
    <hyperlink ref="B38" location="Мазмұны!B83" display="мазмұнға"/>
  </hyperlinks>
  <pageMargins left="0.75" right="0.75" top="1" bottom="1" header="0.5" footer="0.5"/>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5"/>
  <dimension ref="A2:L48"/>
  <sheetViews>
    <sheetView topLeftCell="A7" workbookViewId="0">
      <selection activeCell="H29" sqref="H29"/>
    </sheetView>
  </sheetViews>
  <sheetFormatPr defaultRowHeight="12.75"/>
  <cols>
    <col min="1" max="1" width="9.140625" style="47"/>
    <col min="2" max="2" width="27.42578125" style="47" customWidth="1"/>
    <col min="3" max="10" width="11.28515625" style="47" customWidth="1"/>
    <col min="11" max="16384" width="9.140625" style="47"/>
  </cols>
  <sheetData>
    <row r="2" spans="1:12">
      <c r="A2" s="283" t="s">
        <v>1630</v>
      </c>
      <c r="B2" s="284" t="s">
        <v>1175</v>
      </c>
    </row>
    <row r="3" spans="1:12">
      <c r="B3" s="293"/>
      <c r="C3" s="293"/>
      <c r="D3" s="293"/>
      <c r="E3" s="293"/>
      <c r="F3" s="293"/>
      <c r="G3" s="293"/>
      <c r="H3" s="293"/>
      <c r="I3" s="293"/>
      <c r="J3" s="283" t="s">
        <v>1492</v>
      </c>
    </row>
    <row r="4" spans="1:12">
      <c r="B4" s="1150"/>
      <c r="C4" s="285" t="s">
        <v>1378</v>
      </c>
      <c r="D4" s="285" t="s">
        <v>1379</v>
      </c>
      <c r="E4" s="285" t="s">
        <v>1380</v>
      </c>
      <c r="F4" s="285" t="s">
        <v>1381</v>
      </c>
      <c r="G4" s="286" t="s">
        <v>1382</v>
      </c>
      <c r="H4" s="286" t="s">
        <v>1383</v>
      </c>
      <c r="I4" s="286" t="s">
        <v>1384</v>
      </c>
      <c r="J4" s="286" t="s">
        <v>1385</v>
      </c>
    </row>
    <row r="5" spans="1:12">
      <c r="B5" s="1148" t="s">
        <v>1488</v>
      </c>
      <c r="C5" s="287">
        <v>5810.92597561</v>
      </c>
      <c r="D5" s="287">
        <v>11710.219674</v>
      </c>
      <c r="E5" s="287">
        <v>13897.85225</v>
      </c>
      <c r="F5" s="287">
        <v>15709.030876999999</v>
      </c>
      <c r="G5" s="287">
        <v>23831.820199999998</v>
      </c>
      <c r="H5" s="287">
        <v>30505.410390000001</v>
      </c>
      <c r="I5" s="287">
        <v>22533.747015251702</v>
      </c>
      <c r="J5" s="288">
        <v>22673.052649000001</v>
      </c>
    </row>
    <row r="6" spans="1:12" ht="25.5">
      <c r="B6" s="1149" t="s">
        <v>1489</v>
      </c>
      <c r="C6" s="287">
        <v>171.86676299999999</v>
      </c>
      <c r="D6" s="287">
        <v>299.14780500000001</v>
      </c>
      <c r="E6" s="287">
        <v>521.68543799999998</v>
      </c>
      <c r="F6" s="287">
        <v>1025.5806700000001</v>
      </c>
      <c r="G6" s="287">
        <v>3631.2753050000001</v>
      </c>
      <c r="H6" s="287">
        <v>3500.680218</v>
      </c>
      <c r="I6" s="287">
        <v>3224.449419</v>
      </c>
      <c r="J6" s="288">
        <v>3031.9660960000001</v>
      </c>
    </row>
    <row r="7" spans="1:12">
      <c r="B7" s="1149" t="s">
        <v>1490</v>
      </c>
      <c r="C7" s="287">
        <v>3062.0401649999999</v>
      </c>
      <c r="D7" s="287">
        <v>5991.7678089999999</v>
      </c>
      <c r="E7" s="287">
        <v>8868.3059379999995</v>
      </c>
      <c r="F7" s="287">
        <v>9244.5428400000001</v>
      </c>
      <c r="G7" s="287">
        <v>9638.8512310000006</v>
      </c>
      <c r="H7" s="287">
        <v>9471.8617959999992</v>
      </c>
      <c r="I7" s="287">
        <v>9124.3830940000007</v>
      </c>
      <c r="J7" s="288">
        <v>9258.8807930000003</v>
      </c>
    </row>
    <row r="8" spans="1:12" ht="63.75">
      <c r="B8" s="1149" t="s">
        <v>1491</v>
      </c>
      <c r="C8" s="290">
        <v>195.38583481023673</v>
      </c>
      <c r="D8" s="290">
        <v>200.43112253050262</v>
      </c>
      <c r="E8" s="290">
        <v>162.59630406088502</v>
      </c>
      <c r="F8" s="290">
        <v>181.02151546738898</v>
      </c>
      <c r="G8" s="290">
        <v>284.9208359672005</v>
      </c>
      <c r="H8" s="290">
        <v>359.02224230468494</v>
      </c>
      <c r="I8" s="290">
        <v>282.30069001804338</v>
      </c>
      <c r="J8" s="290">
        <v>277.62555021157402</v>
      </c>
    </row>
    <row r="9" spans="1:12">
      <c r="C9" s="291"/>
      <c r="D9" s="291"/>
      <c r="E9" s="291"/>
      <c r="F9" s="291"/>
      <c r="G9" s="291"/>
      <c r="H9" s="291"/>
      <c r="I9" s="291"/>
      <c r="J9" s="291"/>
      <c r="K9" s="291"/>
      <c r="L9" s="292"/>
    </row>
    <row r="10" spans="1:12">
      <c r="G10" s="1093"/>
    </row>
    <row r="11" spans="1:12">
      <c r="B11" s="284" t="s">
        <v>1175</v>
      </c>
    </row>
    <row r="31" spans="2:6" ht="23.25" customHeight="1">
      <c r="B31" s="1416" t="s">
        <v>453</v>
      </c>
      <c r="C31" s="1417"/>
      <c r="D31" s="1417"/>
      <c r="E31" s="1417"/>
      <c r="F31" s="1417"/>
    </row>
    <row r="32" spans="2:6">
      <c r="B32" s="1417"/>
      <c r="C32" s="1417"/>
      <c r="D32" s="1417"/>
      <c r="E32" s="1417"/>
      <c r="F32" s="1417"/>
    </row>
    <row r="33" spans="2:6">
      <c r="B33" s="1417"/>
      <c r="C33" s="1417"/>
      <c r="D33" s="1417"/>
      <c r="E33" s="1417"/>
      <c r="F33" s="1417"/>
    </row>
    <row r="34" spans="2:6">
      <c r="B34" s="1294" t="s">
        <v>179</v>
      </c>
    </row>
    <row r="36" spans="2:6">
      <c r="B36" s="15" t="s">
        <v>1636</v>
      </c>
    </row>
    <row r="48" spans="2:6">
      <c r="E48" s="1177"/>
    </row>
  </sheetData>
  <mergeCells count="1">
    <mergeCell ref="B31:F33"/>
  </mergeCells>
  <phoneticPr fontId="39" type="noConversion"/>
  <hyperlinks>
    <hyperlink ref="B36" location="Мазмұны!B84" display="мазмұнға"/>
  </hyperlinks>
  <pageMargins left="0.75" right="0.75" top="1" bottom="1" header="0.5" footer="0.5"/>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7"/>
  <dimension ref="A2:E51"/>
  <sheetViews>
    <sheetView workbookViewId="0">
      <selection activeCell="B39" sqref="B39"/>
    </sheetView>
  </sheetViews>
  <sheetFormatPr defaultRowHeight="12.75"/>
  <cols>
    <col min="1" max="1" width="4.85546875" style="47" bestFit="1" customWidth="1"/>
    <col min="2" max="2" width="29.5703125" style="47" customWidth="1"/>
    <col min="3" max="3" width="23.5703125" style="47" customWidth="1"/>
    <col min="4" max="4" width="20.5703125" style="47" customWidth="1"/>
    <col min="5" max="5" width="14.140625" style="47" customWidth="1"/>
    <col min="6" max="16384" width="9.140625" style="47"/>
  </cols>
  <sheetData>
    <row r="2" spans="1:5">
      <c r="A2" s="47" t="s">
        <v>1630</v>
      </c>
      <c r="B2" s="295" t="s">
        <v>1176</v>
      </c>
    </row>
    <row r="4" spans="1:5">
      <c r="B4" s="280"/>
      <c r="E4" s="296" t="s">
        <v>1493</v>
      </c>
    </row>
    <row r="5" spans="1:5" ht="63.75">
      <c r="B5" s="229" t="s">
        <v>1494</v>
      </c>
      <c r="C5" s="229" t="s">
        <v>1537</v>
      </c>
      <c r="D5" s="229" t="s">
        <v>1536</v>
      </c>
      <c r="E5" s="229" t="s">
        <v>1538</v>
      </c>
    </row>
    <row r="6" spans="1:5">
      <c r="B6" s="715" t="s">
        <v>1380</v>
      </c>
      <c r="C6" s="297">
        <v>153.54</v>
      </c>
      <c r="D6" s="297">
        <v>41.57</v>
      </c>
      <c r="E6" s="297">
        <v>619.94000000000005</v>
      </c>
    </row>
    <row r="7" spans="1:5">
      <c r="B7" s="715" t="s">
        <v>1381</v>
      </c>
      <c r="C7" s="297">
        <v>139.06744499999999</v>
      </c>
      <c r="D7" s="297">
        <v>43.121614000000001</v>
      </c>
      <c r="E7" s="297">
        <v>488.28234799999996</v>
      </c>
    </row>
    <row r="8" spans="1:5">
      <c r="B8" s="715" t="s">
        <v>1382</v>
      </c>
      <c r="C8" s="297">
        <v>138.073881</v>
      </c>
      <c r="D8" s="297">
        <v>48.419463999999998</v>
      </c>
      <c r="E8" s="297">
        <v>464.10654099999999</v>
      </c>
    </row>
    <row r="9" spans="1:5">
      <c r="B9" s="715" t="s">
        <v>1387</v>
      </c>
      <c r="C9" s="297">
        <v>137.154844</v>
      </c>
      <c r="D9" s="297">
        <v>48.458860000000001</v>
      </c>
      <c r="E9" s="297">
        <v>462.54158100000001</v>
      </c>
    </row>
    <row r="10" spans="1:5">
      <c r="B10" s="715" t="s">
        <v>1388</v>
      </c>
      <c r="C10" s="297">
        <v>137.62616499999999</v>
      </c>
      <c r="D10" s="297">
        <v>49.423935</v>
      </c>
      <c r="E10" s="297">
        <v>461.60258499999998</v>
      </c>
    </row>
    <row r="11" spans="1:5">
      <c r="B11" s="715" t="s">
        <v>1383</v>
      </c>
      <c r="C11" s="297">
        <v>137.628793</v>
      </c>
      <c r="D11" s="297">
        <v>48.257345999999998</v>
      </c>
      <c r="E11" s="297">
        <v>455.23953999999998</v>
      </c>
    </row>
    <row r="12" spans="1:5">
      <c r="B12" s="715" t="s">
        <v>1406</v>
      </c>
      <c r="C12" s="297">
        <v>137.79163</v>
      </c>
      <c r="D12" s="297">
        <v>48.138506999999997</v>
      </c>
      <c r="E12" s="297">
        <v>449.69575400000002</v>
      </c>
    </row>
    <row r="13" spans="1:5">
      <c r="B13" s="715" t="s">
        <v>1407</v>
      </c>
      <c r="C13" s="297">
        <v>136.83042699999999</v>
      </c>
      <c r="D13" s="297">
        <v>50.350552</v>
      </c>
      <c r="E13" s="297">
        <v>446.16355099999998</v>
      </c>
    </row>
    <row r="14" spans="1:5">
      <c r="B14" s="715" t="s">
        <v>1384</v>
      </c>
      <c r="C14" s="297">
        <v>128.922201</v>
      </c>
      <c r="D14" s="297">
        <v>45.638075999999998</v>
      </c>
      <c r="E14" s="297">
        <v>463.43125300000003</v>
      </c>
    </row>
    <row r="15" spans="1:5">
      <c r="B15" s="715" t="s">
        <v>1408</v>
      </c>
      <c r="C15" s="297">
        <v>140.51323099999999</v>
      </c>
      <c r="D15" s="297">
        <v>49.867874999999998</v>
      </c>
      <c r="E15" s="297">
        <v>443.02066100000002</v>
      </c>
    </row>
    <row r="16" spans="1:5">
      <c r="B16" s="715" t="s">
        <v>1409</v>
      </c>
      <c r="C16" s="297">
        <v>139.16244699999999</v>
      </c>
      <c r="D16" s="297">
        <v>49.044972000000001</v>
      </c>
      <c r="E16" s="297">
        <v>444.45608800000002</v>
      </c>
    </row>
    <row r="17" spans="2:5">
      <c r="B17" s="715" t="s">
        <v>1385</v>
      </c>
      <c r="C17" s="297">
        <v>142.119587</v>
      </c>
      <c r="D17" s="297">
        <v>50.191831999999998</v>
      </c>
      <c r="E17" s="297">
        <v>443.43609199999997</v>
      </c>
    </row>
    <row r="19" spans="2:5">
      <c r="B19" s="295" t="s">
        <v>1176</v>
      </c>
    </row>
    <row r="37" spans="2:2">
      <c r="B37" s="224" t="s">
        <v>156</v>
      </c>
    </row>
    <row r="39" spans="2:2">
      <c r="B39" s="15" t="s">
        <v>1636</v>
      </c>
    </row>
    <row r="50" spans="5:5">
      <c r="E50" s="922"/>
    </row>
    <row r="51" spans="5:5">
      <c r="E51" s="922"/>
    </row>
  </sheetData>
  <phoneticPr fontId="39" type="noConversion"/>
  <hyperlinks>
    <hyperlink ref="B39" location="Мазмұны!B85" display="мазмұнға"/>
  </hyperlinks>
  <pageMargins left="0.75" right="0.75" top="1" bottom="1" header="0.5" footer="0.5"/>
  <pageSetup paperSize="9" orientation="portrait" verticalDpi="0"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0"/>
  <dimension ref="A2:O28"/>
  <sheetViews>
    <sheetView workbookViewId="0">
      <selection activeCell="L35" sqref="L35"/>
    </sheetView>
  </sheetViews>
  <sheetFormatPr defaultRowHeight="12.75"/>
  <cols>
    <col min="1" max="1" width="4.85546875" style="47" bestFit="1" customWidth="1"/>
    <col min="2" max="2" width="22.28515625" style="47" customWidth="1"/>
    <col min="3" max="3" width="8.5703125" style="47" customWidth="1"/>
    <col min="4" max="4" width="8.140625" style="47" customWidth="1"/>
    <col min="5" max="5" width="8" style="47" customWidth="1"/>
    <col min="6" max="16384" width="9.140625" style="47"/>
  </cols>
  <sheetData>
    <row r="2" spans="1:15">
      <c r="A2" s="47" t="s">
        <v>1630</v>
      </c>
      <c r="B2" s="220" t="s">
        <v>1283</v>
      </c>
      <c r="C2" s="275"/>
      <c r="D2" s="275"/>
      <c r="E2" s="275"/>
      <c r="F2" s="275"/>
    </row>
    <row r="3" spans="1:15">
      <c r="B3" s="275"/>
      <c r="C3" s="275"/>
      <c r="D3" s="275"/>
      <c r="E3" s="275"/>
      <c r="F3" s="275"/>
    </row>
    <row r="4" spans="1:15">
      <c r="B4" s="221"/>
      <c r="C4" s="1257" t="s">
        <v>721</v>
      </c>
      <c r="D4" s="1257" t="s">
        <v>724</v>
      </c>
      <c r="E4" s="1257" t="s">
        <v>727</v>
      </c>
      <c r="F4" s="1257" t="s">
        <v>730</v>
      </c>
      <c r="G4" s="1257" t="s">
        <v>733</v>
      </c>
      <c r="H4" s="1257" t="s">
        <v>736</v>
      </c>
      <c r="I4" s="1257" t="s">
        <v>739</v>
      </c>
      <c r="J4" s="1257" t="s">
        <v>742</v>
      </c>
      <c r="K4" s="1257" t="s">
        <v>745</v>
      </c>
      <c r="L4" s="1257" t="s">
        <v>748</v>
      </c>
      <c r="M4" s="1257" t="s">
        <v>751</v>
      </c>
      <c r="N4" s="1257" t="s">
        <v>754</v>
      </c>
      <c r="O4" s="1257" t="s">
        <v>757</v>
      </c>
    </row>
    <row r="5" spans="1:15">
      <c r="B5" s="1258" t="s">
        <v>1539</v>
      </c>
      <c r="C5" s="300">
        <v>131.57775000000001</v>
      </c>
      <c r="D5" s="300">
        <v>130.71299999999999</v>
      </c>
      <c r="E5" s="300">
        <v>129.37074999999999</v>
      </c>
      <c r="F5" s="300">
        <v>122.214</v>
      </c>
      <c r="G5" s="300">
        <v>118.124</v>
      </c>
      <c r="H5" s="300">
        <v>115.78400000000001</v>
      </c>
      <c r="I5" s="300">
        <v>113.33525</v>
      </c>
      <c r="J5" s="300">
        <v>111.4525</v>
      </c>
      <c r="K5" s="300">
        <v>108.11799999999999</v>
      </c>
      <c r="L5" s="300">
        <v>107.8205</v>
      </c>
      <c r="M5" s="300">
        <v>108.76049999999999</v>
      </c>
      <c r="N5" s="300">
        <v>108.831</v>
      </c>
      <c r="O5" s="300">
        <v>109.73650000000001</v>
      </c>
    </row>
    <row r="6" spans="1:15">
      <c r="B6" s="1258" t="s">
        <v>1540</v>
      </c>
      <c r="C6" s="300">
        <v>226.5735</v>
      </c>
      <c r="D6" s="300">
        <v>227.86625000000001</v>
      </c>
      <c r="E6" s="300">
        <v>222.73675</v>
      </c>
      <c r="F6" s="300">
        <v>189.44775000000001</v>
      </c>
      <c r="G6" s="300">
        <v>188.32974999999999</v>
      </c>
      <c r="H6" s="300">
        <v>186.8175</v>
      </c>
      <c r="I6" s="300">
        <v>164.91075000000001</v>
      </c>
      <c r="J6" s="300">
        <v>163.39275000000001</v>
      </c>
      <c r="K6" s="300">
        <v>163.39275000000001</v>
      </c>
      <c r="L6" s="300">
        <v>163.39275000000001</v>
      </c>
      <c r="M6" s="300">
        <v>163.375</v>
      </c>
      <c r="N6" s="300">
        <v>162.20574999999999</v>
      </c>
      <c r="O6" s="300">
        <v>162.54325</v>
      </c>
    </row>
    <row r="7" spans="1:15">
      <c r="B7" s="1258" t="s">
        <v>1541</v>
      </c>
      <c r="C7" s="300">
        <v>389.79750000000001</v>
      </c>
      <c r="D7" s="300">
        <v>357.13249999999999</v>
      </c>
      <c r="E7" s="300">
        <v>334.41174999999998</v>
      </c>
      <c r="F7" s="300">
        <v>301.89049999999997</v>
      </c>
      <c r="G7" s="300">
        <v>285.75925000000001</v>
      </c>
      <c r="H7" s="300">
        <v>273.6635</v>
      </c>
      <c r="I7" s="300">
        <v>258.96625</v>
      </c>
      <c r="J7" s="300">
        <v>250.04775000000001</v>
      </c>
      <c r="K7" s="300">
        <v>232.43875</v>
      </c>
      <c r="L7" s="300">
        <v>229.39099999999999</v>
      </c>
      <c r="M7" s="300">
        <v>228.47675000000001</v>
      </c>
      <c r="N7" s="300">
        <v>227.0615</v>
      </c>
      <c r="O7" s="300">
        <v>227.0615</v>
      </c>
    </row>
    <row r="8" spans="1:15">
      <c r="B8" s="275"/>
      <c r="C8" s="1255"/>
      <c r="D8" s="1255"/>
      <c r="E8" s="1255"/>
      <c r="F8" s="275"/>
    </row>
    <row r="9" spans="1:15">
      <c r="B9" s="220" t="s">
        <v>1283</v>
      </c>
      <c r="C9" s="1255"/>
      <c r="D9" s="1255"/>
      <c r="E9" s="1255"/>
      <c r="F9" s="275"/>
    </row>
    <row r="10" spans="1:15">
      <c r="B10" s="275"/>
      <c r="C10" s="1255"/>
      <c r="D10" s="1255"/>
      <c r="E10" s="1255"/>
      <c r="F10" s="275"/>
    </row>
    <row r="11" spans="1:15">
      <c r="B11" s="1254"/>
      <c r="C11" s="1255"/>
      <c r="D11" s="1255"/>
      <c r="E11" s="1255"/>
      <c r="F11" s="275"/>
    </row>
    <row r="12" spans="1:15">
      <c r="B12" s="275"/>
      <c r="C12" s="1255"/>
      <c r="D12" s="1255"/>
      <c r="E12" s="1255"/>
      <c r="F12" s="275"/>
    </row>
    <row r="13" spans="1:15">
      <c r="B13" s="275"/>
      <c r="C13" s="1255"/>
      <c r="D13" s="1255"/>
      <c r="E13" s="1255"/>
      <c r="F13" s="275"/>
    </row>
    <row r="14" spans="1:15">
      <c r="B14" s="275"/>
      <c r="C14" s="1255"/>
      <c r="D14" s="1255"/>
      <c r="E14" s="1255"/>
      <c r="F14" s="275"/>
    </row>
    <row r="15" spans="1:15">
      <c r="B15" s="1256"/>
      <c r="C15" s="1255"/>
      <c r="D15" s="1255"/>
      <c r="E15" s="1255"/>
      <c r="F15" s="275"/>
    </row>
    <row r="16" spans="1:15">
      <c r="B16" s="275"/>
      <c r="C16" s="1255"/>
      <c r="D16" s="1255"/>
      <c r="E16" s="1255"/>
      <c r="F16" s="275"/>
    </row>
    <row r="17" spans="2:7">
      <c r="B17" s="275"/>
      <c r="C17" s="1255"/>
      <c r="D17" s="1255"/>
      <c r="E17" s="1255"/>
      <c r="F17" s="275"/>
    </row>
    <row r="18" spans="2:7">
      <c r="B18" s="275"/>
      <c r="C18" s="1255"/>
      <c r="D18" s="1255"/>
      <c r="E18" s="1255"/>
      <c r="F18" s="275"/>
    </row>
    <row r="19" spans="2:7">
      <c r="B19" s="275"/>
      <c r="C19" s="275"/>
      <c r="D19" s="275"/>
      <c r="E19" s="275"/>
      <c r="F19" s="275"/>
    </row>
    <row r="20" spans="2:7">
      <c r="G20" s="224"/>
    </row>
    <row r="26" spans="2:7">
      <c r="B26" s="224" t="s">
        <v>467</v>
      </c>
    </row>
    <row r="27" spans="2:7">
      <c r="B27" s="224" t="s">
        <v>179</v>
      </c>
    </row>
    <row r="28" spans="2:7">
      <c r="B28" s="15" t="s">
        <v>1636</v>
      </c>
    </row>
  </sheetData>
  <phoneticPr fontId="39" type="noConversion"/>
  <hyperlinks>
    <hyperlink ref="B28" location="Мазмұны!B86" display="мазмұнға"/>
  </hyperlinks>
  <pageMargins left="0.75" right="0.75" top="1" bottom="1" header="0.5" footer="0.5"/>
  <pageSetup paperSize="9" orientation="portrait" verticalDpi="0"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9"/>
  <dimension ref="A2:F34"/>
  <sheetViews>
    <sheetView topLeftCell="A16" workbookViewId="0">
      <selection activeCell="I36" sqref="I36"/>
    </sheetView>
  </sheetViews>
  <sheetFormatPr defaultRowHeight="12.75"/>
  <cols>
    <col min="1" max="1" width="9.140625" style="47"/>
    <col min="2" max="2" width="32.5703125" style="47" customWidth="1"/>
    <col min="3" max="16384" width="9.140625" style="47"/>
  </cols>
  <sheetData>
    <row r="2" spans="1:6">
      <c r="A2" s="47" t="s">
        <v>1630</v>
      </c>
      <c r="B2" s="220" t="s">
        <v>1284</v>
      </c>
    </row>
    <row r="4" spans="1:6" ht="51">
      <c r="B4" s="299"/>
      <c r="C4" s="299" t="s">
        <v>409</v>
      </c>
      <c r="D4" s="299" t="s">
        <v>410</v>
      </c>
      <c r="E4" s="299" t="s">
        <v>411</v>
      </c>
      <c r="F4" s="299" t="s">
        <v>412</v>
      </c>
    </row>
    <row r="5" spans="1:6" ht="38.25">
      <c r="B5" s="299" t="s">
        <v>424</v>
      </c>
      <c r="C5" s="300">
        <v>0.1606209511992471</v>
      </c>
      <c r="D5" s="300">
        <v>0.18962365745700935</v>
      </c>
      <c r="E5" s="300">
        <v>0.25037459384510813</v>
      </c>
      <c r="F5" s="300">
        <v>0.27706967229804541</v>
      </c>
    </row>
    <row r="6" spans="1:6" ht="38.25">
      <c r="B6" s="299" t="s">
        <v>422</v>
      </c>
      <c r="C6" s="300">
        <v>0.10151074228150797</v>
      </c>
      <c r="D6" s="300">
        <v>0.1511174771385656</v>
      </c>
      <c r="E6" s="300">
        <v>0.16492374873930973</v>
      </c>
      <c r="F6" s="300">
        <v>0.15984383359586471</v>
      </c>
    </row>
    <row r="7" spans="1:6" ht="25.5">
      <c r="B7" s="299" t="s">
        <v>421</v>
      </c>
      <c r="C7" s="300">
        <v>0.15062603124214169</v>
      </c>
      <c r="D7" s="300">
        <v>0.18399889426009036</v>
      </c>
      <c r="E7" s="300">
        <v>0.23457244937948107</v>
      </c>
      <c r="F7" s="300">
        <v>0.25448214982385142</v>
      </c>
    </row>
    <row r="8" spans="1:6" ht="51">
      <c r="B8" s="299" t="s">
        <v>423</v>
      </c>
      <c r="C8" s="300">
        <v>0.4298360547713701</v>
      </c>
      <c r="D8" s="300">
        <v>0.5149171677419343</v>
      </c>
      <c r="E8" s="300">
        <v>0.54746242587395078</v>
      </c>
      <c r="F8" s="300">
        <v>0.50729993639944249</v>
      </c>
    </row>
    <row r="9" spans="1:6" ht="51">
      <c r="B9" s="299" t="s">
        <v>425</v>
      </c>
      <c r="C9" s="300">
        <v>0.42627214641447175</v>
      </c>
      <c r="D9" s="300">
        <v>0.39894123073912358</v>
      </c>
      <c r="E9" s="300">
        <v>0.36436253628690179</v>
      </c>
      <c r="F9" s="300">
        <v>0.39292394795171509</v>
      </c>
    </row>
    <row r="11" spans="1:6">
      <c r="B11" s="220" t="s">
        <v>1284</v>
      </c>
    </row>
    <row r="32" spans="2:2">
      <c r="B32" s="224" t="s">
        <v>179</v>
      </c>
    </row>
    <row r="34" spans="2:2">
      <c r="B34" s="15" t="s">
        <v>1636</v>
      </c>
    </row>
  </sheetData>
  <phoneticPr fontId="39" type="noConversion"/>
  <hyperlinks>
    <hyperlink ref="B34" location="Мазмұны!B87" display="мазмұнға"/>
  </hyperlinks>
  <pageMargins left="0.75" right="0.75" top="1" bottom="1" header="0.5" footer="0.5"/>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0"/>
  <dimension ref="A2:E21"/>
  <sheetViews>
    <sheetView workbookViewId="0">
      <selection activeCell="G11" sqref="G11"/>
    </sheetView>
  </sheetViews>
  <sheetFormatPr defaultRowHeight="12.75"/>
  <cols>
    <col min="1" max="1" width="9.140625" style="47"/>
    <col min="2" max="2" width="33" style="47" customWidth="1"/>
    <col min="3" max="3" width="12.7109375" style="47" customWidth="1"/>
    <col min="4" max="16384" width="9.140625" style="47"/>
  </cols>
  <sheetData>
    <row r="2" spans="1:5">
      <c r="A2" s="47" t="s">
        <v>1630</v>
      </c>
      <c r="B2" s="220" t="s">
        <v>1285</v>
      </c>
      <c r="E2" s="220" t="s">
        <v>1285</v>
      </c>
    </row>
    <row r="4" spans="1:5" ht="29.25" customHeight="1">
      <c r="B4" s="221"/>
      <c r="C4" s="299" t="s">
        <v>432</v>
      </c>
    </row>
    <row r="5" spans="1:5" ht="25.5">
      <c r="B5" s="299" t="s">
        <v>426</v>
      </c>
      <c r="C5" s="301">
        <v>3006.4380823625643</v>
      </c>
    </row>
    <row r="6" spans="1:5" ht="25.5">
      <c r="B6" s="299" t="s">
        <v>427</v>
      </c>
      <c r="C6" s="302">
        <v>0.45847193312201207</v>
      </c>
    </row>
    <row r="7" spans="1:5" ht="38.25">
      <c r="B7" s="299" t="s">
        <v>428</v>
      </c>
      <c r="C7" s="302">
        <v>8.2283624276534448E-2</v>
      </c>
    </row>
    <row r="8" spans="1:5" ht="25.5">
      <c r="B8" s="299" t="s">
        <v>429</v>
      </c>
      <c r="C8" s="302">
        <v>0.31257053261509943</v>
      </c>
    </row>
    <row r="9" spans="1:5" ht="114.75">
      <c r="B9" s="303" t="s">
        <v>430</v>
      </c>
      <c r="C9" s="302">
        <v>1.028670481267231E-2</v>
      </c>
    </row>
    <row r="10" spans="1:5">
      <c r="B10" s="299" t="s">
        <v>431</v>
      </c>
      <c r="C10" s="302">
        <v>0.1363872051736818</v>
      </c>
    </row>
    <row r="19" spans="5:5">
      <c r="E19" s="224" t="s">
        <v>179</v>
      </c>
    </row>
    <row r="21" spans="5:5">
      <c r="E21" s="15" t="s">
        <v>1636</v>
      </c>
    </row>
  </sheetData>
  <phoneticPr fontId="39" type="noConversion"/>
  <hyperlinks>
    <hyperlink ref="E21" location="Мазмұны!B88" display="мазмұнға"/>
  </hyperlinks>
  <pageMargins left="0.7" right="0.7" top="0.75" bottom="0.75" header="0.3" footer="0.3"/>
  <pageSetup paperSize="9" orientation="portrait"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1"/>
  <dimension ref="A2:J30"/>
  <sheetViews>
    <sheetView workbookViewId="0">
      <selection activeCell="J24" sqref="J24"/>
    </sheetView>
  </sheetViews>
  <sheetFormatPr defaultRowHeight="12.75"/>
  <cols>
    <col min="1" max="1" width="4.85546875" style="47" bestFit="1" customWidth="1"/>
    <col min="2" max="2" width="37.140625" style="47" customWidth="1"/>
    <col min="3" max="9" width="9.140625" style="47"/>
    <col min="10" max="10" width="10.28515625" style="47" customWidth="1"/>
    <col min="11" max="16384" width="9.140625" style="47"/>
  </cols>
  <sheetData>
    <row r="2" spans="1:10" ht="14.25">
      <c r="A2" s="528" t="s">
        <v>1630</v>
      </c>
      <c r="B2" s="1" t="s">
        <v>1286</v>
      </c>
      <c r="F2" s="304"/>
      <c r="G2" s="304"/>
      <c r="H2" s="304"/>
    </row>
    <row r="3" spans="1:10">
      <c r="A3" s="293"/>
      <c r="B3" s="293"/>
      <c r="C3" s="293"/>
      <c r="D3" s="293"/>
      <c r="E3" s="293"/>
      <c r="F3" s="293"/>
      <c r="G3" s="293"/>
      <c r="H3" s="293"/>
      <c r="I3" s="293"/>
      <c r="J3" s="293" t="s">
        <v>1492</v>
      </c>
    </row>
    <row r="4" spans="1:10">
      <c r="B4" s="305" t="s">
        <v>136</v>
      </c>
      <c r="C4" s="306" t="s">
        <v>1378</v>
      </c>
      <c r="D4" s="306" t="s">
        <v>1379</v>
      </c>
      <c r="E4" s="306" t="s">
        <v>1380</v>
      </c>
      <c r="F4" s="306" t="s">
        <v>1381</v>
      </c>
      <c r="G4" s="307" t="s">
        <v>1382</v>
      </c>
      <c r="H4" s="307" t="s">
        <v>1383</v>
      </c>
      <c r="I4" s="307" t="s">
        <v>1384</v>
      </c>
      <c r="J4" s="307" t="s">
        <v>1385</v>
      </c>
    </row>
    <row r="5" spans="1:10">
      <c r="B5" s="308" t="s">
        <v>433</v>
      </c>
      <c r="C5" s="309">
        <v>47.906773000000001</v>
      </c>
      <c r="D5" s="309">
        <v>55.324888999999999</v>
      </c>
      <c r="E5" s="309">
        <v>55.492665000000002</v>
      </c>
      <c r="F5" s="309">
        <v>70.868971999999999</v>
      </c>
      <c r="G5" s="309">
        <v>173.080806</v>
      </c>
      <c r="H5" s="309">
        <v>387.55315400000001</v>
      </c>
      <c r="I5" s="309">
        <v>694.59570399999996</v>
      </c>
      <c r="J5" s="309">
        <v>738.71458900000005</v>
      </c>
    </row>
    <row r="6" spans="1:10">
      <c r="B6" s="308" t="s">
        <v>1490</v>
      </c>
      <c r="C6" s="309">
        <v>3062.0401649999999</v>
      </c>
      <c r="D6" s="309">
        <v>5991.7678089999999</v>
      </c>
      <c r="E6" s="309">
        <v>8868.3059379999995</v>
      </c>
      <c r="F6" s="309">
        <v>9244.5428400000001</v>
      </c>
      <c r="G6" s="309">
        <v>9638.8512310000006</v>
      </c>
      <c r="H6" s="309">
        <v>9471.8617959999992</v>
      </c>
      <c r="I6" s="309">
        <v>9124.3830940000007</v>
      </c>
      <c r="J6" s="309">
        <v>9258.8807930000003</v>
      </c>
    </row>
    <row r="7" spans="1:10" ht="38.25">
      <c r="B7" s="289" t="s">
        <v>434</v>
      </c>
      <c r="C7" s="309">
        <f t="shared" ref="C7:J7" si="0">C5/C6*100</f>
        <v>1.5645377074928084</v>
      </c>
      <c r="D7" s="309">
        <f t="shared" si="0"/>
        <v>0.92334834665820409</v>
      </c>
      <c r="E7" s="309">
        <f t="shared" si="0"/>
        <v>0.62574143684216244</v>
      </c>
      <c r="F7" s="309">
        <f t="shared" si="0"/>
        <v>0.76660331642748925</v>
      </c>
      <c r="G7" s="309">
        <f t="shared" si="0"/>
        <v>1.7956580286595354</v>
      </c>
      <c r="H7" s="309">
        <f t="shared" si="0"/>
        <v>4.0916259374019281</v>
      </c>
      <c r="I7" s="309">
        <f t="shared" si="0"/>
        <v>7.6125223682985341</v>
      </c>
      <c r="J7" s="309">
        <f t="shared" si="0"/>
        <v>7.9784436749470959</v>
      </c>
    </row>
    <row r="10" spans="1:10">
      <c r="B10" s="1" t="s">
        <v>1286</v>
      </c>
    </row>
    <row r="28" spans="2:2">
      <c r="B28" s="224" t="s">
        <v>179</v>
      </c>
    </row>
    <row r="29" spans="2:2">
      <c r="B29" s="262"/>
    </row>
    <row r="30" spans="2:2">
      <c r="B30" s="15" t="s">
        <v>1636</v>
      </c>
    </row>
  </sheetData>
  <phoneticPr fontId="39" type="noConversion"/>
  <hyperlinks>
    <hyperlink ref="B30" location="Мазмұны!B89" display="мазмұнға"/>
  </hyperlinks>
  <pageMargins left="0.75" right="0.75" top="1" bottom="1" header="0.5" footer="0.5"/>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dimension ref="A2:L38"/>
  <sheetViews>
    <sheetView workbookViewId="0">
      <selection activeCell="J24" sqref="J24"/>
    </sheetView>
  </sheetViews>
  <sheetFormatPr defaultRowHeight="12.75"/>
  <cols>
    <col min="1" max="1" width="9.140625" style="47"/>
    <col min="2" max="2" width="21.140625" style="47" customWidth="1"/>
    <col min="3" max="7" width="9.85546875" style="47" bestFit="1" customWidth="1"/>
    <col min="8" max="12" width="10.42578125" style="47" bestFit="1" customWidth="1"/>
    <col min="13" max="16384" width="9.140625" style="47"/>
  </cols>
  <sheetData>
    <row r="2" spans="1:12">
      <c r="A2" s="47" t="s">
        <v>1630</v>
      </c>
      <c r="B2" s="220" t="s">
        <v>1495</v>
      </c>
    </row>
    <row r="4" spans="1:12">
      <c r="B4" s="223"/>
      <c r="C4" s="222">
        <v>39539</v>
      </c>
      <c r="D4" s="222">
        <v>39630</v>
      </c>
      <c r="E4" s="222">
        <v>39722</v>
      </c>
      <c r="F4" s="222">
        <v>39814</v>
      </c>
      <c r="G4" s="222">
        <v>39904</v>
      </c>
      <c r="H4" s="222">
        <v>39995</v>
      </c>
      <c r="I4" s="222">
        <v>40087</v>
      </c>
      <c r="J4" s="222">
        <v>40179</v>
      </c>
      <c r="K4" s="222">
        <v>40269</v>
      </c>
      <c r="L4" s="222">
        <v>40360</v>
      </c>
    </row>
    <row r="5" spans="1:12">
      <c r="B5" s="223" t="s">
        <v>436</v>
      </c>
      <c r="C5" s="1089">
        <v>0.51110538141390827</v>
      </c>
      <c r="D5" s="1089">
        <v>0.56751050918868895</v>
      </c>
      <c r="E5" s="1089">
        <v>0.59710364538466454</v>
      </c>
      <c r="F5" s="1090">
        <v>0.51092252707815888</v>
      </c>
      <c r="G5" s="1090">
        <v>0.40762227765599029</v>
      </c>
      <c r="H5" s="1090">
        <v>0.29424136674083706</v>
      </c>
      <c r="I5" s="1090">
        <v>0.23534730093217257</v>
      </c>
      <c r="J5" s="1090">
        <v>0.27252175037071641</v>
      </c>
      <c r="K5" s="261">
        <v>0.33110540121033938</v>
      </c>
      <c r="L5" s="261">
        <v>0.3787377743189243</v>
      </c>
    </row>
    <row r="6" spans="1:12">
      <c r="B6" s="223" t="s">
        <v>437</v>
      </c>
      <c r="C6" s="1090">
        <v>1.296118324588232</v>
      </c>
      <c r="D6" s="1090">
        <v>1.3135954315254379</v>
      </c>
      <c r="E6" s="1090">
        <v>1.3638548820309455</v>
      </c>
      <c r="F6" s="1090">
        <v>1.4255462952801625</v>
      </c>
      <c r="G6" s="1090">
        <v>1.6122727850824294</v>
      </c>
      <c r="H6" s="1090">
        <v>1.7219307112496312</v>
      </c>
      <c r="I6" s="1090">
        <v>1.747088468188156</v>
      </c>
      <c r="J6" s="1090">
        <v>1.7355961276254486</v>
      </c>
      <c r="K6" s="261">
        <v>1.6655180783480559</v>
      </c>
      <c r="L6" s="261">
        <v>1.6396927801725407</v>
      </c>
    </row>
    <row r="7" spans="1:12">
      <c r="B7" s="223" t="s">
        <v>438</v>
      </c>
      <c r="C7" s="902">
        <v>247.589114</v>
      </c>
      <c r="D7" s="902">
        <v>285.20326399999999</v>
      </c>
      <c r="E7" s="902">
        <v>353.82201500000002</v>
      </c>
      <c r="F7" s="902">
        <v>476.78200299999997</v>
      </c>
      <c r="G7" s="902">
        <v>932.528051</v>
      </c>
      <c r="H7" s="902">
        <v>2627.0579320000002</v>
      </c>
      <c r="I7" s="902">
        <v>2964.7572580000001</v>
      </c>
      <c r="J7" s="902">
        <v>2965.7014220000001</v>
      </c>
      <c r="K7" s="902">
        <v>2867.831467</v>
      </c>
      <c r="L7" s="902">
        <v>2583.2741879999999</v>
      </c>
    </row>
    <row r="8" spans="1:12">
      <c r="B8" s="223" t="s">
        <v>439</v>
      </c>
      <c r="C8" s="902">
        <v>220.885121</v>
      </c>
      <c r="D8" s="902">
        <v>68.653244000000001</v>
      </c>
      <c r="E8" s="902">
        <v>247.769679</v>
      </c>
      <c r="F8" s="1091">
        <v>87.528007000000002</v>
      </c>
      <c r="G8" s="1091">
        <v>6.8938499999999996</v>
      </c>
      <c r="H8" s="902">
        <v>256.22205200000002</v>
      </c>
      <c r="I8" s="902">
        <v>-64.703809000000007</v>
      </c>
      <c r="J8" s="902">
        <v>43.076569999999997</v>
      </c>
      <c r="K8" s="902">
        <v>258.73835300000002</v>
      </c>
      <c r="L8" s="902">
        <v>105.123245</v>
      </c>
    </row>
    <row r="11" spans="1:12">
      <c r="B11" s="220" t="s">
        <v>1495</v>
      </c>
    </row>
    <row r="34" spans="2:2">
      <c r="B34" s="262" t="s">
        <v>239</v>
      </c>
    </row>
    <row r="35" spans="2:2">
      <c r="B35" s="224" t="s">
        <v>240</v>
      </c>
    </row>
    <row r="36" spans="2:2">
      <c r="B36" s="262" t="s">
        <v>435</v>
      </c>
    </row>
    <row r="38" spans="2:2">
      <c r="B38" s="15" t="s">
        <v>1636</v>
      </c>
    </row>
  </sheetData>
  <phoneticPr fontId="39" type="noConversion"/>
  <hyperlinks>
    <hyperlink ref="B38" location="Мазмұны!B90" display="мазмұнға"/>
  </hyperlinks>
  <pageMargins left="0.75" right="0.75" top="1" bottom="1" header="0.5" footer="0.5"/>
  <pageSetup paperSize="9" orientation="portrait" verticalDpi="0"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3"/>
  <dimension ref="A2:Q45"/>
  <sheetViews>
    <sheetView workbookViewId="0">
      <selection activeCell="J4" sqref="J4"/>
    </sheetView>
  </sheetViews>
  <sheetFormatPr defaultRowHeight="12.75"/>
  <cols>
    <col min="1" max="1" width="7.140625" style="47" customWidth="1"/>
    <col min="2" max="2" width="13" style="47" customWidth="1"/>
    <col min="3" max="3" width="21.5703125" style="47" customWidth="1"/>
    <col min="4" max="5" width="9.140625" style="47"/>
    <col min="6" max="6" width="13.5703125" style="47" customWidth="1"/>
    <col min="7" max="16384" width="9.140625" style="47"/>
  </cols>
  <sheetData>
    <row r="2" spans="1:17">
      <c r="A2" s="47" t="s">
        <v>1630</v>
      </c>
      <c r="B2" s="220" t="s">
        <v>1496</v>
      </c>
    </row>
    <row r="3" spans="1:17">
      <c r="G3" s="275"/>
      <c r="H3" s="275"/>
      <c r="I3" s="275"/>
      <c r="J3" s="275"/>
      <c r="K3" s="275"/>
    </row>
    <row r="4" spans="1:17" ht="76.5">
      <c r="B4" s="221"/>
      <c r="C4" s="229" t="s">
        <v>414</v>
      </c>
      <c r="D4" s="230" t="s">
        <v>436</v>
      </c>
      <c r="E4" s="230" t="s">
        <v>437</v>
      </c>
      <c r="F4" s="230" t="s">
        <v>439</v>
      </c>
      <c r="G4" s="230" t="s">
        <v>473</v>
      </c>
      <c r="H4" s="263"/>
      <c r="I4" s="263"/>
      <c r="J4" s="1092"/>
      <c r="K4" s="1092"/>
      <c r="L4" s="275"/>
    </row>
    <row r="5" spans="1:17">
      <c r="B5" s="1419" t="s">
        <v>470</v>
      </c>
      <c r="C5" s="264" t="s">
        <v>60</v>
      </c>
      <c r="D5" s="260">
        <v>-8.3754645089557114E-2</v>
      </c>
      <c r="E5" s="265">
        <v>2.3939941516686551</v>
      </c>
      <c r="F5" s="266">
        <v>4.471088</v>
      </c>
      <c r="G5" s="266">
        <v>76.969549999999998</v>
      </c>
      <c r="H5" s="275"/>
      <c r="I5" s="275"/>
      <c r="J5" s="275"/>
      <c r="K5" s="275"/>
      <c r="L5" s="275"/>
    </row>
    <row r="6" spans="1:17">
      <c r="B6" s="1419"/>
      <c r="C6" s="264" t="s">
        <v>61</v>
      </c>
      <c r="D6" s="260">
        <v>0.40729716309541308</v>
      </c>
      <c r="E6" s="265">
        <v>0.80095953215253257</v>
      </c>
      <c r="F6" s="266">
        <v>156.55114499999999</v>
      </c>
      <c r="G6" s="266">
        <v>352.46728000000002</v>
      </c>
      <c r="M6" s="1093"/>
      <c r="N6" s="1093"/>
      <c r="P6" s="1093"/>
      <c r="Q6" s="1093"/>
    </row>
    <row r="7" spans="1:17">
      <c r="B7" s="1419"/>
      <c r="C7" s="235" t="s">
        <v>62</v>
      </c>
      <c r="D7" s="260">
        <v>0.55801491371012624</v>
      </c>
      <c r="E7" s="265">
        <v>7.3295056609596312</v>
      </c>
      <c r="F7" s="266">
        <v>32.716424000000004</v>
      </c>
      <c r="G7" s="266">
        <v>1041.182489</v>
      </c>
      <c r="M7" s="1093"/>
      <c r="N7" s="1093"/>
      <c r="P7" s="1093"/>
      <c r="Q7" s="1093"/>
    </row>
    <row r="8" spans="1:17">
      <c r="B8" s="1419"/>
      <c r="C8" s="235" t="s">
        <v>86</v>
      </c>
      <c r="D8" s="260">
        <v>0.51902592979996165</v>
      </c>
      <c r="E8" s="265">
        <v>4.1953149629791566</v>
      </c>
      <c r="F8" s="266">
        <v>-12.847163999999999</v>
      </c>
      <c r="G8" s="266">
        <v>718.82473600000003</v>
      </c>
      <c r="M8" s="1093"/>
      <c r="N8" s="1093"/>
      <c r="P8" s="1093"/>
      <c r="Q8" s="1093"/>
    </row>
    <row r="9" spans="1:17">
      <c r="B9" s="1419"/>
      <c r="C9" s="235" t="s">
        <v>87</v>
      </c>
      <c r="D9" s="260">
        <v>0.17351329414912936</v>
      </c>
      <c r="E9" s="265">
        <v>1.1161371675625871</v>
      </c>
      <c r="F9" s="266">
        <v>52.653750000000002</v>
      </c>
      <c r="G9" s="266">
        <v>77.620048999999995</v>
      </c>
      <c r="M9" s="1093"/>
      <c r="N9" s="1093"/>
      <c r="P9" s="1093"/>
      <c r="Q9" s="1093"/>
    </row>
    <row r="10" spans="1:17" ht="13.5" thickBot="1">
      <c r="B10" s="1421"/>
      <c r="C10" s="1097" t="s">
        <v>474</v>
      </c>
      <c r="D10" s="1098">
        <v>-0.23509432058086011</v>
      </c>
      <c r="E10" s="1099">
        <v>9.2792043114379084</v>
      </c>
      <c r="F10" s="1100">
        <v>25.192540999999999</v>
      </c>
      <c r="G10" s="1100">
        <v>600.76736300000005</v>
      </c>
      <c r="M10" s="1093"/>
      <c r="N10" s="1093"/>
      <c r="P10" s="1093"/>
      <c r="Q10" s="1093"/>
    </row>
    <row r="11" spans="1:17">
      <c r="B11" s="1418" t="s">
        <v>471</v>
      </c>
      <c r="C11" s="264" t="s">
        <v>60</v>
      </c>
      <c r="D11" s="1094">
        <v>-5.4790179406967468E-2</v>
      </c>
      <c r="E11" s="1095">
        <v>2.6047132537886344</v>
      </c>
      <c r="F11" s="1096">
        <v>-0.403868</v>
      </c>
      <c r="G11" s="1096">
        <v>53.726458000000001</v>
      </c>
      <c r="H11" s="267"/>
      <c r="I11" s="268"/>
      <c r="J11" s="269"/>
      <c r="K11" s="269"/>
      <c r="M11" s="1093"/>
      <c r="N11" s="1093"/>
      <c r="P11" s="1093"/>
      <c r="Q11" s="1093"/>
    </row>
    <row r="12" spans="1:17">
      <c r="B12" s="1419"/>
      <c r="C12" s="264" t="s">
        <v>61</v>
      </c>
      <c r="D12" s="260">
        <v>0.46541114319583865</v>
      </c>
      <c r="E12" s="265">
        <v>0.80934888809810646</v>
      </c>
      <c r="F12" s="266">
        <v>-19.73151</v>
      </c>
      <c r="G12" s="266">
        <v>328.39616799999999</v>
      </c>
    </row>
    <row r="13" spans="1:17">
      <c r="B13" s="1419"/>
      <c r="C13" s="235" t="s">
        <v>62</v>
      </c>
      <c r="D13" s="260">
        <v>0.86151551177991248</v>
      </c>
      <c r="E13" s="265">
        <v>8.0452704039633343</v>
      </c>
      <c r="F13" s="266">
        <v>-2.209111</v>
      </c>
      <c r="G13" s="266">
        <v>939.64465099999995</v>
      </c>
    </row>
    <row r="14" spans="1:17">
      <c r="B14" s="1419"/>
      <c r="C14" s="235" t="s">
        <v>86</v>
      </c>
      <c r="D14" s="260">
        <v>0.46260887857384747</v>
      </c>
      <c r="E14" s="265">
        <v>2.6528197094936088</v>
      </c>
      <c r="F14" s="266">
        <v>30.343451999999999</v>
      </c>
      <c r="G14" s="266">
        <v>666.23780299999999</v>
      </c>
    </row>
    <row r="15" spans="1:17">
      <c r="B15" s="1419"/>
      <c r="C15" s="235" t="s">
        <v>87</v>
      </c>
      <c r="D15" s="260">
        <v>0.1656389560711245</v>
      </c>
      <c r="E15" s="265">
        <v>1.1260980792801467</v>
      </c>
      <c r="F15" s="266">
        <v>74.871741999999998</v>
      </c>
      <c r="G15" s="266">
        <v>45.122926</v>
      </c>
    </row>
    <row r="16" spans="1:17" ht="13.5" thickBot="1">
      <c r="B16" s="1419"/>
      <c r="C16" s="1097" t="s">
        <v>474</v>
      </c>
      <c r="D16" s="260">
        <v>-0.26794908064010314</v>
      </c>
      <c r="E16" s="265">
        <v>8.3958369968333688</v>
      </c>
      <c r="F16" s="266">
        <v>22.246417999999998</v>
      </c>
      <c r="G16" s="266">
        <v>550.14618199999995</v>
      </c>
    </row>
    <row r="19" spans="2:2">
      <c r="B19" s="220" t="s">
        <v>1496</v>
      </c>
    </row>
    <row r="21" spans="2:2">
      <c r="B21" s="1420"/>
    </row>
    <row r="22" spans="2:2">
      <c r="B22" s="1420"/>
    </row>
    <row r="23" spans="2:2">
      <c r="B23" s="1420"/>
    </row>
    <row r="24" spans="2:2">
      <c r="B24" s="1420"/>
    </row>
    <row r="41" spans="2:2">
      <c r="B41" s="262" t="s">
        <v>440</v>
      </c>
    </row>
    <row r="42" spans="2:2">
      <c r="B42" s="224" t="s">
        <v>469</v>
      </c>
    </row>
    <row r="43" spans="2:2">
      <c r="B43" s="224" t="s">
        <v>435</v>
      </c>
    </row>
    <row r="45" spans="2:2">
      <c r="B45" s="15" t="s">
        <v>1636</v>
      </c>
    </row>
  </sheetData>
  <mergeCells count="4">
    <mergeCell ref="B11:B16"/>
    <mergeCell ref="B21:B22"/>
    <mergeCell ref="B5:B10"/>
    <mergeCell ref="B23:B24"/>
  </mergeCells>
  <phoneticPr fontId="39" type="noConversion"/>
  <hyperlinks>
    <hyperlink ref="B45" location="Мазмұны!B91" display="мазмұнға"/>
  </hyperlinks>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2:G21"/>
  <sheetViews>
    <sheetView workbookViewId="0">
      <selection activeCell="I28" sqref="I28"/>
    </sheetView>
  </sheetViews>
  <sheetFormatPr defaultRowHeight="12.75"/>
  <cols>
    <col min="1" max="1" width="4.85546875" style="921" bestFit="1" customWidth="1"/>
    <col min="2" max="2" width="8.42578125" style="921" customWidth="1"/>
    <col min="3" max="3" width="15.7109375" style="921" customWidth="1"/>
    <col min="4" max="16384" width="9.140625" style="921"/>
  </cols>
  <sheetData>
    <row r="2" spans="1:6">
      <c r="A2" s="2" t="s">
        <v>1630</v>
      </c>
      <c r="B2" s="220" t="s">
        <v>251</v>
      </c>
    </row>
    <row r="4" spans="1:6">
      <c r="A4" s="920"/>
      <c r="B4" s="1370" t="s">
        <v>1255</v>
      </c>
      <c r="C4" s="1370"/>
      <c r="D4" s="1370"/>
      <c r="F4" s="220" t="s">
        <v>251</v>
      </c>
    </row>
    <row r="5" spans="1:6">
      <c r="B5" s="918" t="s">
        <v>1631</v>
      </c>
      <c r="C5" s="952" t="s">
        <v>1633</v>
      </c>
      <c r="D5" s="952" t="s">
        <v>1632</v>
      </c>
    </row>
    <row r="6" spans="1:6">
      <c r="B6" s="951">
        <v>2000</v>
      </c>
      <c r="C6" s="932">
        <v>37.018000000000001</v>
      </c>
      <c r="D6" s="932">
        <v>62.981999999999999</v>
      </c>
    </row>
    <row r="7" spans="1:6">
      <c r="B7" s="951">
        <v>2001</v>
      </c>
      <c r="C7" s="932">
        <v>37.533000000000001</v>
      </c>
      <c r="D7" s="932">
        <v>62.466999999999999</v>
      </c>
    </row>
    <row r="8" spans="1:6">
      <c r="B8" s="951">
        <v>2002</v>
      </c>
      <c r="C8" s="932">
        <v>38.210999999999999</v>
      </c>
      <c r="D8" s="932">
        <v>61.789000000000001</v>
      </c>
    </row>
    <row r="9" spans="1:6">
      <c r="B9" s="951">
        <v>2003</v>
      </c>
      <c r="C9" s="932">
        <v>39.17</v>
      </c>
      <c r="D9" s="932">
        <v>60.83</v>
      </c>
    </row>
    <row r="10" spans="1:6">
      <c r="B10" s="951">
        <v>2004</v>
      </c>
      <c r="C10" s="932">
        <v>40.253</v>
      </c>
      <c r="D10" s="932">
        <v>59.747</v>
      </c>
    </row>
    <row r="11" spans="1:6">
      <c r="B11" s="951">
        <v>2005</v>
      </c>
      <c r="C11" s="932">
        <v>41.174999999999997</v>
      </c>
      <c r="D11" s="932">
        <v>58.825000000000003</v>
      </c>
    </row>
    <row r="12" spans="1:6">
      <c r="B12" s="951">
        <v>2006</v>
      </c>
      <c r="C12" s="932">
        <v>42.293999999999997</v>
      </c>
      <c r="D12" s="932">
        <v>57.706000000000003</v>
      </c>
    </row>
    <row r="13" spans="1:6">
      <c r="B13" s="951">
        <v>2007</v>
      </c>
      <c r="C13" s="932">
        <v>43.564</v>
      </c>
      <c r="D13" s="932">
        <v>56.436</v>
      </c>
    </row>
    <row r="14" spans="1:6">
      <c r="B14" s="951">
        <v>2008</v>
      </c>
      <c r="C14" s="932">
        <v>44.898000000000003</v>
      </c>
      <c r="D14" s="932">
        <v>55.101999999999997</v>
      </c>
    </row>
    <row r="15" spans="1:6">
      <c r="B15" s="951">
        <v>2009</v>
      </c>
      <c r="C15" s="932">
        <v>46.201000000000001</v>
      </c>
      <c r="D15" s="932">
        <v>53.798999999999999</v>
      </c>
    </row>
    <row r="16" spans="1:6">
      <c r="B16" s="951">
        <v>2010</v>
      </c>
      <c r="C16" s="932">
        <v>47.139000000000003</v>
      </c>
      <c r="D16" s="932">
        <v>52.860999999999997</v>
      </c>
    </row>
    <row r="17" spans="2:7">
      <c r="B17" s="953"/>
      <c r="C17" s="954"/>
      <c r="D17" s="954"/>
      <c r="E17" s="920"/>
      <c r="F17" s="920"/>
      <c r="G17" s="920"/>
    </row>
    <row r="18" spans="2:7">
      <c r="B18" s="956" t="s">
        <v>344</v>
      </c>
      <c r="C18" s="954"/>
      <c r="D18" s="954"/>
      <c r="E18" s="920"/>
      <c r="F18" s="920"/>
      <c r="G18" s="920"/>
    </row>
    <row r="19" spans="2:7">
      <c r="B19" s="920"/>
      <c r="C19" s="920"/>
      <c r="D19" s="953"/>
      <c r="E19" s="954"/>
      <c r="F19" s="954"/>
      <c r="G19" s="920"/>
    </row>
    <row r="20" spans="2:7">
      <c r="B20" s="15" t="s">
        <v>1636</v>
      </c>
      <c r="C20" s="920"/>
      <c r="D20" s="953"/>
      <c r="E20" s="954"/>
      <c r="F20" s="954"/>
      <c r="G20" s="920"/>
    </row>
    <row r="21" spans="2:7">
      <c r="B21" s="920"/>
      <c r="C21" s="920"/>
      <c r="D21" s="953"/>
      <c r="E21" s="954"/>
      <c r="F21" s="954"/>
      <c r="G21" s="920"/>
    </row>
  </sheetData>
  <mergeCells count="1">
    <mergeCell ref="B4:D4"/>
  </mergeCells>
  <phoneticPr fontId="39" type="noConversion"/>
  <hyperlinks>
    <hyperlink ref="B20" location="Мазмұны!B10" display="мазмұнға"/>
  </hyperlinks>
  <pageMargins left="0.75" right="0.75" top="1" bottom="1" header="0.5" footer="0.5"/>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4"/>
  <dimension ref="A2:L51"/>
  <sheetViews>
    <sheetView workbookViewId="0">
      <selection activeCell="F42" sqref="F42"/>
    </sheetView>
  </sheetViews>
  <sheetFormatPr defaultRowHeight="12.75"/>
  <cols>
    <col min="1" max="1" width="10.42578125" style="47" customWidth="1"/>
    <col min="2" max="2" width="32.5703125" style="47" customWidth="1"/>
    <col min="3" max="12" width="10.140625" style="47" bestFit="1" customWidth="1"/>
    <col min="13" max="16384" width="9.140625" style="47"/>
  </cols>
  <sheetData>
    <row r="2" spans="1:12">
      <c r="A2" s="270" t="s">
        <v>1630</v>
      </c>
      <c r="B2" s="271" t="s">
        <v>1287</v>
      </c>
    </row>
    <row r="4" spans="1:12">
      <c r="B4" s="223" t="s">
        <v>475</v>
      </c>
      <c r="C4" s="272">
        <v>39539</v>
      </c>
      <c r="D4" s="272">
        <v>39630</v>
      </c>
      <c r="E4" s="272">
        <v>39722</v>
      </c>
      <c r="F4" s="272">
        <v>39814</v>
      </c>
      <c r="G4" s="272">
        <v>39904</v>
      </c>
      <c r="H4" s="272">
        <v>39995</v>
      </c>
      <c r="I4" s="272">
        <v>40087</v>
      </c>
      <c r="J4" s="272">
        <v>40179</v>
      </c>
      <c r="K4" s="272">
        <v>40269</v>
      </c>
      <c r="L4" s="272">
        <v>40360</v>
      </c>
    </row>
    <row r="5" spans="1:12">
      <c r="B5" s="223" t="s">
        <v>86</v>
      </c>
      <c r="C5" s="273">
        <v>0.85827570735603664</v>
      </c>
      <c r="D5" s="273">
        <v>0.76473247603648686</v>
      </c>
      <c r="E5" s="273">
        <v>0.59399145184746505</v>
      </c>
      <c r="F5" s="273">
        <v>0.60697536155875365</v>
      </c>
      <c r="G5" s="273">
        <v>-9.2301068913086953E-2</v>
      </c>
      <c r="H5" s="273">
        <v>-4.5953760176343547E-2</v>
      </c>
      <c r="I5" s="273">
        <v>-5.5549725267711479E-2</v>
      </c>
      <c r="J5" s="273">
        <v>1.2920594430280785E-2</v>
      </c>
      <c r="K5" s="273">
        <v>0.90993340352869789</v>
      </c>
      <c r="L5" s="273">
        <v>0.61924929391642647</v>
      </c>
    </row>
    <row r="6" spans="1:12">
      <c r="B6" s="223" t="s">
        <v>81</v>
      </c>
      <c r="C6" s="273">
        <v>0.86326269150145152</v>
      </c>
      <c r="D6" s="273">
        <v>0.82960760076252238</v>
      </c>
      <c r="E6" s="273">
        <v>0.81960557917102717</v>
      </c>
      <c r="F6" s="273">
        <v>1.0337473478538741</v>
      </c>
      <c r="G6" s="273">
        <v>1.0258663224709246</v>
      </c>
      <c r="H6" s="273">
        <v>1.1180470021400957</v>
      </c>
      <c r="I6" s="273">
        <v>0.97915043712520966</v>
      </c>
      <c r="J6" s="273">
        <v>0.96542632283746033</v>
      </c>
      <c r="K6" s="273">
        <v>0.62013051159740074</v>
      </c>
      <c r="L6" s="273">
        <v>0.70279088009393054</v>
      </c>
    </row>
    <row r="7" spans="1:12">
      <c r="B7" s="223" t="s">
        <v>82</v>
      </c>
      <c r="C7" s="273">
        <v>0.68283716995272459</v>
      </c>
      <c r="D7" s="273">
        <v>0.60502589201799339</v>
      </c>
      <c r="E7" s="273">
        <v>0.58875750399155535</v>
      </c>
      <c r="F7" s="273">
        <v>0.55631426859373012</v>
      </c>
      <c r="G7" s="273">
        <v>0.37201733857576647</v>
      </c>
      <c r="H7" s="273">
        <v>0.40949794129092093</v>
      </c>
      <c r="I7" s="273">
        <v>0.3957158401863663</v>
      </c>
      <c r="J7" s="273">
        <v>0.41697818192786917</v>
      </c>
      <c r="K7" s="273">
        <v>0.46087573271982524</v>
      </c>
      <c r="L7" s="273">
        <v>0.49439941175985985</v>
      </c>
    </row>
    <row r="8" spans="1:12">
      <c r="B8" s="223" t="s">
        <v>60</v>
      </c>
      <c r="C8" s="273">
        <v>0.24595643498801317</v>
      </c>
      <c r="D8" s="273">
        <v>0.24205581964881345</v>
      </c>
      <c r="E8" s="273">
        <v>0.29806339756943739</v>
      </c>
      <c r="F8" s="273">
        <v>0.18978050722639053</v>
      </c>
      <c r="G8" s="273">
        <v>-2.8994242733634996E-3</v>
      </c>
      <c r="H8" s="273">
        <v>-5.0322880138340645E-4</v>
      </c>
      <c r="I8" s="273">
        <v>-9.0767820931265935E-3</v>
      </c>
      <c r="J8" s="273">
        <v>-8.8403149653414042E-3</v>
      </c>
      <c r="K8" s="273">
        <v>-4.876968438903612E-3</v>
      </c>
      <c r="L8" s="273">
        <v>3.2837713124945368E-3</v>
      </c>
    </row>
    <row r="9" spans="1:12">
      <c r="B9" s="223" t="s">
        <v>87</v>
      </c>
      <c r="C9" s="273">
        <v>2.5202527069526904E-2</v>
      </c>
      <c r="D9" s="273">
        <v>3.0450087786879125E-2</v>
      </c>
      <c r="E9" s="273">
        <v>1.734719099972679E-3</v>
      </c>
      <c r="F9" s="273">
        <v>-9.6537931302584173E-2</v>
      </c>
      <c r="G9" s="273">
        <v>-0.26737842214771845</v>
      </c>
      <c r="H9" s="273">
        <v>-0.3621918017219446</v>
      </c>
      <c r="I9" s="273">
        <v>-0.3733201919337284</v>
      </c>
      <c r="J9" s="273">
        <v>1.0338052445765071E-3</v>
      </c>
      <c r="K9" s="273">
        <v>-0.30656830114017602</v>
      </c>
      <c r="L9" s="273">
        <v>-0.29052075564828383</v>
      </c>
    </row>
    <row r="10" spans="1:12">
      <c r="B10" s="223" t="s">
        <v>62</v>
      </c>
      <c r="C10" s="273">
        <v>3.5377970022977672</v>
      </c>
      <c r="D10" s="273">
        <v>2.1753099140654624</v>
      </c>
      <c r="E10" s="273">
        <v>2.466714602032988</v>
      </c>
      <c r="F10" s="273">
        <v>2.84245893795394</v>
      </c>
      <c r="G10" s="273">
        <v>0.1632141311189792</v>
      </c>
      <c r="H10" s="273">
        <v>0.14220426925727389</v>
      </c>
      <c r="I10" s="273">
        <v>-0.15537603735041844</v>
      </c>
      <c r="J10" s="273">
        <v>-0.41736575682179766</v>
      </c>
      <c r="K10" s="273">
        <v>6.2954590681147421E-2</v>
      </c>
      <c r="L10" s="273">
        <v>0.16037414792531055</v>
      </c>
    </row>
    <row r="11" spans="1:12">
      <c r="B11" s="223" t="s">
        <v>1479</v>
      </c>
      <c r="C11" s="273">
        <v>-6.8940260439329899</v>
      </c>
      <c r="D11" s="273">
        <v>-6.7563465325812624</v>
      </c>
      <c r="E11" s="273">
        <v>-6.9763433901837297</v>
      </c>
      <c r="F11" s="273">
        <v>-9.0239835756960662</v>
      </c>
      <c r="G11" s="273">
        <v>-7.7801185714457519</v>
      </c>
      <c r="H11" s="273">
        <v>-9.7423135329784074</v>
      </c>
      <c r="I11" s="273">
        <v>-11.878492621038399</v>
      </c>
      <c r="J11" s="273">
        <v>-10.982258937236345</v>
      </c>
      <c r="K11" s="273">
        <v>-9.4469471044866218</v>
      </c>
      <c r="L11" s="273">
        <v>-8.4849884519839627</v>
      </c>
    </row>
    <row r="12" spans="1:12">
      <c r="B12" s="223" t="s">
        <v>88</v>
      </c>
      <c r="C12" s="273">
        <v>0.29261794484042097</v>
      </c>
      <c r="D12" s="273">
        <v>0.11013650656504122</v>
      </c>
      <c r="E12" s="273">
        <v>-0.6596451394355598</v>
      </c>
      <c r="F12" s="273">
        <v>-3.8274446240987831E-2</v>
      </c>
      <c r="G12" s="273">
        <v>-0.13192440109735701</v>
      </c>
      <c r="H12" s="273">
        <v>-1.8040523973306515E-2</v>
      </c>
      <c r="I12" s="273">
        <v>-0.76192916607247607</v>
      </c>
      <c r="J12" s="273">
        <v>-0.88209421871204796</v>
      </c>
      <c r="K12" s="273">
        <v>-0.19114014681707239</v>
      </c>
      <c r="L12" s="273">
        <v>-0.782872405724098</v>
      </c>
    </row>
    <row r="13" spans="1:12">
      <c r="B13" s="223" t="s">
        <v>476</v>
      </c>
      <c r="C13" s="273">
        <v>0.17596924465938313</v>
      </c>
      <c r="D13" s="273">
        <v>9.3033284245134781E-2</v>
      </c>
      <c r="E13" s="273">
        <v>0.29613620913720284</v>
      </c>
      <c r="F13" s="273">
        <v>3.8872601700118782E-2</v>
      </c>
      <c r="G13" s="273">
        <v>3.2025322850028334E-2</v>
      </c>
      <c r="H13" s="273">
        <v>1.7927844215473155E-2</v>
      </c>
      <c r="I13" s="273">
        <v>3.2560721835277709E-2</v>
      </c>
      <c r="J13" s="273">
        <v>4.382039387704996E-2</v>
      </c>
      <c r="K13" s="273">
        <v>8.359825681375313E-2</v>
      </c>
      <c r="L13" s="273">
        <v>7.873088194709188E-2</v>
      </c>
    </row>
    <row r="14" spans="1:12">
      <c r="B14" s="223" t="s">
        <v>477</v>
      </c>
      <c r="C14" s="273">
        <v>0.38990075198242863</v>
      </c>
      <c r="D14" s="273">
        <v>0.33276854612213919</v>
      </c>
      <c r="E14" s="273">
        <v>0.3021221778858445</v>
      </c>
      <c r="F14" s="273">
        <v>0.22821092242865529</v>
      </c>
      <c r="G14" s="273">
        <v>0.2050269892173599</v>
      </c>
      <c r="H14" s="273">
        <v>0.19325326948816857</v>
      </c>
      <c r="I14" s="273">
        <v>7.6963240091460466E-2</v>
      </c>
      <c r="J14" s="273">
        <v>0.12419821408313952</v>
      </c>
      <c r="K14" s="273">
        <v>-1.0491101743893999E-2</v>
      </c>
      <c r="L14" s="273">
        <v>1.270999797981596E-2</v>
      </c>
    </row>
    <row r="16" spans="1:12">
      <c r="B16" s="271" t="s">
        <v>1287</v>
      </c>
    </row>
    <row r="38" spans="2:6" ht="12.75" customHeight="1">
      <c r="B38" s="1422" t="s">
        <v>478</v>
      </c>
      <c r="C38" s="1422"/>
      <c r="D38" s="1422"/>
      <c r="E38" s="1422"/>
      <c r="F38" s="1422"/>
    </row>
    <row r="39" spans="2:6">
      <c r="B39" s="1422"/>
      <c r="C39" s="1422"/>
      <c r="D39" s="1422"/>
      <c r="E39" s="1422"/>
      <c r="F39" s="1422"/>
    </row>
    <row r="40" spans="2:6" ht="27.75" customHeight="1">
      <c r="B40" s="1422"/>
      <c r="C40" s="1422"/>
      <c r="D40" s="1422"/>
      <c r="E40" s="1422"/>
      <c r="F40" s="1422"/>
    </row>
    <row r="41" spans="2:6">
      <c r="B41" s="1295" t="s">
        <v>64</v>
      </c>
    </row>
    <row r="43" spans="2:6">
      <c r="B43" s="15" t="s">
        <v>1636</v>
      </c>
    </row>
    <row r="51" spans="10:10">
      <c r="J51" s="1177"/>
    </row>
  </sheetData>
  <mergeCells count="1">
    <mergeCell ref="B38:F40"/>
  </mergeCells>
  <phoneticPr fontId="39" type="noConversion"/>
  <hyperlinks>
    <hyperlink ref="B43" location="Мазмұны!B92" display="мазмұнға"/>
  </hyperlinks>
  <pageMargins left="0.75" right="0.75" top="1" bottom="1" header="0.5" footer="0.5"/>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dimension ref="A2:R45"/>
  <sheetViews>
    <sheetView workbookViewId="0">
      <selection activeCell="K34" sqref="K34"/>
    </sheetView>
  </sheetViews>
  <sheetFormatPr defaultRowHeight="12.75"/>
  <cols>
    <col min="1" max="1" width="10.42578125" style="47" customWidth="1"/>
    <col min="2" max="2" width="17.42578125" style="47" customWidth="1"/>
    <col min="3" max="4" width="10.28515625" style="47" bestFit="1" customWidth="1"/>
    <col min="5" max="18" width="9.85546875" style="47" bestFit="1" customWidth="1"/>
    <col min="19" max="16384" width="9.140625" style="47"/>
  </cols>
  <sheetData>
    <row r="2" spans="1:18">
      <c r="A2" s="47" t="s">
        <v>1630</v>
      </c>
      <c r="B2" s="220" t="s">
        <v>1177</v>
      </c>
    </row>
    <row r="4" spans="1:18">
      <c r="B4" s="223" t="s">
        <v>479</v>
      </c>
      <c r="C4" s="222" t="s">
        <v>1163</v>
      </c>
      <c r="D4" s="222" t="s">
        <v>1164</v>
      </c>
      <c r="E4" s="222">
        <v>39264</v>
      </c>
      <c r="F4" s="222">
        <v>39356</v>
      </c>
      <c r="G4" s="222">
        <v>39448</v>
      </c>
      <c r="H4" s="222">
        <v>39539</v>
      </c>
      <c r="I4" s="222">
        <v>39630</v>
      </c>
      <c r="J4" s="222">
        <v>39722</v>
      </c>
      <c r="K4" s="222">
        <v>39814</v>
      </c>
      <c r="L4" s="222">
        <v>39904</v>
      </c>
      <c r="M4" s="222">
        <v>39995</v>
      </c>
      <c r="N4" s="222">
        <v>40087</v>
      </c>
      <c r="O4" s="222">
        <v>40179</v>
      </c>
      <c r="P4" s="222">
        <v>40269</v>
      </c>
      <c r="Q4" s="222">
        <v>40360</v>
      </c>
      <c r="R4" s="222">
        <v>40452</v>
      </c>
    </row>
    <row r="5" spans="1:18">
      <c r="B5" s="223" t="s">
        <v>1324</v>
      </c>
      <c r="C5" s="276">
        <v>3.0797625367633532E-4</v>
      </c>
      <c r="D5" s="276">
        <v>-1.4991627026481472E-3</v>
      </c>
      <c r="E5" s="276">
        <v>3.8981044807218034E-3</v>
      </c>
      <c r="F5" s="276">
        <v>6.5890965562671582E-3</v>
      </c>
      <c r="G5" s="276">
        <v>1.0829616051455167E-2</v>
      </c>
      <c r="H5" s="276">
        <v>-5.3141526535864731E-4</v>
      </c>
      <c r="I5" s="276">
        <v>3.3624321979317208E-3</v>
      </c>
      <c r="J5" s="276">
        <v>8.7114446212080681E-4</v>
      </c>
      <c r="K5" s="276">
        <v>9.0889436442270419E-3</v>
      </c>
      <c r="L5" s="276">
        <v>1.6410539469767806E-2</v>
      </c>
      <c r="M5" s="276">
        <v>1.2840852908358194E-2</v>
      </c>
      <c r="N5" s="276">
        <v>2.058483567109733E-2</v>
      </c>
      <c r="O5" s="276">
        <v>3.986115592932416E-3</v>
      </c>
      <c r="P5" s="276">
        <v>-1.6494448343883054E-4</v>
      </c>
      <c r="Q5" s="276">
        <v>4.4522586522983366E-3</v>
      </c>
      <c r="R5" s="276">
        <v>2.4076581173939635E-3</v>
      </c>
    </row>
    <row r="6" spans="1:18">
      <c r="B6" s="223" t="s">
        <v>480</v>
      </c>
      <c r="C6" s="276">
        <v>-8.9663543401899293E-3</v>
      </c>
      <c r="D6" s="276">
        <v>-6.6755950474422093E-3</v>
      </c>
      <c r="E6" s="276">
        <v>3.3829109921281225E-3</v>
      </c>
      <c r="F6" s="276">
        <v>1.1188955233595409E-2</v>
      </c>
      <c r="G6" s="276">
        <v>1.1744391987834595E-2</v>
      </c>
      <c r="H6" s="276">
        <v>-1.0519415131882153E-2</v>
      </c>
      <c r="I6" s="276">
        <v>-2.52539512955213E-3</v>
      </c>
      <c r="J6" s="276">
        <v>-3.5625009711314774E-3</v>
      </c>
      <c r="K6" s="276">
        <v>1.6759100187480669E-2</v>
      </c>
      <c r="L6" s="276">
        <v>1.5846219987619304E-2</v>
      </c>
      <c r="M6" s="276">
        <v>1.839256303494434E-2</v>
      </c>
      <c r="N6" s="276">
        <v>3.0813730103708192E-2</v>
      </c>
      <c r="O6" s="276">
        <v>1.4637669507816493E-2</v>
      </c>
      <c r="P6" s="276">
        <v>1.9062404540599986E-3</v>
      </c>
      <c r="Q6" s="276">
        <v>4.9753134391504247E-3</v>
      </c>
      <c r="R6" s="276">
        <v>3.4351427102673093E-3</v>
      </c>
    </row>
    <row r="7" spans="1:18">
      <c r="B7" s="223" t="s">
        <v>1332</v>
      </c>
      <c r="C7" s="276">
        <v>0.18193450975561953</v>
      </c>
      <c r="D7" s="276">
        <v>0.17040998739788182</v>
      </c>
      <c r="E7" s="276">
        <v>0.22730067066175882</v>
      </c>
      <c r="F7" s="276">
        <v>0.13562364868439539</v>
      </c>
      <c r="G7" s="276">
        <v>0.12085113415229355</v>
      </c>
      <c r="H7" s="276">
        <v>0.14399358759875866</v>
      </c>
      <c r="I7" s="276">
        <v>0.12461001781643251</v>
      </c>
      <c r="J7" s="276">
        <v>0.11381380115120485</v>
      </c>
      <c r="K7" s="276">
        <v>0.12120608384486529</v>
      </c>
      <c r="L7" s="276">
        <v>0.11724188694019543</v>
      </c>
      <c r="M7" s="276">
        <v>0.11548062151591294</v>
      </c>
      <c r="N7" s="276">
        <v>0.24727094353990145</v>
      </c>
      <c r="O7" s="276">
        <v>0.23068931724194824</v>
      </c>
      <c r="P7" s="276">
        <v>0.12266410026708675</v>
      </c>
      <c r="Q7" s="276">
        <v>0.11252615824572079</v>
      </c>
      <c r="R7" s="276">
        <v>0.11503012932001068</v>
      </c>
    </row>
    <row r="8" spans="1:18">
      <c r="B8" s="223" t="s">
        <v>1333</v>
      </c>
      <c r="C8" s="276">
        <v>-0.15781198722681936</v>
      </c>
      <c r="D8" s="276">
        <v>-0.10399823297873036</v>
      </c>
      <c r="E8" s="276">
        <v>-0.1576855949399027</v>
      </c>
      <c r="F8" s="276">
        <v>-0.13555855317175436</v>
      </c>
      <c r="G8" s="276">
        <v>-0.16175918674762527</v>
      </c>
      <c r="H8" s="276">
        <v>-0.27779536146035122</v>
      </c>
      <c r="I8" s="276">
        <v>-0.18807033954042618</v>
      </c>
      <c r="J8" s="276">
        <v>-0.1355092010985969</v>
      </c>
      <c r="K8" s="276">
        <v>-9.8401522171158967E-2</v>
      </c>
      <c r="L8" s="276">
        <v>-0.12406748476903927</v>
      </c>
      <c r="M8" s="276">
        <v>-6.0404082467803259E-2</v>
      </c>
      <c r="N8" s="276">
        <v>-0.16202536860190783</v>
      </c>
      <c r="O8" s="276">
        <v>-0.10149026112720891</v>
      </c>
      <c r="P8" s="276">
        <v>-8.6317165679269059E-2</v>
      </c>
      <c r="Q8" s="276">
        <v>-0.10689538287531417</v>
      </c>
      <c r="R8" s="276">
        <v>-0.12450669894299828</v>
      </c>
    </row>
    <row r="9" spans="1:18">
      <c r="B9" s="223" t="s">
        <v>481</v>
      </c>
      <c r="C9" s="276">
        <v>-3.8962448487817949E-2</v>
      </c>
      <c r="D9" s="276">
        <v>-3.5981914736864136E-2</v>
      </c>
      <c r="E9" s="276">
        <v>-1.4660673945162156E-2</v>
      </c>
      <c r="F9" s="276">
        <v>-2.5561615758229669E-3</v>
      </c>
      <c r="G9" s="276">
        <v>1.1560114335337566E-3</v>
      </c>
      <c r="H9" s="276">
        <v>-2.0728230484256621E-2</v>
      </c>
      <c r="I9" s="276">
        <v>-3.9197646253175816E-2</v>
      </c>
      <c r="J9" s="276">
        <v>-1.5887225928498706E-2</v>
      </c>
      <c r="K9" s="276">
        <v>-5.8016397162415695E-3</v>
      </c>
      <c r="L9" s="276">
        <v>-3.2509672436958946E-3</v>
      </c>
      <c r="M9" s="276">
        <v>-1.7255258282182734E-3</v>
      </c>
      <c r="N9" s="276">
        <v>-2.2755695398592906E-4</v>
      </c>
      <c r="O9" s="276">
        <v>-1.1450179796017357E-2</v>
      </c>
      <c r="P9" s="276">
        <v>-2.4363233757797378E-2</v>
      </c>
      <c r="Q9" s="276">
        <v>-1.7019125310106187E-2</v>
      </c>
      <c r="R9" s="276">
        <v>-1.8452923929703741E-2</v>
      </c>
    </row>
    <row r="10" spans="1:18">
      <c r="B10" s="223" t="s">
        <v>482</v>
      </c>
      <c r="C10" s="276">
        <v>1.0960341919040915E-2</v>
      </c>
      <c r="D10" s="276">
        <v>1.6270484469770155E-2</v>
      </c>
      <c r="E10" s="276">
        <v>2.5563712710015198E-2</v>
      </c>
      <c r="F10" s="276">
        <v>1.8759030103132693E-2</v>
      </c>
      <c r="G10" s="276">
        <v>3.5706471984925464E-2</v>
      </c>
      <c r="H10" s="276">
        <v>1.1264481525709493E-2</v>
      </c>
      <c r="I10" s="276">
        <v>1.8258872117738301E-2</v>
      </c>
      <c r="J10" s="276">
        <v>1.0201183616325203E-2</v>
      </c>
      <c r="K10" s="276">
        <v>2.9212809289979842E-2</v>
      </c>
      <c r="L10" s="276">
        <v>5.0965338671757843E-2</v>
      </c>
      <c r="M10" s="276">
        <v>4.5214059773800504E-2</v>
      </c>
      <c r="N10" s="276">
        <v>8.1853717631650308E-2</v>
      </c>
      <c r="O10" s="276">
        <v>1.984490175349065E-2</v>
      </c>
      <c r="P10" s="276">
        <v>2.5168476925363045E-2</v>
      </c>
      <c r="Q10" s="276">
        <v>3.9280110993752407E-2</v>
      </c>
      <c r="R10" s="276">
        <v>1.9679614893984135E-2</v>
      </c>
    </row>
    <row r="11" spans="1:18">
      <c r="B11" s="275"/>
      <c r="C11" s="277"/>
      <c r="D11" s="277"/>
      <c r="E11" s="277"/>
      <c r="F11" s="277"/>
      <c r="G11" s="277"/>
      <c r="H11" s="277"/>
      <c r="I11" s="277"/>
      <c r="J11" s="277"/>
      <c r="K11" s="277"/>
      <c r="L11" s="277"/>
      <c r="M11" s="277"/>
      <c r="N11" s="277"/>
      <c r="O11" s="277"/>
      <c r="P11" s="277"/>
      <c r="Q11" s="277"/>
      <c r="R11" s="277"/>
    </row>
    <row r="13" spans="1:18">
      <c r="B13" s="220" t="s">
        <v>1177</v>
      </c>
    </row>
    <row r="34" spans="2:9">
      <c r="B34" s="1283" t="s">
        <v>811</v>
      </c>
    </row>
    <row r="35" spans="2:9">
      <c r="B35" s="259" t="s">
        <v>179</v>
      </c>
    </row>
    <row r="37" spans="2:9">
      <c r="B37" s="15" t="s">
        <v>1636</v>
      </c>
    </row>
    <row r="45" spans="2:9">
      <c r="I45" s="1177"/>
    </row>
  </sheetData>
  <phoneticPr fontId="39" type="noConversion"/>
  <hyperlinks>
    <hyperlink ref="B37" location="Мазмұны!B93" display="мазмұнға"/>
  </hyperlinks>
  <pageMargins left="0.75" right="0.75" top="1" bottom="1" header="0.5" footer="0.5"/>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6"/>
  <dimension ref="A2:O14"/>
  <sheetViews>
    <sheetView workbookViewId="0">
      <selection activeCell="K17" sqref="K17"/>
    </sheetView>
  </sheetViews>
  <sheetFormatPr defaultRowHeight="12.75"/>
  <cols>
    <col min="1" max="1" width="8.42578125" style="883" bestFit="1" customWidth="1"/>
    <col min="2" max="2" width="29.7109375" style="883" customWidth="1"/>
    <col min="3" max="8" width="7.5703125" style="883" bestFit="1" customWidth="1"/>
    <col min="9" max="9" width="11.140625" style="883" bestFit="1" customWidth="1"/>
    <col min="10" max="10" width="9.140625" style="883"/>
    <col min="11" max="11" width="15.85546875" style="883" customWidth="1"/>
    <col min="12" max="13" width="14.140625" style="883" bestFit="1" customWidth="1"/>
    <col min="14" max="14" width="11.140625" style="884" bestFit="1" customWidth="1"/>
    <col min="15" max="15" width="9.140625" style="883"/>
    <col min="16" max="18" width="14.140625" style="883" bestFit="1" customWidth="1"/>
    <col min="19" max="19" width="11.140625" style="883" bestFit="1" customWidth="1"/>
    <col min="20" max="20" width="9.140625" style="883"/>
    <col min="21" max="23" width="14.140625" style="883" bestFit="1" customWidth="1"/>
    <col min="24" max="24" width="11.140625" style="883" bestFit="1" customWidth="1"/>
    <col min="25" max="25" width="9.140625" style="883"/>
    <col min="26" max="28" width="14.140625" style="883" bestFit="1" customWidth="1"/>
    <col min="29" max="29" width="11.140625" style="883" bestFit="1" customWidth="1"/>
    <col min="30" max="16384" width="9.140625" style="883"/>
  </cols>
  <sheetData>
    <row r="2" spans="1:15">
      <c r="A2" s="881" t="s">
        <v>1630</v>
      </c>
      <c r="B2" s="882" t="s">
        <v>1288</v>
      </c>
      <c r="J2" s="882" t="s">
        <v>1288</v>
      </c>
    </row>
    <row r="3" spans="1:15" ht="13.5" thickBot="1"/>
    <row r="4" spans="1:15">
      <c r="B4" s="885"/>
      <c r="C4" s="886" t="s">
        <v>351</v>
      </c>
      <c r="D4" s="886" t="s">
        <v>352</v>
      </c>
      <c r="E4" s="887" t="s">
        <v>353</v>
      </c>
      <c r="F4" s="887" t="s">
        <v>354</v>
      </c>
      <c r="G4" s="887" t="s">
        <v>355</v>
      </c>
      <c r="H4" s="888" t="s">
        <v>356</v>
      </c>
      <c r="N4" s="883"/>
    </row>
    <row r="5" spans="1:15">
      <c r="B5" s="889" t="s">
        <v>483</v>
      </c>
      <c r="C5" s="890"/>
      <c r="D5" s="890"/>
      <c r="E5" s="891"/>
      <c r="F5" s="891"/>
      <c r="G5" s="891"/>
      <c r="H5" s="892"/>
      <c r="N5" s="883"/>
    </row>
    <row r="6" spans="1:15" ht="38.25">
      <c r="B6" s="893" t="s">
        <v>484</v>
      </c>
      <c r="C6" s="1102">
        <v>2.7311504949212126E-2</v>
      </c>
      <c r="D6" s="1102">
        <v>1.384975451055713E-2</v>
      </c>
      <c r="E6" s="1102">
        <v>9.4691959274853122E-3</v>
      </c>
      <c r="F6" s="1102">
        <v>2.2954290333759318E-2</v>
      </c>
      <c r="G6" s="1102">
        <v>2.5283111889928975E-2</v>
      </c>
      <c r="H6" s="1103">
        <v>1.0180507104065926E-2</v>
      </c>
      <c r="N6" s="883"/>
    </row>
    <row r="7" spans="1:15" ht="38.25">
      <c r="B7" s="893" t="s">
        <v>485</v>
      </c>
      <c r="C7" s="1102">
        <v>0.16397154260893568</v>
      </c>
      <c r="D7" s="1102">
        <v>0.14270411187800397</v>
      </c>
      <c r="E7" s="1102">
        <v>0.11930315956083599</v>
      </c>
      <c r="F7" s="1102">
        <v>0.14189513563549699</v>
      </c>
      <c r="G7" s="1102">
        <v>0.125105777584609</v>
      </c>
      <c r="H7" s="1103">
        <v>0.1139124410880306</v>
      </c>
      <c r="N7" s="883"/>
    </row>
    <row r="8" spans="1:15">
      <c r="B8" s="894" t="s">
        <v>486</v>
      </c>
      <c r="C8" s="1102"/>
      <c r="D8" s="1102"/>
      <c r="E8" s="1102"/>
      <c r="F8" s="1102"/>
      <c r="G8" s="1102"/>
      <c r="H8" s="1104"/>
      <c r="N8" s="883"/>
    </row>
    <row r="9" spans="1:15" ht="25.5">
      <c r="B9" s="893" t="s">
        <v>487</v>
      </c>
      <c r="C9" s="1102">
        <v>3.0517380759902991E-2</v>
      </c>
      <c r="D9" s="1102">
        <v>2.1634615384615384E-2</v>
      </c>
      <c r="E9" s="1105">
        <v>2.2433988485209451E-2</v>
      </c>
      <c r="F9" s="1102">
        <v>2.4865725084543464E-2</v>
      </c>
      <c r="G9" s="1102">
        <v>3.2859146463634539E-2</v>
      </c>
      <c r="H9" s="1103">
        <v>2.7506827936012484E-2</v>
      </c>
      <c r="N9" s="883"/>
    </row>
    <row r="10" spans="1:15" ht="38.25">
      <c r="B10" s="893" t="s">
        <v>488</v>
      </c>
      <c r="C10" s="1105">
        <v>0.17683912691996767</v>
      </c>
      <c r="D10" s="1105">
        <v>0.17608173076923078</v>
      </c>
      <c r="E10" s="1102">
        <v>0.17411157434981139</v>
      </c>
      <c r="F10" s="1105">
        <v>0.16908693057489557</v>
      </c>
      <c r="G10" s="1102">
        <v>0.16810258465237427</v>
      </c>
      <c r="H10" s="1103">
        <v>0.17440499414748342</v>
      </c>
      <c r="N10" s="883"/>
    </row>
    <row r="11" spans="1:15" ht="39" thickBot="1">
      <c r="B11" s="895" t="s">
        <v>489</v>
      </c>
      <c r="C11" s="1106">
        <v>632105.04685714282</v>
      </c>
      <c r="D11" s="1106">
        <v>564720.53356086463</v>
      </c>
      <c r="E11" s="1107">
        <v>468060.39452679589</v>
      </c>
      <c r="F11" s="1106">
        <v>608430.03529411799</v>
      </c>
      <c r="G11" s="1107">
        <v>542103.76162097731</v>
      </c>
      <c r="H11" s="1108">
        <v>487530.8176733781</v>
      </c>
      <c r="N11" s="883"/>
    </row>
    <row r="12" spans="1:15">
      <c r="B12" s="1101" t="s">
        <v>64</v>
      </c>
      <c r="N12" s="883"/>
      <c r="O12" s="884"/>
    </row>
    <row r="13" spans="1:15">
      <c r="N13" s="883"/>
      <c r="O13" s="884"/>
    </row>
    <row r="14" spans="1:15">
      <c r="B14" s="15" t="s">
        <v>1636</v>
      </c>
      <c r="N14" s="883"/>
      <c r="O14" s="884"/>
    </row>
  </sheetData>
  <phoneticPr fontId="12" type="noConversion"/>
  <hyperlinks>
    <hyperlink ref="B14" location="Мазмұны!B94" display="мазмұнға"/>
  </hyperlinks>
  <pageMargins left="0.75" right="0.75" top="1" bottom="1" header="0.5" footer="0.5"/>
  <pageSetup paperSize="9" orientation="portrait" verticalDpi="0"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7"/>
  <dimension ref="A2:U300"/>
  <sheetViews>
    <sheetView workbookViewId="0">
      <selection activeCell="B18" sqref="B18"/>
    </sheetView>
  </sheetViews>
  <sheetFormatPr defaultRowHeight="12.75"/>
  <cols>
    <col min="1" max="1" width="9.140625" style="883"/>
    <col min="2" max="2" width="31" style="883" customWidth="1"/>
    <col min="3" max="3" width="8" style="883" customWidth="1"/>
    <col min="4" max="4" width="11.140625" style="883" customWidth="1"/>
    <col min="5" max="5" width="9.140625" style="883"/>
    <col min="6" max="6" width="7.42578125" style="883" customWidth="1"/>
    <col min="7" max="7" width="7.42578125" style="896" customWidth="1"/>
    <col min="8" max="8" width="8.140625" style="896" customWidth="1"/>
    <col min="9" max="9" width="10.42578125" style="896" customWidth="1"/>
    <col min="10" max="11" width="9.140625" style="896"/>
    <col min="12" max="12" width="8.42578125" style="896" customWidth="1"/>
    <col min="13" max="21" width="9.140625" style="896"/>
    <col min="22" max="16384" width="9.140625" style="883"/>
  </cols>
  <sheetData>
    <row r="2" spans="1:14">
      <c r="A2" s="883" t="s">
        <v>1630</v>
      </c>
      <c r="B2" s="1109" t="s">
        <v>1289</v>
      </c>
      <c r="G2" s="1109" t="s">
        <v>1289</v>
      </c>
    </row>
    <row r="3" spans="1:14">
      <c r="B3" s="1109"/>
    </row>
    <row r="4" spans="1:14">
      <c r="B4" s="1118"/>
      <c r="C4" s="1124" t="s">
        <v>1160</v>
      </c>
      <c r="D4" s="1124" t="s">
        <v>490</v>
      </c>
      <c r="E4" s="1124" t="s">
        <v>357</v>
      </c>
      <c r="G4" s="883"/>
    </row>
    <row r="5" spans="1:14">
      <c r="B5" s="1119" t="s">
        <v>1069</v>
      </c>
      <c r="C5" s="1120">
        <v>0.14024894670207455</v>
      </c>
      <c r="D5" s="1121">
        <v>1.4296722548371783</v>
      </c>
      <c r="E5" s="1121">
        <v>1.6396927801725407</v>
      </c>
      <c r="F5" s="1110"/>
      <c r="G5" s="1111"/>
    </row>
    <row r="6" spans="1:14">
      <c r="B6" s="1122" t="s">
        <v>1478</v>
      </c>
      <c r="C6" s="1120">
        <v>-1.6563934476702111E-2</v>
      </c>
      <c r="D6" s="1121">
        <v>1.0529149482517803</v>
      </c>
      <c r="E6" s="1121">
        <v>2.6047132537886344</v>
      </c>
      <c r="F6" s="1111"/>
      <c r="G6" s="1111"/>
      <c r="H6" s="1112"/>
      <c r="L6" s="1112"/>
    </row>
    <row r="7" spans="1:14">
      <c r="B7" s="1122" t="s">
        <v>61</v>
      </c>
      <c r="C7" s="1120">
        <v>0.25406949473716511</v>
      </c>
      <c r="D7" s="1121">
        <v>1.6956203978208437</v>
      </c>
      <c r="E7" s="1121">
        <v>0.80934888809810646</v>
      </c>
      <c r="F7" s="1113"/>
      <c r="G7" s="1111"/>
      <c r="H7" s="1114"/>
      <c r="I7" s="897"/>
      <c r="J7" s="897"/>
      <c r="L7" s="897"/>
      <c r="M7" s="897"/>
      <c r="N7" s="897"/>
    </row>
    <row r="8" spans="1:14">
      <c r="B8" s="1123" t="s">
        <v>81</v>
      </c>
      <c r="C8" s="1120">
        <v>0.36762395037449941</v>
      </c>
      <c r="D8" s="1121">
        <v>1.8697509047941956</v>
      </c>
      <c r="E8" s="1121">
        <v>0.79302451330710533</v>
      </c>
      <c r="F8" s="1113"/>
      <c r="G8" s="1111"/>
      <c r="H8" s="1114"/>
      <c r="I8" s="897"/>
      <c r="J8" s="897"/>
      <c r="L8" s="897"/>
      <c r="M8" s="897"/>
      <c r="N8" s="897"/>
    </row>
    <row r="9" spans="1:14">
      <c r="B9" s="1123" t="s">
        <v>1477</v>
      </c>
      <c r="C9" s="1120">
        <v>9.3339775384895934E-2</v>
      </c>
      <c r="D9" s="1121">
        <v>1.5237093223954798</v>
      </c>
      <c r="E9" s="1121">
        <v>0.91157175763987486</v>
      </c>
      <c r="F9" s="1113"/>
      <c r="G9" s="1111"/>
      <c r="H9" s="1114"/>
      <c r="I9" s="897"/>
      <c r="J9" s="897"/>
      <c r="L9" s="897"/>
      <c r="M9" s="897"/>
      <c r="N9" s="897"/>
    </row>
    <row r="10" spans="1:14">
      <c r="B10" s="1123" t="s">
        <v>62</v>
      </c>
      <c r="C10" s="1120">
        <v>8.9901362067877896E-2</v>
      </c>
      <c r="D10" s="1121">
        <v>1.0727968054335439</v>
      </c>
      <c r="E10" s="1121">
        <v>8.0452704039633343</v>
      </c>
      <c r="F10" s="1113"/>
      <c r="G10" s="1111"/>
      <c r="H10" s="1114"/>
      <c r="I10" s="897"/>
      <c r="J10" s="897"/>
      <c r="L10" s="897"/>
      <c r="M10" s="897"/>
      <c r="N10" s="897"/>
    </row>
    <row r="11" spans="1:14">
      <c r="B11" s="1123" t="s">
        <v>86</v>
      </c>
      <c r="C11" s="1120">
        <v>0.10600220066137103</v>
      </c>
      <c r="D11" s="1121">
        <v>1.3437628753456075</v>
      </c>
      <c r="E11" s="1121">
        <v>2.6528197094936088</v>
      </c>
      <c r="F11" s="1113"/>
      <c r="G11" s="1111"/>
      <c r="H11" s="1114"/>
      <c r="I11" s="897"/>
      <c r="J11" s="897"/>
      <c r="L11" s="897"/>
      <c r="M11" s="897"/>
      <c r="N11" s="897"/>
    </row>
    <row r="12" spans="1:14">
      <c r="B12" s="1123" t="s">
        <v>491</v>
      </c>
      <c r="C12" s="1120">
        <v>4.4294256988217075E-2</v>
      </c>
      <c r="D12" s="1121">
        <v>1.2040574572869229</v>
      </c>
      <c r="E12" s="1121">
        <v>1.9055017782003629</v>
      </c>
      <c r="F12" s="1113"/>
      <c r="G12" s="1111"/>
      <c r="H12" s="1114"/>
      <c r="I12" s="897"/>
      <c r="J12" s="897"/>
      <c r="L12" s="897"/>
      <c r="M12" s="897"/>
      <c r="N12" s="897"/>
    </row>
    <row r="13" spans="1:14">
      <c r="B13" s="1123" t="s">
        <v>87</v>
      </c>
      <c r="C13" s="1120">
        <v>7.5577786260549354E-2</v>
      </c>
      <c r="D13" s="1121">
        <v>1.4189049061151549</v>
      </c>
      <c r="E13" s="1121">
        <v>1.1260980792801467</v>
      </c>
      <c r="F13" s="1113"/>
      <c r="G13" s="1111"/>
      <c r="H13" s="1114"/>
      <c r="I13" s="897"/>
      <c r="J13" s="897"/>
      <c r="L13" s="897"/>
      <c r="M13" s="897"/>
      <c r="N13" s="897"/>
    </row>
    <row r="14" spans="1:14" ht="38.25">
      <c r="B14" s="1123" t="s">
        <v>492</v>
      </c>
      <c r="C14" s="1120">
        <v>1.2291675408042484E-2</v>
      </c>
      <c r="D14" s="1121">
        <v>1.0074755604643308</v>
      </c>
      <c r="E14" s="1121">
        <v>11.90678559736147</v>
      </c>
      <c r="F14" s="1113"/>
      <c r="G14" s="1111"/>
      <c r="H14" s="1114"/>
      <c r="I14" s="897"/>
      <c r="J14" s="897"/>
      <c r="L14" s="897"/>
      <c r="M14" s="897"/>
      <c r="N14" s="897"/>
    </row>
    <row r="15" spans="1:14">
      <c r="B15" s="1101" t="s">
        <v>493</v>
      </c>
      <c r="C15" s="1296"/>
      <c r="D15" s="1296"/>
      <c r="E15" s="1297"/>
      <c r="F15" s="1113"/>
      <c r="G15" s="1111"/>
      <c r="H15" s="1114"/>
      <c r="I15" s="897"/>
      <c r="J15" s="897"/>
      <c r="L15" s="897"/>
      <c r="M15" s="897"/>
      <c r="N15" s="897"/>
    </row>
    <row r="16" spans="1:14">
      <c r="B16" s="1101" t="s">
        <v>64</v>
      </c>
      <c r="C16" s="1298"/>
      <c r="D16" s="1298"/>
      <c r="E16" s="1298"/>
      <c r="F16" s="1111"/>
      <c r="G16" s="1111"/>
      <c r="H16" s="1114"/>
      <c r="I16" s="897"/>
      <c r="J16" s="897"/>
      <c r="L16" s="897"/>
      <c r="M16" s="897"/>
      <c r="N16" s="897"/>
    </row>
    <row r="17" spans="2:9">
      <c r="F17" s="897"/>
      <c r="G17" s="897"/>
      <c r="H17" s="1114"/>
      <c r="I17" s="1114"/>
    </row>
    <row r="18" spans="2:9">
      <c r="B18" s="15" t="s">
        <v>1636</v>
      </c>
    </row>
    <row r="41" spans="2:5">
      <c r="B41" s="896"/>
      <c r="C41" s="896"/>
      <c r="D41" s="896"/>
      <c r="E41" s="896"/>
    </row>
    <row r="42" spans="2:5" ht="15" customHeight="1">
      <c r="B42" s="896"/>
      <c r="C42" s="896"/>
      <c r="D42" s="896"/>
      <c r="E42" s="896"/>
    </row>
    <row r="43" spans="2:5" s="896" customFormat="1"/>
    <row r="44" spans="2:5" s="896" customFormat="1"/>
    <row r="45" spans="2:5" s="896" customFormat="1"/>
    <row r="46" spans="2:5" s="896" customFormat="1"/>
    <row r="47" spans="2:5" s="896" customFormat="1"/>
    <row r="48" spans="2:5" s="896" customFormat="1"/>
    <row r="49" spans="2:5" s="896" customFormat="1"/>
    <row r="50" spans="2:5" s="896" customFormat="1"/>
    <row r="51" spans="2:5" s="896" customFormat="1"/>
    <row r="52" spans="2:5" s="896" customFormat="1"/>
    <row r="53" spans="2:5" s="896" customFormat="1"/>
    <row r="54" spans="2:5" s="896" customFormat="1"/>
    <row r="55" spans="2:5" s="896" customFormat="1"/>
    <row r="56" spans="2:5" s="896" customFormat="1"/>
    <row r="57" spans="2:5" s="896" customFormat="1"/>
    <row r="58" spans="2:5" s="896" customFormat="1">
      <c r="B58" s="898"/>
      <c r="C58" s="1112"/>
    </row>
    <row r="59" spans="2:5" s="896" customFormat="1">
      <c r="B59" s="1115"/>
      <c r="C59" s="1114"/>
      <c r="D59" s="897"/>
      <c r="E59" s="897"/>
    </row>
    <row r="60" spans="2:5" s="896" customFormat="1">
      <c r="B60" s="1115"/>
      <c r="C60" s="1114"/>
      <c r="D60" s="897"/>
      <c r="E60" s="897"/>
    </row>
    <row r="61" spans="2:5" s="896" customFormat="1">
      <c r="B61" s="1115"/>
      <c r="C61" s="1114"/>
      <c r="D61" s="897"/>
      <c r="E61" s="897"/>
    </row>
    <row r="62" spans="2:5" s="896" customFormat="1" ht="13.5">
      <c r="B62" s="1116"/>
      <c r="C62" s="1114"/>
      <c r="D62" s="897"/>
      <c r="E62" s="897"/>
    </row>
    <row r="63" spans="2:5" s="896" customFormat="1" ht="13.5">
      <c r="B63" s="1116"/>
      <c r="C63" s="1114"/>
      <c r="D63" s="897"/>
      <c r="E63" s="897"/>
    </row>
    <row r="64" spans="2:5" s="896" customFormat="1" ht="13.5">
      <c r="B64" s="1116"/>
      <c r="C64" s="1114"/>
      <c r="D64" s="897"/>
      <c r="E64" s="897"/>
    </row>
    <row r="65" spans="2:5" s="896" customFormat="1" ht="13.5">
      <c r="B65" s="1116"/>
      <c r="C65" s="1114"/>
      <c r="D65" s="897"/>
      <c r="E65" s="897"/>
    </row>
    <row r="66" spans="2:5" s="896" customFormat="1" ht="13.5">
      <c r="B66" s="1116"/>
      <c r="C66" s="1114"/>
      <c r="D66" s="897"/>
      <c r="E66" s="897"/>
    </row>
    <row r="67" spans="2:5" s="896" customFormat="1" ht="13.5">
      <c r="B67" s="1116"/>
      <c r="C67" s="1114"/>
      <c r="D67" s="897"/>
      <c r="E67" s="897"/>
    </row>
    <row r="68" spans="2:5" s="896" customFormat="1" ht="13.5">
      <c r="B68" s="1116"/>
      <c r="C68" s="1114"/>
      <c r="D68" s="897"/>
      <c r="E68" s="897"/>
    </row>
    <row r="69" spans="2:5" s="896" customFormat="1"/>
    <row r="70" spans="2:5" s="896" customFormat="1" ht="13.5">
      <c r="B70" s="1117"/>
    </row>
    <row r="71" spans="2:5" s="896" customFormat="1">
      <c r="B71" s="898"/>
      <c r="C71" s="1112"/>
    </row>
    <row r="72" spans="2:5" s="896" customFormat="1">
      <c r="B72" s="1115"/>
      <c r="C72" s="1114"/>
      <c r="D72" s="897"/>
      <c r="E72" s="897"/>
    </row>
    <row r="73" spans="2:5" s="896" customFormat="1">
      <c r="B73" s="1115"/>
      <c r="C73" s="1114"/>
      <c r="D73" s="897"/>
      <c r="E73" s="897"/>
    </row>
    <row r="74" spans="2:5" s="896" customFormat="1">
      <c r="B74" s="1115"/>
      <c r="C74" s="1114"/>
      <c r="D74" s="897"/>
      <c r="E74" s="897"/>
    </row>
    <row r="75" spans="2:5" s="896" customFormat="1" ht="13.5">
      <c r="B75" s="1116"/>
      <c r="C75" s="1114"/>
      <c r="D75" s="897"/>
      <c r="E75" s="897"/>
    </row>
    <row r="76" spans="2:5" s="896" customFormat="1" ht="13.5">
      <c r="B76" s="1116"/>
      <c r="C76" s="1114"/>
      <c r="D76" s="897"/>
      <c r="E76" s="897"/>
    </row>
    <row r="77" spans="2:5" s="896" customFormat="1" ht="13.5">
      <c r="B77" s="1116"/>
      <c r="C77" s="1114"/>
      <c r="D77" s="897"/>
      <c r="E77" s="897"/>
    </row>
    <row r="78" spans="2:5" s="896" customFormat="1" ht="13.5">
      <c r="B78" s="1116"/>
      <c r="C78" s="1114"/>
      <c r="D78" s="897"/>
      <c r="E78" s="897"/>
    </row>
    <row r="79" spans="2:5" s="896" customFormat="1" ht="13.5">
      <c r="B79" s="1116"/>
      <c r="C79" s="1114"/>
      <c r="D79" s="897"/>
      <c r="E79" s="897"/>
    </row>
    <row r="80" spans="2:5" s="896" customFormat="1" ht="13.5">
      <c r="B80" s="1116"/>
      <c r="C80" s="1114"/>
      <c r="D80" s="897"/>
      <c r="E80" s="897"/>
    </row>
    <row r="81" spans="2:5" s="896" customFormat="1" ht="13.5">
      <c r="B81" s="1116"/>
      <c r="C81" s="1114"/>
      <c r="D81" s="897"/>
      <c r="E81" s="897"/>
    </row>
    <row r="82" spans="2:5" s="896" customFormat="1"/>
    <row r="83" spans="2:5" s="896" customFormat="1"/>
    <row r="84" spans="2:5" s="896" customFormat="1"/>
    <row r="85" spans="2:5" s="896" customFormat="1"/>
    <row r="86" spans="2:5" s="896" customFormat="1"/>
    <row r="87" spans="2:5" s="896" customFormat="1"/>
    <row r="88" spans="2:5" s="896" customFormat="1"/>
    <row r="89" spans="2:5" s="896" customFormat="1"/>
    <row r="90" spans="2:5" s="896" customFormat="1"/>
    <row r="91" spans="2:5" s="896" customFormat="1"/>
    <row r="92" spans="2:5" s="896" customFormat="1"/>
    <row r="93" spans="2:5" s="896" customFormat="1"/>
    <row r="94" spans="2:5" s="896" customFormat="1"/>
    <row r="95" spans="2:5" s="896" customFormat="1"/>
    <row r="96" spans="2:5" s="896" customFormat="1"/>
    <row r="97" s="896" customFormat="1"/>
    <row r="98" s="896" customFormat="1"/>
    <row r="99" s="896" customFormat="1"/>
    <row r="100" s="896" customFormat="1"/>
    <row r="101" s="896" customFormat="1"/>
    <row r="102" s="896" customFormat="1"/>
    <row r="103" s="896" customFormat="1"/>
    <row r="104" s="896" customFormat="1"/>
    <row r="105" s="896" customFormat="1"/>
    <row r="106" s="896" customFormat="1"/>
    <row r="107" s="896" customFormat="1"/>
    <row r="108" s="896" customFormat="1"/>
    <row r="109" s="896" customFormat="1"/>
    <row r="110" s="896" customFormat="1"/>
    <row r="111" s="896" customFormat="1"/>
    <row r="112" s="896" customFormat="1"/>
    <row r="113" s="896" customFormat="1"/>
    <row r="114" s="896" customFormat="1"/>
    <row r="115" s="896" customFormat="1"/>
    <row r="116" s="896" customFormat="1"/>
    <row r="117" s="896" customFormat="1"/>
    <row r="118" s="896" customFormat="1"/>
    <row r="119" s="896" customFormat="1"/>
    <row r="120" s="896" customFormat="1"/>
    <row r="121" s="896" customFormat="1"/>
    <row r="122" s="896" customFormat="1"/>
    <row r="123" s="896" customFormat="1"/>
    <row r="124" s="896" customFormat="1"/>
    <row r="125" s="896" customFormat="1"/>
    <row r="126" s="896" customFormat="1"/>
    <row r="127" s="896" customFormat="1"/>
    <row r="128" s="896" customFormat="1"/>
    <row r="129" s="896" customFormat="1"/>
    <row r="130" s="896" customFormat="1"/>
    <row r="131" s="896" customFormat="1"/>
    <row r="132" s="896" customFormat="1"/>
    <row r="133" s="896" customFormat="1"/>
    <row r="134" s="896" customFormat="1"/>
    <row r="135" s="896" customFormat="1"/>
    <row r="136" s="896" customFormat="1"/>
    <row r="137" s="896" customFormat="1"/>
    <row r="138" s="896" customFormat="1"/>
    <row r="139" s="896" customFormat="1"/>
    <row r="140" s="896" customFormat="1"/>
    <row r="141" s="896" customFormat="1"/>
    <row r="142" s="896" customFormat="1"/>
    <row r="143" s="896" customFormat="1"/>
    <row r="144" s="896" customFormat="1"/>
    <row r="145" s="896" customFormat="1"/>
    <row r="146" s="896" customFormat="1"/>
    <row r="147" s="896" customFormat="1"/>
    <row r="148" s="896" customFormat="1"/>
    <row r="149" s="896" customFormat="1"/>
    <row r="150" s="896" customFormat="1"/>
    <row r="151" s="896" customFormat="1"/>
    <row r="152" s="896" customFormat="1"/>
    <row r="153" s="896" customFormat="1"/>
    <row r="154" s="896" customFormat="1"/>
    <row r="155" s="896" customFormat="1"/>
    <row r="156" s="896" customFormat="1"/>
    <row r="157" s="896" customFormat="1"/>
    <row r="158" s="896" customFormat="1"/>
    <row r="159" s="896" customFormat="1"/>
    <row r="160" s="896" customFormat="1"/>
    <row r="161" s="896" customFormat="1"/>
    <row r="162" s="896" customFormat="1"/>
    <row r="163" s="896" customFormat="1"/>
    <row r="164" s="896" customFormat="1"/>
    <row r="165" s="896" customFormat="1"/>
    <row r="166" s="896" customFormat="1"/>
    <row r="167" s="896" customFormat="1"/>
    <row r="168" s="896" customFormat="1"/>
    <row r="169" s="896" customFormat="1"/>
    <row r="170" s="896" customFormat="1"/>
    <row r="171" s="896" customFormat="1"/>
    <row r="172" s="896" customFormat="1"/>
    <row r="173" s="896" customFormat="1"/>
    <row r="174" s="896" customFormat="1"/>
    <row r="175" s="896" customFormat="1"/>
    <row r="176" s="896" customFormat="1"/>
    <row r="177" s="896" customFormat="1"/>
    <row r="178" s="896" customFormat="1"/>
    <row r="179" s="896" customFormat="1"/>
    <row r="180" s="896" customFormat="1"/>
    <row r="181" s="896" customFormat="1"/>
    <row r="182" s="896" customFormat="1"/>
    <row r="183" s="896" customFormat="1"/>
    <row r="184" s="896" customFormat="1"/>
    <row r="185" s="896" customFormat="1"/>
    <row r="186" s="896" customFormat="1"/>
    <row r="187" s="896" customFormat="1"/>
    <row r="188" s="896" customFormat="1"/>
    <row r="189" s="896" customFormat="1"/>
    <row r="190" s="896" customFormat="1"/>
    <row r="191" s="896" customFormat="1"/>
    <row r="192" s="896" customFormat="1"/>
    <row r="193" s="896" customFormat="1"/>
    <row r="194" s="896" customFormat="1"/>
    <row r="195" s="896" customFormat="1"/>
    <row r="196" s="896" customFormat="1"/>
    <row r="197" s="896" customFormat="1"/>
    <row r="198" s="896" customFormat="1"/>
    <row r="199" s="896" customFormat="1"/>
    <row r="200" s="896" customFormat="1"/>
    <row r="201" s="896" customFormat="1"/>
    <row r="202" s="896" customFormat="1"/>
    <row r="203" s="896" customFormat="1"/>
    <row r="204" s="896" customFormat="1"/>
    <row r="205" s="896" customFormat="1"/>
    <row r="206" s="896" customFormat="1"/>
    <row r="207" s="896" customFormat="1"/>
    <row r="208" s="896" customFormat="1"/>
    <row r="209" s="896" customFormat="1"/>
    <row r="210" s="896" customFormat="1"/>
    <row r="211" s="896" customFormat="1"/>
    <row r="212" s="896" customFormat="1"/>
    <row r="213" s="896" customFormat="1"/>
    <row r="214" s="896" customFormat="1"/>
    <row r="215" s="896" customFormat="1"/>
    <row r="216" s="896" customFormat="1"/>
    <row r="217" s="896" customFormat="1"/>
    <row r="218" s="896" customFormat="1"/>
    <row r="219" s="896" customFormat="1"/>
    <row r="220" s="896" customFormat="1"/>
    <row r="221" s="896" customFormat="1"/>
    <row r="222" s="896" customFormat="1"/>
    <row r="223" s="896" customFormat="1"/>
    <row r="224" s="896" customFormat="1"/>
    <row r="225" s="896" customFormat="1"/>
    <row r="226" s="896" customFormat="1"/>
    <row r="227" s="896" customFormat="1"/>
    <row r="228" s="896" customFormat="1"/>
    <row r="229" s="896" customFormat="1"/>
    <row r="230" s="896" customFormat="1"/>
    <row r="231" s="896" customFormat="1"/>
    <row r="232" s="896" customFormat="1"/>
    <row r="233" s="896" customFormat="1"/>
    <row r="234" s="896" customFormat="1"/>
    <row r="235" s="896" customFormat="1"/>
    <row r="236" s="896" customFormat="1"/>
    <row r="237" s="896" customFormat="1"/>
    <row r="238" s="896" customFormat="1"/>
    <row r="239" s="896" customFormat="1"/>
    <row r="240" s="896" customFormat="1"/>
    <row r="241" s="896" customFormat="1"/>
    <row r="242" s="896" customFormat="1"/>
    <row r="243" s="896" customFormat="1"/>
    <row r="244" s="896" customFormat="1"/>
    <row r="245" s="896" customFormat="1"/>
    <row r="246" s="896" customFormat="1"/>
    <row r="247" s="896" customFormat="1"/>
    <row r="248" s="896" customFormat="1"/>
    <row r="249" s="896" customFormat="1"/>
    <row r="250" s="896" customFormat="1"/>
    <row r="251" s="896" customFormat="1"/>
    <row r="252" s="896" customFormat="1"/>
    <row r="253" s="896" customFormat="1"/>
    <row r="254" s="896" customFormat="1"/>
    <row r="255" s="896" customFormat="1"/>
    <row r="256" s="896" customFormat="1"/>
    <row r="257" s="896" customFormat="1"/>
    <row r="258" s="896" customFormat="1"/>
    <row r="259" s="896" customFormat="1"/>
    <row r="260" s="896" customFormat="1"/>
    <row r="261" s="896" customFormat="1"/>
    <row r="262" s="896" customFormat="1"/>
    <row r="263" s="896" customFormat="1"/>
    <row r="264" s="896" customFormat="1"/>
    <row r="265" s="896" customFormat="1"/>
    <row r="266" s="896" customFormat="1"/>
    <row r="267" s="896" customFormat="1"/>
    <row r="268" s="896" customFormat="1"/>
    <row r="269" s="896" customFormat="1"/>
    <row r="270" s="896" customFormat="1"/>
    <row r="271" s="896" customFormat="1"/>
    <row r="272" s="896" customFormat="1"/>
    <row r="273" s="896" customFormat="1"/>
    <row r="274" s="896" customFormat="1"/>
    <row r="275" s="896" customFormat="1"/>
    <row r="276" s="896" customFormat="1"/>
    <row r="277" s="896" customFormat="1"/>
    <row r="278" s="896" customFormat="1"/>
    <row r="279" s="896" customFormat="1"/>
    <row r="280" s="896" customFormat="1"/>
    <row r="281" s="896" customFormat="1"/>
    <row r="282" s="896" customFormat="1"/>
    <row r="283" s="896" customFormat="1"/>
    <row r="284" s="896" customFormat="1"/>
    <row r="285" s="896" customFormat="1"/>
    <row r="286" s="896" customFormat="1"/>
    <row r="287" s="896" customFormat="1"/>
    <row r="288" s="896" customFormat="1"/>
    <row r="289" spans="2:5" s="896" customFormat="1"/>
    <row r="290" spans="2:5" s="896" customFormat="1"/>
    <row r="291" spans="2:5" s="896" customFormat="1"/>
    <row r="292" spans="2:5" s="896" customFormat="1"/>
    <row r="293" spans="2:5" s="896" customFormat="1"/>
    <row r="294" spans="2:5" s="896" customFormat="1"/>
    <row r="295" spans="2:5" s="896" customFormat="1"/>
    <row r="296" spans="2:5" s="896" customFormat="1"/>
    <row r="297" spans="2:5" s="896" customFormat="1"/>
    <row r="298" spans="2:5" s="896" customFormat="1"/>
    <row r="299" spans="2:5" s="896" customFormat="1">
      <c r="B299" s="883"/>
      <c r="C299" s="883"/>
      <c r="D299" s="883"/>
      <c r="E299" s="883"/>
    </row>
    <row r="300" spans="2:5" s="896" customFormat="1">
      <c r="B300" s="883"/>
      <c r="C300" s="883"/>
      <c r="D300" s="883"/>
      <c r="E300" s="883"/>
    </row>
  </sheetData>
  <phoneticPr fontId="82" type="noConversion"/>
  <hyperlinks>
    <hyperlink ref="B18" location="Мазмұны!B95" display="мазмұнға"/>
  </hyperlinks>
  <pageMargins left="0.75" right="0.75" top="1" bottom="1" header="0.5" footer="0.5"/>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0"/>
  <dimension ref="A2:L28"/>
  <sheetViews>
    <sheetView workbookViewId="0">
      <selection activeCell="H21" sqref="H21"/>
    </sheetView>
  </sheetViews>
  <sheetFormatPr defaultRowHeight="12.75"/>
  <cols>
    <col min="2" max="2" width="28" customWidth="1"/>
    <col min="3" max="3" width="10.42578125" customWidth="1"/>
    <col min="4" max="4" width="9.85546875" customWidth="1"/>
    <col min="5" max="5" width="10.140625" customWidth="1"/>
    <col min="6" max="6" width="9.85546875" customWidth="1"/>
    <col min="8" max="9" width="9.85546875" customWidth="1"/>
    <col min="10" max="10" width="9.5703125" customWidth="1"/>
    <col min="11" max="11" width="10.28515625" customWidth="1"/>
    <col min="12" max="12" width="9.85546875" customWidth="1"/>
  </cols>
  <sheetData>
    <row r="2" spans="1:12">
      <c r="A2" s="275" t="s">
        <v>1630</v>
      </c>
      <c r="B2" s="220" t="s">
        <v>1290</v>
      </c>
    </row>
    <row r="4" spans="1:12">
      <c r="B4" s="1259"/>
      <c r="C4" s="223" t="s">
        <v>1619</v>
      </c>
      <c r="D4" s="223" t="s">
        <v>1620</v>
      </c>
      <c r="E4" s="223" t="s">
        <v>1621</v>
      </c>
      <c r="F4" s="223" t="s">
        <v>1622</v>
      </c>
      <c r="G4" s="223" t="s">
        <v>1623</v>
      </c>
      <c r="H4" s="223" t="s">
        <v>1624</v>
      </c>
      <c r="I4" s="223" t="s">
        <v>1625</v>
      </c>
      <c r="J4" s="223" t="s">
        <v>1626</v>
      </c>
      <c r="K4" s="223" t="s">
        <v>1627</v>
      </c>
      <c r="L4" s="223" t="s">
        <v>1628</v>
      </c>
    </row>
    <row r="5" spans="1:12" ht="37.5" customHeight="1">
      <c r="B5" s="257" t="s">
        <v>1498</v>
      </c>
      <c r="C5" s="300">
        <v>1.1036546037340114</v>
      </c>
      <c r="D5" s="300">
        <v>1.2341325887954766</v>
      </c>
      <c r="E5" s="300">
        <v>1.3127387508017001</v>
      </c>
      <c r="F5" s="300">
        <v>0.73962286832297675</v>
      </c>
      <c r="G5" s="300">
        <v>0.2492445352648755</v>
      </c>
      <c r="H5" s="300">
        <v>0.26508876713937796</v>
      </c>
      <c r="I5" s="300">
        <v>0.4392165707817291</v>
      </c>
      <c r="J5" s="300">
        <v>0.52778442424272543</v>
      </c>
      <c r="K5" s="300">
        <v>0.57009460001562817</v>
      </c>
      <c r="L5" s="300">
        <v>0.90207788383444609</v>
      </c>
    </row>
    <row r="6" spans="1:12">
      <c r="B6" s="223" t="s">
        <v>1334</v>
      </c>
      <c r="C6" s="300">
        <v>1.296118324588232</v>
      </c>
      <c r="D6" s="300">
        <v>1.3135954315254379</v>
      </c>
      <c r="E6" s="300">
        <v>1.3638548820309455</v>
      </c>
      <c r="F6" s="300">
        <v>1.4255462952801625</v>
      </c>
      <c r="G6" s="300">
        <v>1.6122727850824294</v>
      </c>
      <c r="H6" s="300">
        <v>1.7219307112496312</v>
      </c>
      <c r="I6" s="300">
        <v>1.747088468188156</v>
      </c>
      <c r="J6" s="300">
        <v>1.7355961276254486</v>
      </c>
      <c r="K6" s="300">
        <v>1.6655180783480559</v>
      </c>
      <c r="L6" s="300">
        <v>1.6396927801725407</v>
      </c>
    </row>
    <row r="9" spans="1:12">
      <c r="B9" s="220" t="s">
        <v>1290</v>
      </c>
    </row>
    <row r="26" spans="2:2">
      <c r="B26" s="224" t="s">
        <v>64</v>
      </c>
    </row>
    <row r="28" spans="2:2">
      <c r="B28" s="15" t="s">
        <v>1636</v>
      </c>
    </row>
  </sheetData>
  <phoneticPr fontId="39" type="noConversion"/>
  <hyperlinks>
    <hyperlink ref="B28" location="Мазмұны!B96" display="мазмұнға"/>
  </hyperlinks>
  <pageMargins left="0.75" right="0.75" top="1" bottom="1" header="0.5" footer="0.5"/>
  <pageSetup paperSize="9" orientation="portrait"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1"/>
  <dimension ref="A2:G45"/>
  <sheetViews>
    <sheetView topLeftCell="A13" workbookViewId="0">
      <selection activeCell="G29" sqref="G29"/>
    </sheetView>
  </sheetViews>
  <sheetFormatPr defaultRowHeight="12.75"/>
  <cols>
    <col min="1" max="1" width="9.140625" style="47"/>
    <col min="2" max="2" width="10.140625" style="47" customWidth="1"/>
    <col min="3" max="3" width="23" style="47" bestFit="1" customWidth="1"/>
    <col min="4" max="4" width="19.28515625" style="47" customWidth="1"/>
    <col min="5" max="5" width="12.28515625" style="47" customWidth="1"/>
    <col min="6" max="16384" width="9.140625" style="47"/>
  </cols>
  <sheetData>
    <row r="2" spans="1:7">
      <c r="A2" s="47" t="s">
        <v>1630</v>
      </c>
      <c r="B2" s="220" t="s">
        <v>1178</v>
      </c>
    </row>
    <row r="4" spans="1:7" ht="51">
      <c r="A4" s="19"/>
      <c r="B4" s="1125" t="s">
        <v>413</v>
      </c>
      <c r="C4" s="1125" t="s">
        <v>472</v>
      </c>
      <c r="D4" s="1125" t="s">
        <v>1498</v>
      </c>
      <c r="E4" s="1125" t="s">
        <v>494</v>
      </c>
      <c r="G4" s="220" t="s">
        <v>1178</v>
      </c>
    </row>
    <row r="5" spans="1:7">
      <c r="B5" s="1424" t="s">
        <v>1623</v>
      </c>
      <c r="C5" s="1349" t="s">
        <v>60</v>
      </c>
      <c r="D5" s="1127">
        <v>-9.9075467154629712E-2</v>
      </c>
      <c r="E5" s="1140">
        <v>1.8361041177841775</v>
      </c>
    </row>
    <row r="6" spans="1:7">
      <c r="B6" s="1424"/>
      <c r="C6" s="264" t="s">
        <v>61</v>
      </c>
      <c r="D6" s="1126">
        <v>0.29849809825065221</v>
      </c>
      <c r="E6" s="1131">
        <v>0.80258915687443189</v>
      </c>
    </row>
    <row r="7" spans="1:7">
      <c r="B7" s="1424"/>
      <c r="C7" s="235" t="s">
        <v>62</v>
      </c>
      <c r="D7" s="1126">
        <v>2.8384423623735063E-2</v>
      </c>
      <c r="E7" s="1131">
        <v>10.998395232263</v>
      </c>
    </row>
    <row r="8" spans="1:7">
      <c r="B8" s="1424"/>
      <c r="C8" s="235" t="s">
        <v>86</v>
      </c>
      <c r="D8" s="1126">
        <v>0.12506253162199188</v>
      </c>
      <c r="E8" s="1131">
        <v>3.6735755319575518</v>
      </c>
    </row>
    <row r="9" spans="1:7">
      <c r="B9" s="1424"/>
      <c r="C9" s="235" t="s">
        <v>87</v>
      </c>
      <c r="D9" s="1126">
        <v>-3.8794361620219951E-2</v>
      </c>
      <c r="E9" s="1131">
        <v>1.3790795935716629</v>
      </c>
    </row>
    <row r="10" spans="1:7" ht="13.5" thickBot="1">
      <c r="B10" s="1425"/>
      <c r="C10" s="1097" t="s">
        <v>474</v>
      </c>
      <c r="D10" s="1132">
        <v>-0.13465471032903331</v>
      </c>
      <c r="E10" s="1133">
        <v>7.205536405877548</v>
      </c>
    </row>
    <row r="11" spans="1:7" ht="13.5" thickBot="1">
      <c r="B11" s="46"/>
      <c r="C11" s="19"/>
      <c r="D11" s="1134"/>
      <c r="E11" s="1134"/>
    </row>
    <row r="12" spans="1:7">
      <c r="B12" s="1423" t="s">
        <v>1624</v>
      </c>
      <c r="C12" s="1128" t="s">
        <v>60</v>
      </c>
      <c r="D12" s="1129">
        <v>-7.6279677968043066E-2</v>
      </c>
      <c r="E12" s="1130">
        <v>2.0372157549636816</v>
      </c>
    </row>
    <row r="13" spans="1:7">
      <c r="B13" s="1424"/>
      <c r="C13" s="264" t="s">
        <v>61</v>
      </c>
      <c r="D13" s="1126">
        <v>0.46446132368570608</v>
      </c>
      <c r="E13" s="1131">
        <v>0.82426628204600849</v>
      </c>
    </row>
    <row r="14" spans="1:7">
      <c r="B14" s="1424"/>
      <c r="C14" s="235" t="s">
        <v>62</v>
      </c>
      <c r="D14" s="1126">
        <v>-5.2283637087082051E-2</v>
      </c>
      <c r="E14" s="1131">
        <v>11.260272745384594</v>
      </c>
    </row>
    <row r="15" spans="1:7">
      <c r="B15" s="1424"/>
      <c r="C15" s="235" t="s">
        <v>86</v>
      </c>
      <c r="D15" s="1126">
        <v>0.13265019961344782</v>
      </c>
      <c r="E15" s="1131">
        <v>3.7877557335803012</v>
      </c>
    </row>
    <row r="16" spans="1:7">
      <c r="B16" s="1424"/>
      <c r="C16" s="235" t="s">
        <v>87</v>
      </c>
      <c r="D16" s="1126">
        <v>9.1797243278116586E-2</v>
      </c>
      <c r="E16" s="1131">
        <v>1.2752211645525902</v>
      </c>
    </row>
    <row r="17" spans="2:7" ht="13.5" thickBot="1">
      <c r="B17" s="1425"/>
      <c r="C17" s="1097" t="s">
        <v>474</v>
      </c>
      <c r="D17" s="1132">
        <v>-6.9843724667759025E-2</v>
      </c>
      <c r="E17" s="1133">
        <v>8.7260830291379481</v>
      </c>
    </row>
    <row r="18" spans="2:7" ht="13.5" thickBot="1">
      <c r="B18" s="46"/>
      <c r="C18" s="19"/>
      <c r="D18" s="1135"/>
      <c r="E18" s="1136"/>
    </row>
    <row r="19" spans="2:7">
      <c r="B19" s="1423" t="s">
        <v>1625</v>
      </c>
      <c r="C19" s="1128" t="s">
        <v>60</v>
      </c>
      <c r="D19" s="1129">
        <v>4.881646032128914E-2</v>
      </c>
      <c r="E19" s="1137">
        <v>2.1224203649561666</v>
      </c>
    </row>
    <row r="20" spans="2:7">
      <c r="B20" s="1424"/>
      <c r="C20" s="264" t="s">
        <v>61</v>
      </c>
      <c r="D20" s="1126">
        <v>0.67741163825617401</v>
      </c>
      <c r="E20" s="1138">
        <v>0.83810763347521178</v>
      </c>
    </row>
    <row r="21" spans="2:7">
      <c r="B21" s="1424"/>
      <c r="C21" s="235" t="s">
        <v>62</v>
      </c>
      <c r="D21" s="1126">
        <v>0.21197825804694986</v>
      </c>
      <c r="E21" s="1138">
        <v>9.5337275057214956</v>
      </c>
    </row>
    <row r="22" spans="2:7">
      <c r="B22" s="1424"/>
      <c r="C22" s="235" t="s">
        <v>86</v>
      </c>
      <c r="D22" s="1126">
        <v>9.6838061986850632E-2</v>
      </c>
      <c r="E22" s="1138">
        <v>3.4960099295301448</v>
      </c>
    </row>
    <row r="23" spans="2:7">
      <c r="B23" s="1424"/>
      <c r="C23" s="235" t="s">
        <v>87</v>
      </c>
      <c r="D23" s="1126">
        <v>9.4428840385205923E-2</v>
      </c>
      <c r="E23" s="1138">
        <v>1.287760133658602</v>
      </c>
    </row>
    <row r="24" spans="2:7" ht="13.5" thickBot="1">
      <c r="B24" s="1425"/>
      <c r="C24" s="1097" t="s">
        <v>474</v>
      </c>
      <c r="D24" s="1132">
        <v>-0.19941260326217211</v>
      </c>
      <c r="E24" s="1139">
        <v>9.8115966032724522</v>
      </c>
    </row>
    <row r="25" spans="2:7" ht="13.5" thickBot="1">
      <c r="B25" s="46"/>
      <c r="C25" s="19"/>
      <c r="D25" s="19"/>
      <c r="E25" s="1134"/>
    </row>
    <row r="26" spans="2:7">
      <c r="B26" s="1423" t="s">
        <v>1626</v>
      </c>
      <c r="C26" s="1128" t="s">
        <v>60</v>
      </c>
      <c r="D26" s="1129">
        <v>-8.983406563529199E-2</v>
      </c>
      <c r="E26" s="1137">
        <v>2.116793863757906</v>
      </c>
    </row>
    <row r="27" spans="2:7">
      <c r="B27" s="1424"/>
      <c r="C27" s="264" t="s">
        <v>61</v>
      </c>
      <c r="D27" s="1126">
        <v>0.77513307538636045</v>
      </c>
      <c r="E27" s="1138">
        <v>0.85385229757491621</v>
      </c>
      <c r="G27" s="224" t="s">
        <v>64</v>
      </c>
    </row>
    <row r="28" spans="2:7">
      <c r="B28" s="1424"/>
      <c r="C28" s="235" t="s">
        <v>62</v>
      </c>
      <c r="D28" s="1126">
        <v>8.386757097987653E-2</v>
      </c>
      <c r="E28" s="1138">
        <v>9.7138411812181644</v>
      </c>
    </row>
    <row r="29" spans="2:7">
      <c r="B29" s="1424"/>
      <c r="C29" s="235" t="s">
        <v>86</v>
      </c>
      <c r="D29" s="1126">
        <v>0.19714835319977159</v>
      </c>
      <c r="E29" s="1138">
        <v>3.5484084854292499</v>
      </c>
      <c r="G29" s="15" t="s">
        <v>1636</v>
      </c>
    </row>
    <row r="30" spans="2:7">
      <c r="B30" s="1424"/>
      <c r="C30" s="235" t="s">
        <v>87</v>
      </c>
      <c r="D30" s="1126">
        <v>2.9987499965292933E-2</v>
      </c>
      <c r="E30" s="1138">
        <v>1.1958924220960705</v>
      </c>
    </row>
    <row r="31" spans="2:7" ht="13.5" thickBot="1">
      <c r="B31" s="1425"/>
      <c r="C31" s="1097" t="s">
        <v>474</v>
      </c>
      <c r="D31" s="1132">
        <v>-2.263922599695414E-2</v>
      </c>
      <c r="E31" s="1139">
        <v>10.689679094260558</v>
      </c>
    </row>
    <row r="32" spans="2:7" ht="13.5" thickBot="1">
      <c r="B32" s="46"/>
      <c r="C32" s="19"/>
      <c r="D32" s="19"/>
      <c r="E32" s="1134"/>
    </row>
    <row r="33" spans="2:5">
      <c r="B33" s="1423" t="s">
        <v>1627</v>
      </c>
      <c r="C33" s="1128" t="s">
        <v>60</v>
      </c>
      <c r="D33" s="1129">
        <v>-7.1024032867767969E-2</v>
      </c>
      <c r="E33" s="1137">
        <v>2.3939941516686551</v>
      </c>
    </row>
    <row r="34" spans="2:5">
      <c r="B34" s="1424"/>
      <c r="C34" s="264" t="s">
        <v>61</v>
      </c>
      <c r="D34" s="1126">
        <v>0.76360535771323679</v>
      </c>
      <c r="E34" s="1138">
        <v>0.80095953215253257</v>
      </c>
    </row>
    <row r="35" spans="2:5">
      <c r="B35" s="1424"/>
      <c r="C35" s="235" t="s">
        <v>62</v>
      </c>
      <c r="D35" s="1126">
        <v>4.323765274112696E-2</v>
      </c>
      <c r="E35" s="1138">
        <v>7.3295056609596312</v>
      </c>
    </row>
    <row r="36" spans="2:5">
      <c r="B36" s="1424"/>
      <c r="C36" s="235" t="s">
        <v>86</v>
      </c>
      <c r="D36" s="1126">
        <v>7.9510132964419278E-2</v>
      </c>
      <c r="E36" s="1138">
        <v>4.1953149629791566</v>
      </c>
    </row>
    <row r="37" spans="2:5">
      <c r="B37" s="1424"/>
      <c r="C37" s="235" t="s">
        <v>87</v>
      </c>
      <c r="D37" s="1126">
        <v>8.7721682413570756E-2</v>
      </c>
      <c r="E37" s="1138">
        <v>1.1161371675625871</v>
      </c>
    </row>
    <row r="38" spans="2:5" ht="13.5" thickBot="1">
      <c r="B38" s="1425"/>
      <c r="C38" s="1097" t="s">
        <v>474</v>
      </c>
      <c r="D38" s="1132">
        <v>5.1877126420900449E-2</v>
      </c>
      <c r="E38" s="1139">
        <v>9.2792043114379084</v>
      </c>
    </row>
    <row r="39" spans="2:5" ht="13.5" thickBot="1">
      <c r="B39" s="46"/>
      <c r="C39" s="19"/>
      <c r="D39" s="19"/>
      <c r="E39" s="1134"/>
    </row>
    <row r="40" spans="2:5">
      <c r="B40" s="1423" t="s">
        <v>1628</v>
      </c>
      <c r="C40" s="1128" t="s">
        <v>60</v>
      </c>
      <c r="D40" s="1129">
        <v>-1.9739575175909258E-2</v>
      </c>
      <c r="E40" s="1137">
        <v>2.6047132537886344</v>
      </c>
    </row>
    <row r="41" spans="2:5">
      <c r="B41" s="1424"/>
      <c r="C41" s="264" t="s">
        <v>61</v>
      </c>
      <c r="D41" s="1126">
        <v>0.75605057209244431</v>
      </c>
      <c r="E41" s="1138">
        <v>0.80934888809810646</v>
      </c>
    </row>
    <row r="42" spans="2:5">
      <c r="B42" s="1424"/>
      <c r="C42" s="235" t="s">
        <v>62</v>
      </c>
      <c r="D42" s="1126">
        <v>0.43562437055737407</v>
      </c>
      <c r="E42" s="1138">
        <v>8.0452704039633343</v>
      </c>
    </row>
    <row r="43" spans="2:5">
      <c r="B43" s="1424"/>
      <c r="C43" s="235" t="s">
        <v>86</v>
      </c>
      <c r="D43" s="1126">
        <v>1.1547476219091923</v>
      </c>
      <c r="E43" s="1138">
        <v>2.6528197094936088</v>
      </c>
    </row>
    <row r="44" spans="2:5">
      <c r="B44" s="1424"/>
      <c r="C44" s="235" t="s">
        <v>87</v>
      </c>
      <c r="D44" s="1126">
        <v>0.25820002688671906</v>
      </c>
      <c r="E44" s="1138">
        <v>1.1260980792801467</v>
      </c>
    </row>
    <row r="45" spans="2:5" ht="13.5" thickBot="1">
      <c r="B45" s="1425"/>
      <c r="C45" s="1097" t="s">
        <v>474</v>
      </c>
      <c r="D45" s="1132">
        <v>4.2794728168120411E-2</v>
      </c>
      <c r="E45" s="1139">
        <v>8.3958369968333688</v>
      </c>
    </row>
  </sheetData>
  <mergeCells count="6">
    <mergeCell ref="B33:B38"/>
    <mergeCell ref="B40:B45"/>
    <mergeCell ref="B5:B10"/>
    <mergeCell ref="B12:B17"/>
    <mergeCell ref="B19:B24"/>
    <mergeCell ref="B26:B31"/>
  </mergeCells>
  <phoneticPr fontId="39" type="noConversion"/>
  <hyperlinks>
    <hyperlink ref="G29" location="Мазмұны!B97" display="мазмұнға"/>
  </hyperlinks>
  <pageMargins left="0.75" right="0.75" top="1" bottom="1" header="0.5" footer="0.5"/>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2"/>
  <dimension ref="A2:F32"/>
  <sheetViews>
    <sheetView workbookViewId="0">
      <selection activeCell="B32" sqref="B32"/>
    </sheetView>
  </sheetViews>
  <sheetFormatPr defaultRowHeight="12.75"/>
  <cols>
    <col min="1" max="1" width="12.140625" style="47" customWidth="1"/>
    <col min="2" max="2" width="28" style="47" customWidth="1"/>
    <col min="3" max="6" width="10.140625" style="47" bestFit="1" customWidth="1"/>
    <col min="7" max="16384" width="9.140625" style="47"/>
  </cols>
  <sheetData>
    <row r="2" spans="1:6">
      <c r="A2" s="47" t="s">
        <v>1630</v>
      </c>
      <c r="B2" s="220" t="s">
        <v>1499</v>
      </c>
    </row>
    <row r="4" spans="1:6">
      <c r="B4" s="221"/>
      <c r="C4" s="222">
        <v>39448</v>
      </c>
      <c r="D4" s="222">
        <v>39814</v>
      </c>
      <c r="E4" s="222">
        <v>40179</v>
      </c>
      <c r="F4" s="222">
        <v>40452</v>
      </c>
    </row>
    <row r="5" spans="1:6" ht="25.5">
      <c r="B5" s="257" t="s">
        <v>496</v>
      </c>
      <c r="C5" s="276">
        <v>0.22322538300591613</v>
      </c>
      <c r="D5" s="276">
        <v>0.16768528989796055</v>
      </c>
      <c r="E5" s="276">
        <v>0.15097151880611193</v>
      </c>
      <c r="F5" s="276">
        <v>0.1207924038990479</v>
      </c>
    </row>
    <row r="6" spans="1:6" ht="38.25">
      <c r="B6" s="257" t="s">
        <v>497</v>
      </c>
      <c r="C6" s="276">
        <v>0.12690425626223098</v>
      </c>
      <c r="D6" s="276">
        <v>0.13055695216033503</v>
      </c>
      <c r="E6" s="276">
        <v>0.12806290714430751</v>
      </c>
      <c r="F6" s="276">
        <v>0.10946711638395271</v>
      </c>
    </row>
    <row r="7" spans="1:6" ht="51">
      <c r="B7" s="257" t="s">
        <v>498</v>
      </c>
      <c r="C7" s="276">
        <v>0.41071107113317301</v>
      </c>
      <c r="D7" s="276">
        <v>0.29018933956434434</v>
      </c>
      <c r="E7" s="276">
        <v>0.23742027391706622</v>
      </c>
      <c r="F7" s="276">
        <v>0.20334733344210554</v>
      </c>
    </row>
    <row r="8" spans="1:6" ht="38.25">
      <c r="B8" s="257" t="s">
        <v>499</v>
      </c>
      <c r="C8" s="276">
        <v>1.9830657245201631E-2</v>
      </c>
      <c r="D8" s="276">
        <v>7.000149693073103E-2</v>
      </c>
      <c r="E8" s="276">
        <v>0.29006238882805063</v>
      </c>
      <c r="F8" s="276">
        <v>0.29803811462628188</v>
      </c>
    </row>
    <row r="11" spans="1:6">
      <c r="B11" s="220" t="s">
        <v>1499</v>
      </c>
    </row>
    <row r="28" spans="2:2" ht="18" customHeight="1"/>
    <row r="30" spans="2:2">
      <c r="B30" s="224" t="s">
        <v>495</v>
      </c>
    </row>
    <row r="32" spans="2:2">
      <c r="B32" s="15" t="s">
        <v>1636</v>
      </c>
    </row>
  </sheetData>
  <phoneticPr fontId="39" type="noConversion"/>
  <hyperlinks>
    <hyperlink ref="B32" location="Мазмұны!B98" display="мазмұнға"/>
  </hyperlinks>
  <pageMargins left="0.75" right="0.75" top="1" bottom="1" header="0.5" footer="0.5"/>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3"/>
  <dimension ref="A2:M12"/>
  <sheetViews>
    <sheetView workbookViewId="0">
      <selection activeCell="E15" sqref="E15"/>
    </sheetView>
  </sheetViews>
  <sheetFormatPr defaultColWidth="29.140625" defaultRowHeight="15.75"/>
  <cols>
    <col min="1" max="1" width="5.85546875" style="211" customWidth="1"/>
    <col min="2" max="2" width="28.5703125" style="211" customWidth="1"/>
    <col min="3" max="3" width="6.7109375" style="211" customWidth="1"/>
    <col min="4" max="5" width="7.42578125" style="211" customWidth="1"/>
    <col min="6" max="6" width="7.7109375" style="211" customWidth="1"/>
    <col min="7" max="7" width="7.5703125" style="211" customWidth="1"/>
    <col min="8" max="8" width="7.140625" style="211" customWidth="1"/>
    <col min="9" max="9" width="8.42578125" style="211" customWidth="1"/>
    <col min="10" max="10" width="7.85546875" style="211" customWidth="1"/>
    <col min="11" max="11" width="7.7109375" style="211" customWidth="1"/>
    <col min="12" max="12" width="7.85546875" style="211" customWidth="1"/>
    <col min="13" max="13" width="8.42578125" style="211" customWidth="1"/>
    <col min="14" max="16384" width="29.140625" style="211"/>
  </cols>
  <sheetData>
    <row r="2" spans="1:13" s="281" customFormat="1">
      <c r="A2" s="280" t="s">
        <v>1630</v>
      </c>
      <c r="B2" s="1145" t="s">
        <v>1291</v>
      </c>
    </row>
    <row r="3" spans="1:13" s="281" customFormat="1">
      <c r="B3" s="1146"/>
    </row>
    <row r="4" spans="1:13">
      <c r="B4" s="1427" t="s">
        <v>500</v>
      </c>
      <c r="C4" s="1429" t="s">
        <v>102</v>
      </c>
      <c r="D4" s="1426" t="s">
        <v>1335</v>
      </c>
      <c r="E4" s="1426" t="s">
        <v>1336</v>
      </c>
      <c r="F4" s="1426" t="s">
        <v>1337</v>
      </c>
      <c r="G4" s="1426" t="s">
        <v>1338</v>
      </c>
      <c r="H4" s="1426" t="s">
        <v>1339</v>
      </c>
      <c r="I4" s="1426" t="s">
        <v>1340</v>
      </c>
      <c r="J4" s="1426" t="s">
        <v>1341</v>
      </c>
      <c r="K4" s="1426" t="s">
        <v>1342</v>
      </c>
      <c r="L4" s="1426" t="s">
        <v>1342</v>
      </c>
      <c r="M4" s="1426" t="s">
        <v>501</v>
      </c>
    </row>
    <row r="5" spans="1:13">
      <c r="B5" s="1428"/>
      <c r="C5" s="1429"/>
      <c r="D5" s="1426"/>
      <c r="E5" s="1426"/>
      <c r="F5" s="1426"/>
      <c r="G5" s="1426"/>
      <c r="H5" s="1426"/>
      <c r="I5" s="1426"/>
      <c r="J5" s="1426"/>
      <c r="K5" s="1426"/>
      <c r="L5" s="1426"/>
      <c r="M5" s="1426"/>
    </row>
    <row r="6" spans="1:13" ht="51">
      <c r="B6" s="945" t="s">
        <v>502</v>
      </c>
      <c r="C6" s="1147" t="s">
        <v>1343</v>
      </c>
      <c r="D6" s="1147" t="s">
        <v>1344</v>
      </c>
      <c r="E6" s="1147" t="s">
        <v>1345</v>
      </c>
      <c r="F6" s="1147" t="s">
        <v>1346</v>
      </c>
      <c r="G6" s="1147" t="s">
        <v>1347</v>
      </c>
      <c r="H6" s="1147" t="s">
        <v>1348</v>
      </c>
      <c r="I6" s="1147" t="s">
        <v>1349</v>
      </c>
      <c r="J6" s="1147" t="s">
        <v>1350</v>
      </c>
      <c r="K6" s="1147" t="s">
        <v>1351</v>
      </c>
      <c r="L6" s="1147" t="s">
        <v>1352</v>
      </c>
      <c r="M6" s="1147" t="s">
        <v>1353</v>
      </c>
    </row>
    <row r="7" spans="1:13" ht="25.5">
      <c r="B7" s="945" t="s">
        <v>1534</v>
      </c>
      <c r="C7" s="1147" t="s">
        <v>1354</v>
      </c>
      <c r="D7" s="1147" t="s">
        <v>1355</v>
      </c>
      <c r="E7" s="1147" t="s">
        <v>1356</v>
      </c>
      <c r="F7" s="1147" t="s">
        <v>1357</v>
      </c>
      <c r="G7" s="1147" t="s">
        <v>1358</v>
      </c>
      <c r="H7" s="1147" t="s">
        <v>1359</v>
      </c>
      <c r="I7" s="1147" t="s">
        <v>1360</v>
      </c>
      <c r="J7" s="1147" t="s">
        <v>1361</v>
      </c>
      <c r="K7" s="1147" t="s">
        <v>1362</v>
      </c>
      <c r="L7" s="1147" t="s">
        <v>1363</v>
      </c>
      <c r="M7" s="1147" t="s">
        <v>1364</v>
      </c>
    </row>
    <row r="8" spans="1:13">
      <c r="B8" s="1426" t="s">
        <v>1234</v>
      </c>
      <c r="C8" s="1430" t="s">
        <v>1365</v>
      </c>
      <c r="D8" s="1430" t="s">
        <v>1366</v>
      </c>
      <c r="E8" s="1430" t="s">
        <v>1367</v>
      </c>
      <c r="F8" s="1430" t="s">
        <v>1368</v>
      </c>
      <c r="G8" s="1430" t="s">
        <v>1369</v>
      </c>
      <c r="H8" s="1430" t="s">
        <v>1370</v>
      </c>
      <c r="I8" s="1430" t="s">
        <v>1371</v>
      </c>
      <c r="J8" s="1430" t="s">
        <v>1372</v>
      </c>
      <c r="K8" s="1430" t="s">
        <v>1373</v>
      </c>
      <c r="L8" s="1430" t="s">
        <v>1374</v>
      </c>
      <c r="M8" s="1430" t="s">
        <v>1375</v>
      </c>
    </row>
    <row r="9" spans="1:13">
      <c r="B9" s="1426"/>
      <c r="C9" s="1430"/>
      <c r="D9" s="1430"/>
      <c r="E9" s="1430"/>
      <c r="F9" s="1430"/>
      <c r="G9" s="1430"/>
      <c r="H9" s="1430"/>
      <c r="I9" s="1430"/>
      <c r="J9" s="1430"/>
      <c r="K9" s="1430"/>
      <c r="L9" s="1430"/>
      <c r="M9" s="1430"/>
    </row>
    <row r="10" spans="1:13">
      <c r="B10" s="224" t="s">
        <v>64</v>
      </c>
    </row>
    <row r="12" spans="1:13">
      <c r="B12" s="15" t="s">
        <v>1636</v>
      </c>
    </row>
  </sheetData>
  <mergeCells count="24">
    <mergeCell ref="L4:L5"/>
    <mergeCell ref="M4:M5"/>
    <mergeCell ref="B8:B9"/>
    <mergeCell ref="C8:C9"/>
    <mergeCell ref="D8:D9"/>
    <mergeCell ref="E8:E9"/>
    <mergeCell ref="L8:L9"/>
    <mergeCell ref="M8:M9"/>
    <mergeCell ref="J4:J5"/>
    <mergeCell ref="K4:K5"/>
    <mergeCell ref="F8:F9"/>
    <mergeCell ref="G8:G9"/>
    <mergeCell ref="H8:H9"/>
    <mergeCell ref="I8:I9"/>
    <mergeCell ref="J8:J9"/>
    <mergeCell ref="K8:K9"/>
    <mergeCell ref="G4:G5"/>
    <mergeCell ref="F4:F5"/>
    <mergeCell ref="H4:H5"/>
    <mergeCell ref="I4:I5"/>
    <mergeCell ref="B4:B5"/>
    <mergeCell ref="C4:C5"/>
    <mergeCell ref="D4:D5"/>
    <mergeCell ref="E4:E5"/>
  </mergeCells>
  <phoneticPr fontId="39" type="noConversion"/>
  <hyperlinks>
    <hyperlink ref="B12" location="Мазмұны!B99" display="мазмұнға"/>
  </hyperlinks>
  <pageMargins left="0.75" right="0.75" top="1" bottom="1" header="0.5" footer="0.5"/>
  <pageSetup paperSize="9" orientation="portrait"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2"/>
  <dimension ref="A2:T44"/>
  <sheetViews>
    <sheetView workbookViewId="0">
      <selection activeCell="G18" sqref="G18"/>
    </sheetView>
  </sheetViews>
  <sheetFormatPr defaultRowHeight="12.75"/>
  <cols>
    <col min="1" max="1" width="6.42578125" style="47" customWidth="1"/>
    <col min="2" max="2" width="20" style="47" customWidth="1"/>
    <col min="3" max="13" width="9.140625" style="47"/>
    <col min="14" max="14" width="12.42578125" style="47" bestFit="1" customWidth="1"/>
    <col min="15" max="16384" width="9.140625" style="47"/>
  </cols>
  <sheetData>
    <row r="2" spans="1:15">
      <c r="A2" s="47" t="s">
        <v>1630</v>
      </c>
      <c r="B2" s="220" t="s">
        <v>503</v>
      </c>
    </row>
    <row r="3" spans="1:15">
      <c r="C3" s="1411" t="s">
        <v>928</v>
      </c>
      <c r="D3" s="1411"/>
      <c r="E3" s="1411"/>
      <c r="F3" s="1411"/>
      <c r="G3" s="1411"/>
      <c r="H3" s="1411"/>
      <c r="I3" s="1411"/>
      <c r="J3" s="1411"/>
      <c r="K3" s="1411"/>
      <c r="L3" s="1411"/>
      <c r="M3" s="1411"/>
      <c r="N3" s="1411"/>
      <c r="O3" s="1411"/>
    </row>
    <row r="4" spans="1:15">
      <c r="B4" s="221"/>
      <c r="C4" s="243" t="s">
        <v>506</v>
      </c>
      <c r="D4" s="243" t="s">
        <v>507</v>
      </c>
      <c r="E4" s="502" t="s">
        <v>508</v>
      </c>
      <c r="F4" s="243" t="s">
        <v>509</v>
      </c>
      <c r="G4" s="243" t="s">
        <v>510</v>
      </c>
      <c r="H4" s="243" t="s">
        <v>511</v>
      </c>
      <c r="I4" s="243" t="s">
        <v>512</v>
      </c>
      <c r="J4" s="243" t="s">
        <v>507</v>
      </c>
      <c r="K4" s="502" t="s">
        <v>508</v>
      </c>
      <c r="L4" s="243" t="s">
        <v>509</v>
      </c>
      <c r="M4" s="243" t="s">
        <v>510</v>
      </c>
      <c r="N4" s="243" t="s">
        <v>511</v>
      </c>
      <c r="O4" s="243" t="s">
        <v>512</v>
      </c>
    </row>
    <row r="5" spans="1:15">
      <c r="B5" s="223" t="s">
        <v>1233</v>
      </c>
      <c r="C5" s="300">
        <v>0.1610534998098625</v>
      </c>
      <c r="D5" s="300">
        <v>0.17147637711028735</v>
      </c>
      <c r="E5" s="300">
        <v>0.16784040507287873</v>
      </c>
      <c r="F5" s="300">
        <v>0.16525569134348009</v>
      </c>
      <c r="G5" s="300">
        <v>0.16135963798431044</v>
      </c>
      <c r="H5" s="300">
        <v>0.16475070787738896</v>
      </c>
      <c r="I5" s="300">
        <v>0.16323155887755325</v>
      </c>
      <c r="J5" s="300">
        <v>0.10338705110191811</v>
      </c>
      <c r="K5" s="300">
        <v>0.10707768446626745</v>
      </c>
      <c r="L5" s="300">
        <v>0.10482294107032793</v>
      </c>
      <c r="M5" s="300">
        <v>0.10142426659357666</v>
      </c>
      <c r="N5" s="300">
        <v>0.10438242492253291</v>
      </c>
      <c r="O5" s="300">
        <v>0.10305721388044795</v>
      </c>
    </row>
    <row r="6" spans="1:15">
      <c r="B6" s="223" t="s">
        <v>1500</v>
      </c>
      <c r="C6" s="300">
        <v>0.1610534998098625</v>
      </c>
      <c r="D6" s="300">
        <v>0.17147637711028735</v>
      </c>
      <c r="E6" s="300">
        <v>0.16784040507287873</v>
      </c>
      <c r="F6" s="300">
        <v>0.16373054470340886</v>
      </c>
      <c r="G6" s="300">
        <v>0.1505333513131335</v>
      </c>
      <c r="H6" s="300">
        <v>0.14821167884694786</v>
      </c>
      <c r="I6" s="300">
        <v>0.13341302821273196</v>
      </c>
      <c r="J6" s="300">
        <v>0.10338705110191811</v>
      </c>
      <c r="K6" s="300">
        <v>0.10716590940418921</v>
      </c>
      <c r="L6" s="300">
        <v>0.10349249806016911</v>
      </c>
      <c r="M6" s="300">
        <v>9.198008788367229E-2</v>
      </c>
      <c r="N6" s="300">
        <v>8.9954805315190497E-2</v>
      </c>
      <c r="O6" s="300">
        <v>7.7045383506966644E-2</v>
      </c>
    </row>
    <row r="7" spans="1:15">
      <c r="B7" s="1431" t="s">
        <v>621</v>
      </c>
      <c r="C7" s="1432"/>
      <c r="D7" s="1432"/>
      <c r="E7" s="1432"/>
      <c r="F7" s="1432"/>
      <c r="G7" s="1432"/>
      <c r="H7" s="1432"/>
      <c r="I7" s="1432"/>
      <c r="J7" s="1432"/>
      <c r="K7" s="1432"/>
      <c r="L7" s="1432"/>
      <c r="M7" s="1432"/>
      <c r="N7" s="1432"/>
      <c r="O7" s="1433"/>
    </row>
    <row r="8" spans="1:15">
      <c r="B8" s="223" t="s">
        <v>504</v>
      </c>
      <c r="C8" s="300">
        <v>0.1610534998098625</v>
      </c>
      <c r="D8" s="300">
        <v>0.17147637711028699</v>
      </c>
      <c r="E8" s="300">
        <v>0.16784040507287873</v>
      </c>
      <c r="F8" s="300">
        <v>0.16453695085744302</v>
      </c>
      <c r="G8" s="300">
        <v>0.15892278372771693</v>
      </c>
      <c r="H8" s="300">
        <v>0.1515511587777961</v>
      </c>
      <c r="I8" s="300">
        <v>0.14331702244926753</v>
      </c>
      <c r="J8" s="300">
        <v>0.10338705110191811</v>
      </c>
      <c r="K8" s="300">
        <v>0.10716590940418921</v>
      </c>
      <c r="L8" s="300">
        <v>0.10419595660165971</v>
      </c>
      <c r="M8" s="300">
        <v>9.929850659956771E-2</v>
      </c>
      <c r="N8" s="300">
        <v>9.2867959771836803E-2</v>
      </c>
      <c r="O8" s="300">
        <v>8.5685011696447863E-2</v>
      </c>
    </row>
    <row r="9" spans="1:15">
      <c r="B9" s="223" t="s">
        <v>1501</v>
      </c>
      <c r="C9" s="300"/>
      <c r="D9" s="300"/>
      <c r="E9" s="300"/>
      <c r="F9" s="300">
        <v>40.484788990684116</v>
      </c>
      <c r="G9" s="300">
        <v>170.4856993971521</v>
      </c>
      <c r="H9" s="300">
        <v>193.35567828919164</v>
      </c>
      <c r="I9" s="300">
        <v>339.13198074551161</v>
      </c>
      <c r="J9" s="300"/>
      <c r="K9" s="300"/>
      <c r="L9" s="300"/>
      <c r="M9" s="300"/>
      <c r="N9" s="300"/>
      <c r="O9" s="300"/>
    </row>
    <row r="10" spans="1:15">
      <c r="B10" s="223" t="s">
        <v>505</v>
      </c>
      <c r="C10" s="300"/>
      <c r="D10" s="300"/>
      <c r="E10" s="300"/>
      <c r="F10" s="300">
        <v>32.5411655942831</v>
      </c>
      <c r="G10" s="300">
        <v>87.844351389549402</v>
      </c>
      <c r="H10" s="300">
        <v>160.45963604324734</v>
      </c>
      <c r="I10" s="300">
        <v>241.57121692744224</v>
      </c>
      <c r="J10" s="300"/>
      <c r="K10" s="300"/>
      <c r="L10" s="300"/>
      <c r="M10" s="300"/>
      <c r="N10" s="300"/>
      <c r="O10" s="300"/>
    </row>
    <row r="11" spans="1:15">
      <c r="B11" s="1432" t="s">
        <v>620</v>
      </c>
      <c r="C11" s="1432"/>
      <c r="D11" s="1432"/>
      <c r="E11" s="1432"/>
      <c r="F11" s="1432"/>
      <c r="G11" s="1432"/>
      <c r="H11" s="1432"/>
      <c r="I11" s="1432"/>
      <c r="J11" s="1432"/>
      <c r="K11" s="1432"/>
      <c r="L11" s="1432"/>
      <c r="M11" s="1432"/>
      <c r="N11" s="1432"/>
      <c r="O11" s="1433"/>
    </row>
    <row r="12" spans="1:15">
      <c r="B12" s="223" t="s">
        <v>1500</v>
      </c>
      <c r="C12" s="300">
        <v>0.1610534998098625</v>
      </c>
      <c r="D12" s="300">
        <v>0.17147637711028735</v>
      </c>
      <c r="E12" s="300">
        <v>0.16784040507287873</v>
      </c>
      <c r="F12" s="300">
        <v>0.14529207534850735</v>
      </c>
      <c r="G12" s="300">
        <v>0.12831451302607183</v>
      </c>
      <c r="H12" s="300">
        <v>0.13298667303467585</v>
      </c>
      <c r="I12" s="300">
        <v>0.12648161224027377</v>
      </c>
      <c r="J12" s="300">
        <v>0.10338705110191811</v>
      </c>
      <c r="K12" s="300">
        <v>0.10716590940418921</v>
      </c>
      <c r="L12" s="300">
        <v>8.7407924926853536E-2</v>
      </c>
      <c r="M12" s="300">
        <v>7.2597756168021887E-2</v>
      </c>
      <c r="N12" s="300">
        <v>7.6673457784163179E-2</v>
      </c>
      <c r="O12" s="300">
        <v>7.0998847594439904E-2</v>
      </c>
    </row>
    <row r="13" spans="1:15">
      <c r="B13" s="223" t="s">
        <v>504</v>
      </c>
      <c r="C13" s="300">
        <v>0.1610534998098625</v>
      </c>
      <c r="D13" s="300">
        <v>0.17147637711028699</v>
      </c>
      <c r="E13" s="300">
        <v>0.16784040507287873</v>
      </c>
      <c r="F13" s="300">
        <v>0.15968584087548815</v>
      </c>
      <c r="G13" s="300">
        <v>0.13472616465171625</v>
      </c>
      <c r="H13" s="300">
        <v>0.13954952640049814</v>
      </c>
      <c r="I13" s="300">
        <v>0.14286041658449289</v>
      </c>
      <c r="J13" s="300">
        <v>0.10338705110191811</v>
      </c>
      <c r="K13" s="300">
        <v>0.10716590940418921</v>
      </c>
      <c r="L13" s="300">
        <v>9.9964150165852292E-2</v>
      </c>
      <c r="M13" s="300">
        <v>7.8190882012310281E-2</v>
      </c>
      <c r="N13" s="300">
        <v>8.2398482616429611E-2</v>
      </c>
      <c r="O13" s="300">
        <v>8.5286697157225186E-2</v>
      </c>
    </row>
    <row r="14" spans="1:15">
      <c r="B14" s="223" t="s">
        <v>1501</v>
      </c>
      <c r="C14" s="300"/>
      <c r="D14" s="300"/>
      <c r="E14" s="300"/>
      <c r="F14" s="300">
        <v>222.11566547729026</v>
      </c>
      <c r="G14" s="300">
        <v>389.35566061334055</v>
      </c>
      <c r="H14" s="300">
        <v>343.33185564805319</v>
      </c>
      <c r="I14" s="300">
        <v>407.41092159133473</v>
      </c>
      <c r="J14" s="300"/>
      <c r="K14" s="300"/>
      <c r="L14" s="300"/>
      <c r="M14" s="300"/>
      <c r="N14" s="300"/>
      <c r="O14" s="300"/>
    </row>
    <row r="15" spans="1:15">
      <c r="B15" s="223" t="s">
        <v>505</v>
      </c>
      <c r="C15" s="300"/>
      <c r="D15" s="300"/>
      <c r="E15" s="300"/>
      <c r="F15" s="300">
        <v>80.327743807249547</v>
      </c>
      <c r="G15" s="300">
        <v>326.19673553787118</v>
      </c>
      <c r="H15" s="300">
        <v>278.68349541035798</v>
      </c>
      <c r="I15" s="300">
        <v>246.06908070515868</v>
      </c>
      <c r="J15" s="300"/>
      <c r="K15" s="300"/>
      <c r="L15" s="300"/>
      <c r="M15" s="300"/>
      <c r="N15" s="300"/>
      <c r="O15" s="300"/>
    </row>
    <row r="18" spans="2:20">
      <c r="B18" s="220" t="s">
        <v>503</v>
      </c>
    </row>
    <row r="19" spans="2:20">
      <c r="C19" s="220" t="s">
        <v>1292</v>
      </c>
      <c r="H19" s="220" t="s">
        <v>110</v>
      </c>
      <c r="N19" s="220" t="s">
        <v>1294</v>
      </c>
      <c r="T19" s="220" t="s">
        <v>289</v>
      </c>
    </row>
    <row r="39" spans="2:2">
      <c r="B39" s="224" t="s">
        <v>513</v>
      </c>
    </row>
    <row r="40" spans="2:2">
      <c r="B40" s="224" t="s">
        <v>619</v>
      </c>
    </row>
    <row r="41" spans="2:2">
      <c r="B41" s="224"/>
    </row>
    <row r="42" spans="2:2">
      <c r="B42" s="224" t="s">
        <v>179</v>
      </c>
    </row>
    <row r="44" spans="2:2">
      <c r="B44" s="15" t="s">
        <v>1636</v>
      </c>
    </row>
  </sheetData>
  <mergeCells count="4">
    <mergeCell ref="C3:I3"/>
    <mergeCell ref="J3:O3"/>
    <mergeCell ref="B7:O7"/>
    <mergeCell ref="B11:O11"/>
  </mergeCells>
  <phoneticPr fontId="39" type="noConversion"/>
  <hyperlinks>
    <hyperlink ref="B44" location="Мазмұны!B100" display="мазмұнға"/>
  </hyperlinks>
  <pageMargins left="0.75" right="0.75" top="1" bottom="1" header="0.5" footer="0.5"/>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3"/>
  <dimension ref="A2:F30"/>
  <sheetViews>
    <sheetView topLeftCell="A20" workbookViewId="0">
      <selection activeCell="B30" sqref="B30"/>
    </sheetView>
  </sheetViews>
  <sheetFormatPr defaultRowHeight="12.75"/>
  <cols>
    <col min="1" max="1" width="5.5703125" customWidth="1"/>
    <col min="2" max="2" width="20" customWidth="1"/>
  </cols>
  <sheetData>
    <row r="2" spans="1:6">
      <c r="A2" s="47" t="s">
        <v>1630</v>
      </c>
      <c r="B2" s="1" t="s">
        <v>514</v>
      </c>
    </row>
    <row r="4" spans="1:6">
      <c r="B4" s="1155" t="s">
        <v>158</v>
      </c>
      <c r="C4" s="1156" t="s">
        <v>1376</v>
      </c>
      <c r="D4" s="1157">
        <v>-0.1</v>
      </c>
      <c r="E4" s="1157">
        <v>-0.2</v>
      </c>
      <c r="F4" s="1157">
        <v>-0.3</v>
      </c>
    </row>
    <row r="5" spans="1:6">
      <c r="B5" s="1155" t="s">
        <v>516</v>
      </c>
      <c r="C5" s="1152">
        <v>1777.464927</v>
      </c>
      <c r="D5" s="1152">
        <v>1696.3836871839994</v>
      </c>
      <c r="E5" s="1153">
        <v>1616.8746983679998</v>
      </c>
      <c r="F5" s="1152">
        <v>1536.1340047519998</v>
      </c>
    </row>
    <row r="6" spans="1:6" ht="25.5">
      <c r="B6" s="1155" t="s">
        <v>517</v>
      </c>
      <c r="C6" s="1151">
        <v>0.112</v>
      </c>
      <c r="D6" s="1154">
        <v>0.10389196895586583</v>
      </c>
      <c r="E6" s="1154">
        <v>9.6861377202456786E-2</v>
      </c>
      <c r="F6" s="1154">
        <v>9.0135843081927985E-2</v>
      </c>
    </row>
    <row r="7" spans="1:6" ht="25.5">
      <c r="B7" s="1155" t="s">
        <v>518</v>
      </c>
      <c r="C7" s="1151">
        <v>0.13100000000000001</v>
      </c>
      <c r="D7" s="1154">
        <v>0.12406713789032824</v>
      </c>
      <c r="E7" s="1154">
        <v>0.11823677409385916</v>
      </c>
      <c r="F7" s="1154">
        <v>0.11238384838714893</v>
      </c>
    </row>
    <row r="8" spans="1:6" ht="25.5">
      <c r="B8" s="1155" t="s">
        <v>519</v>
      </c>
      <c r="C8" s="1151">
        <v>0.17599999999999999</v>
      </c>
      <c r="D8" s="1154">
        <v>0.16659671318972272</v>
      </c>
      <c r="E8" s="1154">
        <v>0.15775347276501389</v>
      </c>
      <c r="F8" s="1154">
        <v>0.148905362061452</v>
      </c>
    </row>
    <row r="10" spans="1:6">
      <c r="B10" s="1" t="s">
        <v>514</v>
      </c>
    </row>
    <row r="28" spans="2:2">
      <c r="B28" s="224" t="s">
        <v>156</v>
      </c>
    </row>
    <row r="30" spans="2:2">
      <c r="B30" s="15" t="s">
        <v>1636</v>
      </c>
    </row>
  </sheetData>
  <phoneticPr fontId="39" type="noConversion"/>
  <hyperlinks>
    <hyperlink ref="B30" location="Мазмұны!B104" display="мазмұнға"/>
  </hyperlinks>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2:N84"/>
  <sheetViews>
    <sheetView topLeftCell="A14" workbookViewId="0">
      <selection activeCell="F25" sqref="F25"/>
    </sheetView>
  </sheetViews>
  <sheetFormatPr defaultRowHeight="12.75"/>
  <cols>
    <col min="1" max="1" width="4.85546875" style="921" bestFit="1" customWidth="1"/>
    <col min="2" max="2" width="7.7109375" style="921" customWidth="1"/>
    <col min="3" max="3" width="9.85546875" style="921" customWidth="1"/>
    <col min="4" max="16384" width="9.140625" style="921"/>
  </cols>
  <sheetData>
    <row r="2" spans="1:6">
      <c r="A2" s="2" t="s">
        <v>1630</v>
      </c>
      <c r="B2" s="220" t="s">
        <v>252</v>
      </c>
    </row>
    <row r="4" spans="1:6">
      <c r="B4" s="918" t="s">
        <v>1631</v>
      </c>
      <c r="C4" s="957" t="s">
        <v>1225</v>
      </c>
      <c r="D4" s="957" t="s">
        <v>1556</v>
      </c>
    </row>
    <row r="5" spans="1:6">
      <c r="B5" s="1327" t="s">
        <v>677</v>
      </c>
      <c r="C5" s="902">
        <v>-0.1331405935282797</v>
      </c>
      <c r="D5" s="902">
        <v>0.2377447848552087</v>
      </c>
    </row>
    <row r="6" spans="1:6">
      <c r="B6" s="1327" t="s">
        <v>678</v>
      </c>
      <c r="C6" s="902">
        <v>6.0612236365846103E-2</v>
      </c>
      <c r="D6" s="902">
        <v>0.35628058471545238</v>
      </c>
    </row>
    <row r="7" spans="1:6">
      <c r="B7" s="1327" t="s">
        <v>679</v>
      </c>
      <c r="C7" s="902">
        <v>0.12677354585113151</v>
      </c>
      <c r="D7" s="902">
        <v>0.28024330616552495</v>
      </c>
      <c r="F7" s="958" t="s">
        <v>252</v>
      </c>
    </row>
    <row r="8" spans="1:6">
      <c r="B8" s="1327" t="s">
        <v>680</v>
      </c>
      <c r="C8" s="902">
        <v>0.18366679690449147</v>
      </c>
      <c r="D8" s="902">
        <v>0.19248818814165217</v>
      </c>
    </row>
    <row r="9" spans="1:6">
      <c r="B9" s="1327" t="s">
        <v>681</v>
      </c>
      <c r="C9" s="902">
        <v>0.27526653660222988</v>
      </c>
      <c r="D9" s="902">
        <v>6.1668651689567172E-2</v>
      </c>
    </row>
    <row r="10" spans="1:6">
      <c r="B10" s="1327" t="s">
        <v>682</v>
      </c>
      <c r="C10" s="902">
        <v>0.45449579119508271</v>
      </c>
      <c r="D10" s="902">
        <v>-0.17324412391060459</v>
      </c>
    </row>
    <row r="11" spans="1:6">
      <c r="B11" s="1327" t="s">
        <v>683</v>
      </c>
      <c r="C11" s="902">
        <v>0.50463141761944152</v>
      </c>
      <c r="D11" s="902">
        <v>-0.32859405777919137</v>
      </c>
    </row>
    <row r="12" spans="1:6">
      <c r="B12" s="1327" t="s">
        <v>684</v>
      </c>
      <c r="C12" s="902">
        <v>0.63396040200606996</v>
      </c>
      <c r="D12" s="902">
        <v>-0.51835171337896657</v>
      </c>
    </row>
    <row r="13" spans="1:6">
      <c r="B13" s="1327" t="s">
        <v>685</v>
      </c>
      <c r="C13" s="902">
        <v>0.63773794863003752</v>
      </c>
      <c r="D13" s="902">
        <v>-0.59149667741359013</v>
      </c>
    </row>
    <row r="14" spans="1:6">
      <c r="B14" s="1327" t="s">
        <v>686</v>
      </c>
      <c r="C14" s="902">
        <v>0.67141454041037019</v>
      </c>
      <c r="D14" s="902">
        <v>-0.66929754952601883</v>
      </c>
    </row>
    <row r="15" spans="1:6">
      <c r="B15" s="1327" t="s">
        <v>687</v>
      </c>
      <c r="C15" s="902">
        <v>0.62281594247596939</v>
      </c>
      <c r="D15" s="902">
        <v>-0.73393071832155876</v>
      </c>
    </row>
    <row r="16" spans="1:6">
      <c r="B16" s="1327" t="s">
        <v>688</v>
      </c>
      <c r="C16" s="902">
        <v>0.60386781243266596</v>
      </c>
      <c r="D16" s="902">
        <v>-0.72156566163593494</v>
      </c>
    </row>
    <row r="17" spans="2:14">
      <c r="B17" s="1327" t="s">
        <v>689</v>
      </c>
      <c r="C17" s="902">
        <v>0.49378109344554932</v>
      </c>
      <c r="D17" s="902">
        <v>-0.67710205019453118</v>
      </c>
    </row>
    <row r="18" spans="2:14">
      <c r="B18" s="1327" t="s">
        <v>690</v>
      </c>
      <c r="C18" s="902">
        <v>0.31501533857285585</v>
      </c>
      <c r="D18" s="902">
        <v>-0.63556266409376871</v>
      </c>
    </row>
    <row r="19" spans="2:14">
      <c r="B19" s="1327" t="s">
        <v>691</v>
      </c>
      <c r="C19" s="902">
        <v>0.16466448667453717</v>
      </c>
      <c r="D19" s="902">
        <v>-0.53105251653963037</v>
      </c>
    </row>
    <row r="20" spans="2:14">
      <c r="B20" s="1327" t="s">
        <v>692</v>
      </c>
      <c r="C20" s="902">
        <v>7.2975609457155144E-2</v>
      </c>
      <c r="D20" s="902">
        <v>-0.49463494996187674</v>
      </c>
    </row>
    <row r="21" spans="2:14">
      <c r="B21" s="1327" t="s">
        <v>693</v>
      </c>
      <c r="C21" s="902">
        <v>-3.5857552929181032E-2</v>
      </c>
      <c r="D21" s="902">
        <v>-0.38664237739546342</v>
      </c>
    </row>
    <row r="22" spans="2:14">
      <c r="B22" s="1327" t="s">
        <v>694</v>
      </c>
      <c r="C22" s="902">
        <v>-0.13219041252226407</v>
      </c>
      <c r="D22" s="902">
        <v>-0.36329093365663778</v>
      </c>
    </row>
    <row r="23" spans="2:14">
      <c r="B23" s="1327" t="s">
        <v>695</v>
      </c>
      <c r="C23" s="902">
        <v>-0.23135095827697316</v>
      </c>
      <c r="D23" s="902">
        <v>-0.40962782317610824</v>
      </c>
      <c r="F23" s="959" t="s">
        <v>345</v>
      </c>
      <c r="G23" s="903" t="s">
        <v>1256</v>
      </c>
    </row>
    <row r="24" spans="2:14">
      <c r="B24" s="1327" t="s">
        <v>696</v>
      </c>
      <c r="C24" s="902">
        <v>-0.38734322108052238</v>
      </c>
      <c r="D24" s="902">
        <v>-0.42885211096391257</v>
      </c>
    </row>
    <row r="25" spans="2:14">
      <c r="B25" s="1327" t="s">
        <v>697</v>
      </c>
      <c r="C25" s="902">
        <v>-0.37908839418988383</v>
      </c>
      <c r="D25" s="902">
        <v>-0.59237895164391741</v>
      </c>
      <c r="F25" s="15" t="s">
        <v>1636</v>
      </c>
    </row>
    <row r="26" spans="2:14">
      <c r="B26" s="1327" t="s">
        <v>698</v>
      </c>
      <c r="C26" s="902">
        <v>-0.42492662694453559</v>
      </c>
      <c r="D26" s="902">
        <v>-0.72105888147661135</v>
      </c>
    </row>
    <row r="27" spans="2:14" ht="12.75" customHeight="1">
      <c r="B27" s="1327" t="s">
        <v>699</v>
      </c>
      <c r="C27" s="902">
        <v>-0.38541298882733738</v>
      </c>
      <c r="D27" s="902">
        <v>-0.79064468721793035</v>
      </c>
      <c r="F27" s="1371" t="s">
        <v>415</v>
      </c>
      <c r="G27" s="1371"/>
      <c r="H27" s="1371"/>
      <c r="I27" s="1371"/>
      <c r="J27" s="1371"/>
      <c r="K27" s="1371"/>
      <c r="L27" s="1371"/>
      <c r="M27" s="1371"/>
      <c r="N27" s="1371"/>
    </row>
    <row r="28" spans="2:14">
      <c r="B28" s="1327" t="s">
        <v>700</v>
      </c>
      <c r="C28" s="902">
        <v>-0.44192880114842142</v>
      </c>
      <c r="D28" s="902">
        <v>-0.72298887823581304</v>
      </c>
      <c r="F28" s="1371"/>
      <c r="G28" s="1371"/>
      <c r="H28" s="1371"/>
      <c r="I28" s="1371"/>
      <c r="J28" s="1371"/>
      <c r="K28" s="1371"/>
      <c r="L28" s="1371"/>
      <c r="M28" s="1371"/>
      <c r="N28" s="1371"/>
    </row>
    <row r="29" spans="2:14">
      <c r="B29" s="1327" t="s">
        <v>701</v>
      </c>
      <c r="C29" s="902">
        <v>-0.5613525759268253</v>
      </c>
      <c r="D29" s="902">
        <v>-0.6008168300410337</v>
      </c>
      <c r="F29" s="1371"/>
      <c r="G29" s="1371"/>
      <c r="H29" s="1371"/>
      <c r="I29" s="1371"/>
      <c r="J29" s="1371"/>
      <c r="K29" s="1371"/>
      <c r="L29" s="1371"/>
      <c r="M29" s="1371"/>
      <c r="N29" s="1371"/>
    </row>
    <row r="30" spans="2:14">
      <c r="B30" s="1327" t="s">
        <v>702</v>
      </c>
      <c r="C30" s="902">
        <v>-0.64086775349952096</v>
      </c>
      <c r="D30" s="902">
        <v>-0.41990052629518992</v>
      </c>
      <c r="F30" s="1371"/>
      <c r="G30" s="1371"/>
      <c r="H30" s="1371"/>
      <c r="I30" s="1371"/>
      <c r="J30" s="1371"/>
      <c r="K30" s="1371"/>
      <c r="L30" s="1371"/>
      <c r="M30" s="1371"/>
      <c r="N30" s="1371"/>
    </row>
    <row r="31" spans="2:14">
      <c r="B31" s="1327" t="s">
        <v>703</v>
      </c>
      <c r="C31" s="902">
        <v>-0.66985791967317643</v>
      </c>
      <c r="D31" s="902">
        <v>-0.24403335705796086</v>
      </c>
      <c r="F31" s="1371"/>
      <c r="G31" s="1371"/>
      <c r="H31" s="1371"/>
      <c r="I31" s="1371"/>
      <c r="J31" s="1371"/>
      <c r="K31" s="1371"/>
      <c r="L31" s="1371"/>
      <c r="M31" s="1371"/>
      <c r="N31" s="1371"/>
    </row>
    <row r="32" spans="2:14">
      <c r="B32" s="1327" t="s">
        <v>704</v>
      </c>
      <c r="C32" s="902">
        <v>-0.83900314678278587</v>
      </c>
      <c r="D32" s="902">
        <v>-8.0525704010444635E-2</v>
      </c>
      <c r="F32" s="1371"/>
      <c r="G32" s="1371"/>
      <c r="H32" s="1371"/>
      <c r="I32" s="1371"/>
      <c r="J32" s="1371"/>
      <c r="K32" s="1371"/>
      <c r="L32" s="1371"/>
      <c r="M32" s="1371"/>
      <c r="N32" s="1371"/>
    </row>
    <row r="33" spans="2:14">
      <c r="B33" s="1327" t="s">
        <v>705</v>
      </c>
      <c r="C33" s="902">
        <v>-0.81003515067636533</v>
      </c>
      <c r="D33" s="902">
        <v>-0.21455130533950686</v>
      </c>
      <c r="F33" s="1371"/>
      <c r="G33" s="1371"/>
      <c r="H33" s="1371"/>
      <c r="I33" s="1371"/>
      <c r="J33" s="1371"/>
      <c r="K33" s="1371"/>
      <c r="L33" s="1371"/>
      <c r="M33" s="1371"/>
      <c r="N33" s="1371"/>
    </row>
    <row r="34" spans="2:14">
      <c r="B34" s="1327" t="s">
        <v>706</v>
      </c>
      <c r="C34" s="902">
        <v>-0.86272745789879401</v>
      </c>
      <c r="D34" s="902">
        <v>-0.29013849147474668</v>
      </c>
      <c r="F34" s="1371"/>
      <c r="G34" s="1371"/>
      <c r="H34" s="1371"/>
      <c r="I34" s="1371"/>
      <c r="J34" s="1371"/>
      <c r="K34" s="1371"/>
      <c r="L34" s="1371"/>
      <c r="M34" s="1371"/>
      <c r="N34" s="1371"/>
    </row>
    <row r="35" spans="2:14">
      <c r="B35" s="1327" t="s">
        <v>707</v>
      </c>
      <c r="C35" s="902">
        <v>-0.89899694640667283</v>
      </c>
      <c r="D35" s="902">
        <v>-0.29666931785577938</v>
      </c>
      <c r="F35" s="1371"/>
      <c r="G35" s="1371"/>
      <c r="H35" s="1371"/>
      <c r="I35" s="1371"/>
      <c r="J35" s="1371"/>
      <c r="K35" s="1371"/>
      <c r="L35" s="1371"/>
      <c r="M35" s="1371"/>
      <c r="N35" s="1371"/>
    </row>
    <row r="36" spans="2:14">
      <c r="B36" s="1327" t="s">
        <v>708</v>
      </c>
      <c r="C36" s="902">
        <v>-1.094806093913018</v>
      </c>
      <c r="D36" s="902">
        <v>-0.29262399142634826</v>
      </c>
    </row>
    <row r="37" spans="2:14">
      <c r="B37" s="1327" t="s">
        <v>709</v>
      </c>
      <c r="C37" s="902">
        <v>-1.2420007850456942</v>
      </c>
      <c r="D37" s="902">
        <v>-0.29188222380019274</v>
      </c>
    </row>
    <row r="38" spans="2:14">
      <c r="B38" s="1327" t="s">
        <v>710</v>
      </c>
      <c r="C38" s="902">
        <v>-1.3451633765561128</v>
      </c>
      <c r="D38" s="902">
        <v>-0.24391053223389572</v>
      </c>
    </row>
    <row r="39" spans="2:14">
      <c r="B39" s="1327" t="s">
        <v>711</v>
      </c>
      <c r="C39" s="902">
        <v>-1.4570762146146297</v>
      </c>
      <c r="D39" s="902">
        <v>-5.6206907211641843E-2</v>
      </c>
    </row>
    <row r="40" spans="2:14">
      <c r="B40" s="1327" t="s">
        <v>712</v>
      </c>
      <c r="C40" s="902">
        <v>-1.5084767099200858</v>
      </c>
      <c r="D40" s="902">
        <v>0.12500004552266286</v>
      </c>
    </row>
    <row r="41" spans="2:14">
      <c r="B41" s="1327" t="s">
        <v>921</v>
      </c>
      <c r="C41" s="902">
        <v>-1.3440621756362023</v>
      </c>
      <c r="D41" s="902">
        <v>0.28746110841945033</v>
      </c>
    </row>
    <row r="42" spans="2:14">
      <c r="B42" s="1327" t="s">
        <v>714</v>
      </c>
      <c r="C42" s="902">
        <v>-1.3078986663308398</v>
      </c>
      <c r="D42" s="902">
        <v>0.45677438198783898</v>
      </c>
    </row>
    <row r="43" spans="2:14">
      <c r="B43" s="1327" t="s">
        <v>715</v>
      </c>
      <c r="C43" s="902">
        <v>-1.1320400246261111</v>
      </c>
      <c r="D43" s="902">
        <v>0.57841629978638698</v>
      </c>
    </row>
    <row r="44" spans="2:14">
      <c r="B44" s="1327" t="s">
        <v>716</v>
      </c>
      <c r="C44" s="902">
        <v>-0.93898790347728522</v>
      </c>
      <c r="D44" s="902">
        <v>0.71042576574960858</v>
      </c>
    </row>
    <row r="45" spans="2:14">
      <c r="B45" s="1327" t="s">
        <v>717</v>
      </c>
      <c r="C45" s="902">
        <v>-0.95179386532638088</v>
      </c>
      <c r="D45" s="902">
        <v>0.87886567882849731</v>
      </c>
    </row>
    <row r="46" spans="2:14">
      <c r="B46" s="1327" t="s">
        <v>718</v>
      </c>
      <c r="C46" s="902">
        <v>-0.89637411522602084</v>
      </c>
      <c r="D46" s="902">
        <v>1.0973140377918826</v>
      </c>
    </row>
    <row r="47" spans="2:14">
      <c r="B47" s="1327" t="s">
        <v>719</v>
      </c>
      <c r="C47" s="902">
        <v>-0.73959097143615204</v>
      </c>
      <c r="D47" s="902">
        <v>1.3501534046005859</v>
      </c>
    </row>
    <row r="48" spans="2:14">
      <c r="B48" s="1327" t="s">
        <v>720</v>
      </c>
      <c r="C48" s="902">
        <v>-0.55733094417743245</v>
      </c>
      <c r="D48" s="902">
        <v>1.5036237798106324</v>
      </c>
    </row>
    <row r="49" spans="2:4">
      <c r="B49" s="1327" t="s">
        <v>721</v>
      </c>
      <c r="C49" s="902">
        <v>-0.45297009484302547</v>
      </c>
      <c r="D49" s="902">
        <v>1.660346534237781</v>
      </c>
    </row>
    <row r="50" spans="2:4">
      <c r="B50" s="1327" t="s">
        <v>722</v>
      </c>
      <c r="C50" s="902">
        <v>-0.35728341935946167</v>
      </c>
      <c r="D50" s="902">
        <v>1.7570170970794134</v>
      </c>
    </row>
    <row r="51" spans="2:4">
      <c r="B51" s="1327" t="s">
        <v>723</v>
      </c>
      <c r="C51" s="902">
        <v>-0.26717258145732581</v>
      </c>
      <c r="D51" s="902">
        <v>1.7603516859922619</v>
      </c>
    </row>
    <row r="52" spans="2:4">
      <c r="B52" s="1327" t="s">
        <v>724</v>
      </c>
      <c r="C52" s="902">
        <v>-0.22480434859791606</v>
      </c>
      <c r="D52" s="902">
        <v>1.7835846547217111</v>
      </c>
    </row>
    <row r="53" spans="2:4">
      <c r="B53" s="1327" t="s">
        <v>725</v>
      </c>
      <c r="C53" s="902">
        <v>-0.14407604036624341</v>
      </c>
      <c r="D53" s="902">
        <v>1.7784239687008183</v>
      </c>
    </row>
    <row r="54" spans="2:4">
      <c r="B54" s="1327" t="s">
        <v>726</v>
      </c>
      <c r="C54" s="902">
        <v>0.21263954455632142</v>
      </c>
      <c r="D54" s="902">
        <v>1.8527513483997176</v>
      </c>
    </row>
    <row r="55" spans="2:4">
      <c r="B55" s="1327" t="s">
        <v>727</v>
      </c>
      <c r="C55" s="902">
        <v>0.49771847055190738</v>
      </c>
      <c r="D55" s="902">
        <v>1.8498777699704712</v>
      </c>
    </row>
    <row r="56" spans="2:4">
      <c r="B56" s="1327" t="s">
        <v>728</v>
      </c>
      <c r="C56" s="902">
        <v>0.73040554632243726</v>
      </c>
      <c r="D56" s="902">
        <v>1.9027018856951059</v>
      </c>
    </row>
    <row r="57" spans="2:4">
      <c r="B57" s="1327" t="s">
        <v>729</v>
      </c>
      <c r="C57" s="902">
        <v>1.0482279180003975</v>
      </c>
      <c r="D57" s="902">
        <v>1.9722789424421765</v>
      </c>
    </row>
    <row r="58" spans="2:4">
      <c r="B58" s="1327" t="s">
        <v>730</v>
      </c>
      <c r="C58" s="902">
        <v>1.1822144410814601</v>
      </c>
      <c r="D58" s="902">
        <v>1.9725430667266508</v>
      </c>
    </row>
    <row r="59" spans="2:4">
      <c r="B59" s="1327" t="s">
        <v>731</v>
      </c>
      <c r="C59" s="902">
        <v>1.4175976617068584</v>
      </c>
      <c r="D59" s="902">
        <v>1.8314975882190934</v>
      </c>
    </row>
    <row r="60" spans="2:4">
      <c r="B60" s="1327" t="s">
        <v>732</v>
      </c>
      <c r="C60" s="902">
        <v>1.8103138022298804</v>
      </c>
      <c r="D60" s="902">
        <v>1.6598261137841643</v>
      </c>
    </row>
    <row r="61" spans="2:4">
      <c r="B61" s="1327" t="s">
        <v>733</v>
      </c>
      <c r="C61" s="902">
        <v>2.1811938186519035</v>
      </c>
      <c r="D61" s="902">
        <v>1.3300085076162877</v>
      </c>
    </row>
    <row r="62" spans="2:4">
      <c r="B62" s="1327" t="s">
        <v>734</v>
      </c>
      <c r="C62" s="902">
        <v>2.3388913112586733</v>
      </c>
      <c r="D62" s="902">
        <v>0.72782165971622736</v>
      </c>
    </row>
    <row r="63" spans="2:4">
      <c r="B63" s="1327" t="s">
        <v>735</v>
      </c>
      <c r="C63" s="902">
        <v>2.5080907606880625</v>
      </c>
      <c r="D63" s="902">
        <v>0.3032125263827144</v>
      </c>
    </row>
    <row r="64" spans="2:4">
      <c r="B64" s="1327" t="s">
        <v>736</v>
      </c>
      <c r="C64" s="902">
        <v>2.7053946031163973</v>
      </c>
      <c r="D64" s="902">
        <v>-0.16458971719355855</v>
      </c>
    </row>
    <row r="65" spans="2:4">
      <c r="B65" s="1327" t="s">
        <v>737</v>
      </c>
      <c r="C65" s="902">
        <v>2.4954228453425573</v>
      </c>
      <c r="D65" s="902">
        <v>-0.65444921709340487</v>
      </c>
    </row>
    <row r="66" spans="2:4">
      <c r="B66" s="1327" t="s">
        <v>738</v>
      </c>
      <c r="C66" s="902">
        <v>2.0769072483888618</v>
      </c>
      <c r="D66" s="902">
        <v>-1.1229909017656865</v>
      </c>
    </row>
    <row r="67" spans="2:4">
      <c r="B67" s="1327" t="s">
        <v>739</v>
      </c>
      <c r="C67" s="902">
        <v>1.4718452173270593</v>
      </c>
      <c r="D67" s="902">
        <v>-1.4121867172783524</v>
      </c>
    </row>
    <row r="68" spans="2:4">
      <c r="B68" s="1327" t="s">
        <v>740</v>
      </c>
      <c r="C68" s="902">
        <v>1.1269201289097153</v>
      </c>
      <c r="D68" s="902">
        <v>-1.5742518156341749</v>
      </c>
    </row>
    <row r="69" spans="2:4">
      <c r="B69" s="1327" t="s">
        <v>741</v>
      </c>
      <c r="C69" s="902">
        <v>0.72217536037443664</v>
      </c>
      <c r="D69" s="902">
        <v>-1.5409106717772452</v>
      </c>
    </row>
    <row r="70" spans="2:4">
      <c r="B70" s="1327" t="s">
        <v>742</v>
      </c>
      <c r="C70" s="902">
        <v>0.7454667380932658</v>
      </c>
      <c r="D70" s="902">
        <v>-1.6199669522158129</v>
      </c>
    </row>
    <row r="71" spans="2:4">
      <c r="B71" s="1327" t="s">
        <v>743</v>
      </c>
      <c r="C71" s="902">
        <v>0.3938843583596579</v>
      </c>
      <c r="D71" s="902">
        <v>-1.6208318771793093</v>
      </c>
    </row>
    <row r="72" spans="2:4">
      <c r="B72" s="1327" t="s">
        <v>744</v>
      </c>
      <c r="C72" s="902">
        <v>9.3884392880627832E-2</v>
      </c>
      <c r="D72" s="902">
        <v>-1.4868921756756934</v>
      </c>
    </row>
    <row r="73" spans="2:4">
      <c r="B73" s="1327" t="s">
        <v>745</v>
      </c>
      <c r="C73" s="902">
        <v>-0.16558851938817296</v>
      </c>
      <c r="D73" s="902">
        <v>-1.2846116454912939</v>
      </c>
    </row>
    <row r="74" spans="2:4">
      <c r="B74" s="1327" t="s">
        <v>746</v>
      </c>
      <c r="C74" s="902">
        <v>-0.29940414593210313</v>
      </c>
      <c r="D74" s="902">
        <v>-1.0446380717676023</v>
      </c>
    </row>
    <row r="75" spans="2:4">
      <c r="B75" s="1327" t="s">
        <v>747</v>
      </c>
      <c r="C75" s="902">
        <v>-0.41150628305962056</v>
      </c>
      <c r="D75" s="902">
        <v>-0.79856800927439731</v>
      </c>
    </row>
    <row r="76" spans="2:4">
      <c r="B76" s="1327" t="s">
        <v>748</v>
      </c>
      <c r="C76" s="902">
        <v>-0.54273696918869208</v>
      </c>
      <c r="D76" s="902">
        <v>-0.83695794202531115</v>
      </c>
    </row>
    <row r="77" spans="2:4">
      <c r="B77" s="1327" t="s">
        <v>749</v>
      </c>
      <c r="C77" s="902">
        <v>-0.72673025209845543</v>
      </c>
      <c r="D77" s="902">
        <v>-0.74193278977300581</v>
      </c>
    </row>
    <row r="78" spans="2:4">
      <c r="B78" s="1327" t="s">
        <v>750</v>
      </c>
      <c r="C78" s="902">
        <v>-0.85290471377585109</v>
      </c>
      <c r="D78" s="902">
        <v>-0.67583087644280082</v>
      </c>
    </row>
    <row r="79" spans="2:4">
      <c r="B79" s="1327" t="s">
        <v>751</v>
      </c>
      <c r="C79" s="902">
        <v>-0.87539088046405011</v>
      </c>
      <c r="D79" s="902">
        <v>-0.52576951389065241</v>
      </c>
    </row>
    <row r="80" spans="2:4">
      <c r="B80" s="1327" t="s">
        <v>752</v>
      </c>
      <c r="C80" s="902">
        <v>-0.88059951567787664</v>
      </c>
      <c r="D80" s="902">
        <v>-0.51179081473282695</v>
      </c>
    </row>
    <row r="81" spans="2:4">
      <c r="B81" s="1327" t="s">
        <v>753</v>
      </c>
      <c r="C81" s="902">
        <v>-0.85906334517246663</v>
      </c>
      <c r="D81" s="902">
        <v>-0.49328750833058116</v>
      </c>
    </row>
    <row r="82" spans="2:4">
      <c r="B82" s="1327" t="s">
        <v>754</v>
      </c>
      <c r="C82" s="902">
        <v>-0.75227695817307816</v>
      </c>
      <c r="D82" s="902">
        <v>-0.38961662663272933</v>
      </c>
    </row>
    <row r="83" spans="2:4">
      <c r="B83" s="1327" t="s">
        <v>755</v>
      </c>
      <c r="C83" s="902">
        <v>-0.72758243804541689</v>
      </c>
      <c r="D83" s="902">
        <v>-0.20283555590195132</v>
      </c>
    </row>
    <row r="84" spans="2:4">
      <c r="B84" s="1327" t="s">
        <v>756</v>
      </c>
      <c r="C84" s="902">
        <v>-0.69110081428668735</v>
      </c>
      <c r="D84" s="902">
        <v>-3.4217454404853971E-2</v>
      </c>
    </row>
  </sheetData>
  <mergeCells count="1">
    <mergeCell ref="F27:N35"/>
  </mergeCells>
  <phoneticPr fontId="39" type="noConversion"/>
  <hyperlinks>
    <hyperlink ref="F25" location="Мазмұны!b11" display="мазмұнға"/>
  </hyperlinks>
  <pageMargins left="0.75" right="0.75" top="1" bottom="1" header="0.5" footer="0.5"/>
  <pageSetup orientation="portrait"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4"/>
  <dimension ref="A2:F32"/>
  <sheetViews>
    <sheetView workbookViewId="0">
      <selection activeCell="I10" sqref="I10"/>
    </sheetView>
  </sheetViews>
  <sheetFormatPr defaultRowHeight="12.75"/>
  <cols>
    <col min="1" max="1" width="6.85546875" customWidth="1"/>
    <col min="2" max="2" width="22.7109375" customWidth="1"/>
  </cols>
  <sheetData>
    <row r="2" spans="1:6">
      <c r="A2" s="311" t="s">
        <v>1630</v>
      </c>
      <c r="B2" s="312" t="s">
        <v>515</v>
      </c>
    </row>
    <row r="4" spans="1:6">
      <c r="B4" s="1155" t="s">
        <v>158</v>
      </c>
      <c r="C4" s="1156" t="s">
        <v>1376</v>
      </c>
      <c r="D4" s="1157">
        <v>-0.1</v>
      </c>
      <c r="E4" s="1157">
        <v>-0.2</v>
      </c>
      <c r="F4" s="1157">
        <v>-0.3</v>
      </c>
    </row>
    <row r="5" spans="1:6">
      <c r="B5" s="1155" t="s">
        <v>516</v>
      </c>
      <c r="C5" s="1152">
        <v>1777.464927</v>
      </c>
      <c r="D5" s="1152">
        <v>1391.5787254000002</v>
      </c>
      <c r="E5" s="1153">
        <v>996.44836139999995</v>
      </c>
      <c r="F5" s="1152">
        <v>602.46123710000006</v>
      </c>
    </row>
    <row r="6" spans="1:6" ht="25.5">
      <c r="B6" s="1155" t="s">
        <v>517</v>
      </c>
      <c r="C6" s="1151">
        <v>0.112</v>
      </c>
      <c r="D6" s="1154">
        <v>9.1532962108699822E-2</v>
      </c>
      <c r="E6" s="1154">
        <v>7.1275262899192851E-2</v>
      </c>
      <c r="F6" s="1154">
        <v>5.0816064810229752E-2</v>
      </c>
    </row>
    <row r="7" spans="1:6" ht="25.5">
      <c r="B7" s="1155" t="s">
        <v>518</v>
      </c>
      <c r="C7" s="1151">
        <v>0.13100000000000001</v>
      </c>
      <c r="D7" s="1154">
        <v>0.11059470953222829</v>
      </c>
      <c r="E7" s="1154">
        <v>8.9224588616102135E-2</v>
      </c>
      <c r="F7" s="1154">
        <v>6.5984954783520053E-2</v>
      </c>
    </row>
    <row r="8" spans="1:6" ht="25.5">
      <c r="B8" s="1155" t="s">
        <v>519</v>
      </c>
      <c r="C8" s="1151">
        <v>0.17599999999999999</v>
      </c>
      <c r="D8" s="1154">
        <v>0.14239272382574777</v>
      </c>
      <c r="E8" s="1154">
        <v>0.10566938518357899</v>
      </c>
      <c r="F8" s="1154">
        <v>6.6299870234890118E-2</v>
      </c>
    </row>
    <row r="10" spans="1:6">
      <c r="B10" s="312" t="s">
        <v>515</v>
      </c>
    </row>
    <row r="30" spans="2:2">
      <c r="B30" s="224" t="s">
        <v>156</v>
      </c>
    </row>
    <row r="32" spans="2:2">
      <c r="B32" s="15" t="s">
        <v>1636</v>
      </c>
    </row>
  </sheetData>
  <phoneticPr fontId="39" type="noConversion"/>
  <hyperlinks>
    <hyperlink ref="B32" location="Мазмұны!B105" display="мазмұнға"/>
  </hyperlinks>
  <pageMargins left="0.75" right="0.75" top="1" bottom="1" header="0.5" footer="0.5"/>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5"/>
  <dimension ref="A2:K31"/>
  <sheetViews>
    <sheetView workbookViewId="0">
      <selection activeCell="B31" sqref="B31"/>
    </sheetView>
  </sheetViews>
  <sheetFormatPr defaultRowHeight="12.75"/>
  <cols>
    <col min="1" max="1" width="6" customWidth="1"/>
    <col min="2" max="2" width="21.28515625" customWidth="1"/>
  </cols>
  <sheetData>
    <row r="2" spans="1:11">
      <c r="A2" s="311" t="s">
        <v>1630</v>
      </c>
      <c r="B2" s="312" t="s">
        <v>520</v>
      </c>
    </row>
    <row r="4" spans="1:11">
      <c r="B4" s="1155" t="s">
        <v>158</v>
      </c>
      <c r="C4" s="1156" t="s">
        <v>1376</v>
      </c>
      <c r="D4" s="1157">
        <v>-0.1</v>
      </c>
      <c r="E4" s="1157">
        <v>-0.2</v>
      </c>
      <c r="F4" s="1157">
        <v>-0.3</v>
      </c>
    </row>
    <row r="5" spans="1:11">
      <c r="B5" s="1155" t="s">
        <v>516</v>
      </c>
      <c r="C5" s="1152">
        <v>1777.464927</v>
      </c>
      <c r="D5" s="1152">
        <v>1761.1855547</v>
      </c>
      <c r="E5" s="1153">
        <v>1712.7384164</v>
      </c>
      <c r="F5" s="1152">
        <v>1583.1691061000004</v>
      </c>
      <c r="H5" s="313"/>
      <c r="I5" s="313"/>
      <c r="J5" s="313"/>
      <c r="K5" s="313"/>
    </row>
    <row r="6" spans="1:11" ht="25.5">
      <c r="B6" s="1155" t="s">
        <v>517</v>
      </c>
      <c r="C6" s="1151">
        <v>0.112</v>
      </c>
      <c r="D6" s="1154">
        <v>0.10842734065402163</v>
      </c>
      <c r="E6" s="1154">
        <v>0.10526269581713428</v>
      </c>
      <c r="F6" s="1154">
        <v>9.9186218497675935E-2</v>
      </c>
      <c r="H6" s="314"/>
      <c r="I6" s="314"/>
      <c r="J6" s="314"/>
      <c r="K6" s="314"/>
    </row>
    <row r="7" spans="1:11" ht="25.5">
      <c r="B7" s="1155" t="s">
        <v>518</v>
      </c>
      <c r="C7" s="1151">
        <v>0.13100000000000001</v>
      </c>
      <c r="D7" s="1154">
        <v>0.12624003269542661</v>
      </c>
      <c r="E7" s="1154">
        <v>0.12148505475253794</v>
      </c>
      <c r="F7" s="1154">
        <v>0.11234018188288218</v>
      </c>
      <c r="H7" s="314"/>
      <c r="I7" s="314"/>
      <c r="J7" s="314"/>
      <c r="K7" s="314"/>
    </row>
    <row r="8" spans="1:11" ht="25.5">
      <c r="B8" s="1155" t="s">
        <v>519</v>
      </c>
      <c r="C8" s="1151">
        <v>0.17599999999999999</v>
      </c>
      <c r="D8" s="1154">
        <v>0.17385011074403989</v>
      </c>
      <c r="E8" s="1154">
        <v>0.16827170328795529</v>
      </c>
      <c r="F8" s="1154">
        <v>0.15398822821696356</v>
      </c>
      <c r="H8" s="314"/>
      <c r="I8" s="314"/>
      <c r="J8" s="314"/>
      <c r="K8" s="314"/>
    </row>
    <row r="10" spans="1:11">
      <c r="B10" s="312" t="s">
        <v>520</v>
      </c>
    </row>
    <row r="29" spans="2:2">
      <c r="B29" s="224" t="s">
        <v>156</v>
      </c>
    </row>
    <row r="31" spans="2:2">
      <c r="B31" s="15" t="s">
        <v>1636</v>
      </c>
    </row>
  </sheetData>
  <phoneticPr fontId="39" type="noConversion"/>
  <hyperlinks>
    <hyperlink ref="B31" location="Мазмұны!B106" display="мазмұнға"/>
  </hyperlinks>
  <pageMargins left="0.75" right="0.75" top="1" bottom="1" header="0.5" footer="0.5"/>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6"/>
  <dimension ref="A2:O32"/>
  <sheetViews>
    <sheetView workbookViewId="0">
      <selection activeCell="K29" sqref="K29"/>
    </sheetView>
  </sheetViews>
  <sheetFormatPr defaultRowHeight="12.75"/>
  <cols>
    <col min="1" max="1" width="6.42578125" style="321" customWidth="1"/>
    <col min="2" max="2" width="17" style="321" customWidth="1"/>
    <col min="3" max="14" width="10.85546875" style="321" customWidth="1"/>
    <col min="15" max="16384" width="9.140625" style="321"/>
  </cols>
  <sheetData>
    <row r="2" spans="1:15">
      <c r="A2" s="319" t="s">
        <v>1630</v>
      </c>
      <c r="B2" s="320" t="s">
        <v>290</v>
      </c>
    </row>
    <row r="4" spans="1:15" s="1160" customFormat="1">
      <c r="B4" s="1158" t="s">
        <v>1494</v>
      </c>
      <c r="C4" s="1161" t="s">
        <v>1380</v>
      </c>
      <c r="D4" s="1161" t="s">
        <v>929</v>
      </c>
      <c r="E4" s="1161" t="s">
        <v>1410</v>
      </c>
      <c r="F4" s="1161" t="s">
        <v>1411</v>
      </c>
      <c r="G4" s="1162">
        <v>39814</v>
      </c>
      <c r="H4" s="1162">
        <v>39904</v>
      </c>
      <c r="I4" s="1162">
        <v>39995</v>
      </c>
      <c r="J4" s="1162">
        <v>40087</v>
      </c>
      <c r="K4" s="1163" t="s">
        <v>1382</v>
      </c>
      <c r="L4" s="1163" t="s">
        <v>1383</v>
      </c>
      <c r="M4" s="1163" t="s">
        <v>1384</v>
      </c>
      <c r="N4" s="1163" t="s">
        <v>1385</v>
      </c>
    </row>
    <row r="5" spans="1:15" s="322" customFormat="1" ht="21.75" customHeight="1">
      <c r="B5" s="1159" t="s">
        <v>1502</v>
      </c>
      <c r="C5" s="323">
        <v>0.107</v>
      </c>
      <c r="D5" s="323">
        <v>0.124</v>
      </c>
      <c r="E5" s="323">
        <v>0.122</v>
      </c>
      <c r="F5" s="323">
        <v>0.11899999999999999</v>
      </c>
      <c r="G5" s="324">
        <v>0.124</v>
      </c>
      <c r="H5" s="324">
        <v>0.10299999999999999</v>
      </c>
      <c r="I5" s="325">
        <v>-0.04</v>
      </c>
      <c r="J5" s="324">
        <v>-0.11600000000000001</v>
      </c>
      <c r="K5" s="326">
        <v>-0.11600000000000001</v>
      </c>
      <c r="L5" s="326">
        <v>-8.1000000000000003E-2</v>
      </c>
      <c r="M5" s="326">
        <v>-9.1999999999999998E-2</v>
      </c>
      <c r="N5" s="326">
        <v>0.112</v>
      </c>
    </row>
    <row r="6" spans="1:15" s="322" customFormat="1" ht="21.75" customHeight="1">
      <c r="B6" s="1159" t="s">
        <v>928</v>
      </c>
      <c r="C6" s="323">
        <v>0.14199999999999999</v>
      </c>
      <c r="D6" s="323">
        <v>0.14499999999999999</v>
      </c>
      <c r="E6" s="323">
        <v>0.15</v>
      </c>
      <c r="F6" s="323">
        <v>0.14899999999999999</v>
      </c>
      <c r="G6" s="325">
        <v>0.14899999999999999</v>
      </c>
      <c r="H6" s="325">
        <v>0.129</v>
      </c>
      <c r="I6" s="325">
        <v>-2.1999999999999999E-2</v>
      </c>
      <c r="J6" s="324">
        <v>-7.9000000000000001E-2</v>
      </c>
      <c r="K6" s="326">
        <v>-8.2000000000000003E-2</v>
      </c>
      <c r="L6" s="326">
        <v>-3.6999999999999998E-2</v>
      </c>
      <c r="M6" s="326">
        <v>-2.8000000000000001E-2</v>
      </c>
      <c r="N6" s="326">
        <v>0.17599999999999999</v>
      </c>
    </row>
    <row r="7" spans="1:15" ht="19.5" customHeight="1">
      <c r="B7" s="1159" t="s">
        <v>1503</v>
      </c>
      <c r="C7" s="323">
        <v>9.4E-2</v>
      </c>
      <c r="D7" s="323">
        <v>0.109</v>
      </c>
      <c r="E7" s="323">
        <v>0.109</v>
      </c>
      <c r="F7" s="323">
        <v>0.107</v>
      </c>
      <c r="G7" s="324">
        <v>0.111</v>
      </c>
      <c r="H7" s="324">
        <v>0.10199999999999999</v>
      </c>
      <c r="I7" s="325">
        <v>0.11700000000000001</v>
      </c>
      <c r="J7" s="324">
        <v>0.111</v>
      </c>
      <c r="K7" s="326">
        <v>0.11799999999999999</v>
      </c>
      <c r="L7" s="326">
        <v>0.11799999999999999</v>
      </c>
      <c r="M7" s="326">
        <v>0.115</v>
      </c>
      <c r="N7" s="326">
        <v>0.115</v>
      </c>
    </row>
    <row r="8" spans="1:15" ht="19.5" customHeight="1">
      <c r="B8" s="1159" t="s">
        <v>541</v>
      </c>
      <c r="C8" s="323">
        <v>0.14399999999999999</v>
      </c>
      <c r="D8" s="323">
        <v>0.14699999999999999</v>
      </c>
      <c r="E8" s="323">
        <v>0.153</v>
      </c>
      <c r="F8" s="323">
        <v>0.154</v>
      </c>
      <c r="G8" s="323">
        <v>0.152</v>
      </c>
      <c r="H8" s="323">
        <v>0.14199999999999999</v>
      </c>
      <c r="I8" s="323">
        <v>0.16600000000000001</v>
      </c>
      <c r="J8" s="324">
        <v>0.16800000000000001</v>
      </c>
      <c r="K8" s="326">
        <v>0.185</v>
      </c>
      <c r="L8" s="326">
        <v>0.19500000000000001</v>
      </c>
      <c r="M8" s="326">
        <v>0.186</v>
      </c>
      <c r="N8" s="326">
        <v>0.183</v>
      </c>
    </row>
    <row r="9" spans="1:15">
      <c r="B9" s="327"/>
      <c r="C9" s="328"/>
      <c r="D9" s="328"/>
      <c r="E9" s="328"/>
      <c r="F9" s="328"/>
    </row>
    <row r="11" spans="1:15" ht="40.5" customHeight="1">
      <c r="A11" s="319"/>
      <c r="B11" s="329" t="s">
        <v>290</v>
      </c>
      <c r="J11" s="330"/>
      <c r="K11" s="330"/>
      <c r="L11" s="330"/>
      <c r="M11" s="330"/>
      <c r="N11" s="330"/>
      <c r="O11" s="330"/>
    </row>
    <row r="30" spans="2:2">
      <c r="B30" s="327" t="s">
        <v>156</v>
      </c>
    </row>
    <row r="32" spans="2:2">
      <c r="B32" s="15" t="s">
        <v>1636</v>
      </c>
    </row>
  </sheetData>
  <phoneticPr fontId="39" type="noConversion"/>
  <hyperlinks>
    <hyperlink ref="B32" location="Мазмұны!B109" display="мазмұнға"/>
  </hyperlinks>
  <pageMargins left="0.75" right="0.75" top="1" bottom="1" header="0.5" footer="0.5"/>
  <pageSetup paperSize="9" orientation="portrait" verticalDpi="0"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7"/>
  <dimension ref="A1:V42"/>
  <sheetViews>
    <sheetView topLeftCell="A14" workbookViewId="0">
      <selection activeCell="G35" sqref="G35:G38"/>
    </sheetView>
  </sheetViews>
  <sheetFormatPr defaultColWidth="8" defaultRowHeight="12.75"/>
  <cols>
    <col min="1" max="1" width="6" style="331" customWidth="1"/>
    <col min="2" max="2" width="37" style="331" customWidth="1"/>
    <col min="3" max="4" width="15.85546875" style="331" bestFit="1" customWidth="1"/>
    <col min="5" max="5" width="16.28515625" style="331" bestFit="1" customWidth="1"/>
    <col min="6" max="7" width="16.28515625" style="331" customWidth="1"/>
    <col min="8" max="8" width="17" style="331" bestFit="1" customWidth="1"/>
    <col min="9" max="9" width="8" style="331" customWidth="1"/>
    <col min="10" max="12" width="15.7109375" style="331" bestFit="1" customWidth="1"/>
    <col min="13" max="14" width="15.7109375" style="331" customWidth="1"/>
    <col min="15" max="15" width="15.7109375" style="331" bestFit="1" customWidth="1"/>
    <col min="16" max="16" width="8" style="331" customWidth="1"/>
    <col min="17" max="19" width="14.42578125" style="331" bestFit="1" customWidth="1"/>
    <col min="20" max="21" width="14.42578125" style="331" customWidth="1"/>
    <col min="22" max="22" width="14.42578125" style="331" bestFit="1" customWidth="1"/>
    <col min="23" max="16384" width="8" style="331"/>
  </cols>
  <sheetData>
    <row r="1" spans="1:22">
      <c r="H1" s="332"/>
    </row>
    <row r="2" spans="1:22">
      <c r="A2" s="331" t="s">
        <v>1630</v>
      </c>
      <c r="B2" s="320" t="s">
        <v>291</v>
      </c>
      <c r="F2" s="332"/>
      <c r="H2" s="332"/>
      <c r="O2" s="332"/>
      <c r="V2" s="332"/>
    </row>
    <row r="3" spans="1:22">
      <c r="F3" s="332"/>
      <c r="O3" s="332"/>
    </row>
    <row r="4" spans="1:22">
      <c r="B4" s="333" t="s">
        <v>1631</v>
      </c>
      <c r="C4" s="1434" t="s">
        <v>1076</v>
      </c>
      <c r="D4" s="1434"/>
      <c r="E4" s="1434"/>
      <c r="F4" s="1434"/>
      <c r="G4" s="1434"/>
      <c r="H4" s="1434"/>
      <c r="I4" s="334"/>
      <c r="J4" s="1434" t="s">
        <v>1077</v>
      </c>
      <c r="K4" s="1434"/>
      <c r="L4" s="1434"/>
      <c r="M4" s="1434"/>
      <c r="N4" s="1434"/>
      <c r="O4" s="1434"/>
      <c r="P4" s="334"/>
      <c r="Q4" s="1434" t="s">
        <v>1078</v>
      </c>
      <c r="R4" s="1434"/>
      <c r="S4" s="1434"/>
      <c r="T4" s="1434"/>
      <c r="U4" s="1434"/>
      <c r="V4" s="1434"/>
    </row>
    <row r="5" spans="1:22">
      <c r="B5" s="335" t="s">
        <v>21</v>
      </c>
      <c r="C5" s="336">
        <v>39448</v>
      </c>
      <c r="D5" s="336">
        <v>39814</v>
      </c>
      <c r="E5" s="336">
        <v>40179</v>
      </c>
      <c r="F5" s="336">
        <v>40269</v>
      </c>
      <c r="G5" s="336">
        <v>40360</v>
      </c>
      <c r="H5" s="336">
        <v>40452</v>
      </c>
      <c r="I5" s="334"/>
      <c r="J5" s="337">
        <v>39448</v>
      </c>
      <c r="K5" s="337">
        <v>39814</v>
      </c>
      <c r="L5" s="337">
        <v>40179</v>
      </c>
      <c r="M5" s="336">
        <v>40269</v>
      </c>
      <c r="N5" s="336">
        <v>40360</v>
      </c>
      <c r="O5" s="337">
        <v>40452</v>
      </c>
      <c r="P5" s="334"/>
      <c r="Q5" s="337">
        <v>39448</v>
      </c>
      <c r="R5" s="337">
        <v>39814</v>
      </c>
      <c r="S5" s="337">
        <v>40179</v>
      </c>
      <c r="T5" s="336">
        <v>40269</v>
      </c>
      <c r="U5" s="336">
        <v>40360</v>
      </c>
      <c r="V5" s="337">
        <v>40452</v>
      </c>
    </row>
    <row r="6" spans="1:22">
      <c r="B6" s="338" t="s">
        <v>542</v>
      </c>
      <c r="C6" s="339">
        <v>434.880289</v>
      </c>
      <c r="D6" s="339">
        <v>434.90963299999999</v>
      </c>
      <c r="E6" s="339">
        <v>647.00416099999995</v>
      </c>
      <c r="F6" s="339">
        <v>671.00416099999995</v>
      </c>
      <c r="G6" s="339">
        <v>696.16162099999997</v>
      </c>
      <c r="H6" s="339">
        <v>1367.6337040000001</v>
      </c>
      <c r="I6" s="340"/>
      <c r="J6" s="339">
        <v>365.02614399999999</v>
      </c>
      <c r="K6" s="339">
        <v>421.84454599999998</v>
      </c>
      <c r="L6" s="339">
        <v>545.68089999999995</v>
      </c>
      <c r="M6" s="340">
        <v>557.05769399999997</v>
      </c>
      <c r="N6" s="340">
        <v>557.05769399999997</v>
      </c>
      <c r="O6" s="339">
        <v>557.05769399999997</v>
      </c>
      <c r="P6" s="340"/>
      <c r="Q6" s="339">
        <v>72.130544999999998</v>
      </c>
      <c r="R6" s="339">
        <v>86.337299999999999</v>
      </c>
      <c r="S6" s="339">
        <v>103.153774</v>
      </c>
      <c r="T6" s="340">
        <v>112.448774</v>
      </c>
      <c r="U6" s="340">
        <v>113.35383400000001</v>
      </c>
      <c r="V6" s="339">
        <v>115.06667400000001</v>
      </c>
    </row>
    <row r="7" spans="1:22">
      <c r="B7" s="338" t="s">
        <v>543</v>
      </c>
      <c r="C7" s="339">
        <v>9.8582289999999997</v>
      </c>
      <c r="D7" s="339">
        <v>9.8582289999999997</v>
      </c>
      <c r="E7" s="339">
        <v>9.8582289999999997</v>
      </c>
      <c r="F7" s="339">
        <v>158.573183</v>
      </c>
      <c r="G7" s="339">
        <v>158.573183</v>
      </c>
      <c r="H7" s="339">
        <v>158.573183</v>
      </c>
      <c r="I7" s="340"/>
      <c r="J7" s="339">
        <v>40.291867000000003</v>
      </c>
      <c r="K7" s="339">
        <v>40.291867000000003</v>
      </c>
      <c r="L7" s="339">
        <v>72.930909</v>
      </c>
      <c r="M7" s="340">
        <v>84.686121</v>
      </c>
      <c r="N7" s="340">
        <v>84.686121</v>
      </c>
      <c r="O7" s="339">
        <v>84.686121</v>
      </c>
      <c r="P7" s="340"/>
      <c r="Q7" s="339">
        <v>4.7</v>
      </c>
      <c r="R7" s="339">
        <v>4.7</v>
      </c>
      <c r="S7" s="339">
        <v>4.7</v>
      </c>
      <c r="T7" s="340">
        <v>4.7</v>
      </c>
      <c r="U7" s="340">
        <v>4.7</v>
      </c>
      <c r="V7" s="339">
        <v>4.7</v>
      </c>
    </row>
    <row r="8" spans="1:22" ht="25.5">
      <c r="B8" s="338" t="s">
        <v>544</v>
      </c>
      <c r="C8" s="340">
        <v>56.745530000000002</v>
      </c>
      <c r="D8" s="340">
        <v>83.904325999999998</v>
      </c>
      <c r="E8" s="340">
        <v>5.2490490000000003</v>
      </c>
      <c r="F8" s="340">
        <v>-2845.3081990000001</v>
      </c>
      <c r="G8" s="340">
        <v>-2784.96648</v>
      </c>
      <c r="H8" s="340">
        <v>-2924.7077730000001</v>
      </c>
      <c r="I8" s="340"/>
      <c r="J8" s="340">
        <v>131.82052100000001</v>
      </c>
      <c r="K8" s="340">
        <v>119.80699199999999</v>
      </c>
      <c r="L8" s="340">
        <v>91.121364999999997</v>
      </c>
      <c r="M8" s="340">
        <v>92.394667999999996</v>
      </c>
      <c r="N8" s="340">
        <v>82.656951000000007</v>
      </c>
      <c r="O8" s="340">
        <v>82.694727999999998</v>
      </c>
      <c r="P8" s="340"/>
      <c r="Q8" s="340">
        <v>15.704777</v>
      </c>
      <c r="R8" s="340">
        <v>17.418263</v>
      </c>
      <c r="S8" s="340">
        <v>17.356884999999998</v>
      </c>
      <c r="T8" s="340">
        <v>19.623297999999998</v>
      </c>
      <c r="U8" s="340">
        <v>18.794478000000002</v>
      </c>
      <c r="V8" s="340">
        <v>17.409053</v>
      </c>
    </row>
    <row r="9" spans="1:22">
      <c r="B9" s="338" t="s">
        <v>545</v>
      </c>
      <c r="C9" s="340">
        <v>93.970229000000003</v>
      </c>
      <c r="D9" s="340">
        <v>12.454458000000001</v>
      </c>
      <c r="E9" s="340">
        <v>-2840.0513890000002</v>
      </c>
      <c r="F9" s="340">
        <v>254.61918700000001</v>
      </c>
      <c r="G9" s="340">
        <v>259.24762800000002</v>
      </c>
      <c r="H9" s="340">
        <v>1471.3184759999999</v>
      </c>
      <c r="I9" s="340"/>
      <c r="J9" s="340">
        <v>114.11921</v>
      </c>
      <c r="K9" s="340">
        <v>-1.9422520000000001</v>
      </c>
      <c r="L9" s="340">
        <v>3.3662339999999999</v>
      </c>
      <c r="M9" s="340">
        <v>7.5548320000000002</v>
      </c>
      <c r="N9" s="340">
        <v>5.6654080000000002</v>
      </c>
      <c r="O9" s="340">
        <v>-0.93180600000000002</v>
      </c>
      <c r="P9" s="340"/>
      <c r="Q9" s="340">
        <v>8.282292</v>
      </c>
      <c r="R9" s="340">
        <v>0.73286200000000001</v>
      </c>
      <c r="S9" s="340">
        <v>2.4902129999999998</v>
      </c>
      <c r="T9" s="340">
        <v>0.90625999999999995</v>
      </c>
      <c r="U9" s="340">
        <v>2.9119000000000002</v>
      </c>
      <c r="V9" s="340">
        <v>4.0655349999999997</v>
      </c>
    </row>
    <row r="10" spans="1:22" ht="25.5">
      <c r="B10" s="338" t="s">
        <v>1504</v>
      </c>
      <c r="C10" s="340">
        <v>0</v>
      </c>
      <c r="D10" s="340">
        <v>2.4069E-2</v>
      </c>
      <c r="E10" s="340">
        <v>89.275349000000006</v>
      </c>
      <c r="F10" s="340">
        <v>96.452348999999998</v>
      </c>
      <c r="G10" s="340">
        <v>0</v>
      </c>
      <c r="H10" s="340">
        <v>0</v>
      </c>
      <c r="I10" s="340"/>
      <c r="J10" s="340">
        <v>0</v>
      </c>
      <c r="K10" s="340">
        <v>0</v>
      </c>
      <c r="L10" s="340">
        <v>0</v>
      </c>
      <c r="M10" s="340">
        <v>0</v>
      </c>
      <c r="N10" s="340">
        <v>0</v>
      </c>
      <c r="O10" s="340">
        <v>0</v>
      </c>
      <c r="P10" s="340"/>
      <c r="Q10" s="340">
        <v>0.26725599999999999</v>
      </c>
      <c r="R10" s="340">
        <v>0.24201700000000001</v>
      </c>
      <c r="S10" s="340">
        <v>0.14468300000000001</v>
      </c>
      <c r="T10" s="340">
        <v>7.9187999999999995E-2</v>
      </c>
      <c r="U10" s="340">
        <v>8.4893999999999997E-2</v>
      </c>
      <c r="V10" s="340">
        <v>0.20408100000000001</v>
      </c>
    </row>
    <row r="11" spans="1:22">
      <c r="B11" s="341" t="s">
        <v>431</v>
      </c>
      <c r="C11" s="340">
        <v>19.500429</v>
      </c>
      <c r="D11" s="340">
        <v>86.113749999999996</v>
      </c>
      <c r="E11" s="340">
        <v>85.334029999999998</v>
      </c>
      <c r="F11" s="340">
        <v>85.912901000000005</v>
      </c>
      <c r="G11" s="340">
        <v>85.952510000000004</v>
      </c>
      <c r="H11" s="340">
        <v>78.595260999999994</v>
      </c>
      <c r="I11" s="340"/>
      <c r="J11" s="340">
        <v>36.089289999999998</v>
      </c>
      <c r="K11" s="340">
        <v>101.312254</v>
      </c>
      <c r="L11" s="340">
        <v>135.892641</v>
      </c>
      <c r="M11" s="340">
        <v>144.723928</v>
      </c>
      <c r="N11" s="340">
        <v>143.13329999999999</v>
      </c>
      <c r="O11" s="340">
        <v>152.231819</v>
      </c>
      <c r="P11" s="340"/>
      <c r="Q11" s="340">
        <v>2.595227</v>
      </c>
      <c r="R11" s="340">
        <v>11.198226</v>
      </c>
      <c r="S11" s="340">
        <v>9.9943899999999992</v>
      </c>
      <c r="T11" s="340">
        <v>11.649255</v>
      </c>
      <c r="U11" s="340">
        <v>12.775971999999999</v>
      </c>
      <c r="V11" s="340">
        <v>15.395208</v>
      </c>
    </row>
    <row r="14" spans="1:22">
      <c r="B14" s="342" t="s">
        <v>291</v>
      </c>
      <c r="G14" s="332"/>
    </row>
    <row r="15" spans="1:22">
      <c r="F15" s="332"/>
    </row>
    <row r="35" spans="2:4" ht="12.75" customHeight="1">
      <c r="B35" s="1435" t="s">
        <v>546</v>
      </c>
      <c r="C35" s="1435"/>
      <c r="D35" s="1435"/>
    </row>
    <row r="36" spans="2:4">
      <c r="B36" s="1435"/>
      <c r="C36" s="1435"/>
      <c r="D36" s="1435"/>
    </row>
    <row r="37" spans="2:4">
      <c r="B37" s="1435"/>
      <c r="C37" s="1435"/>
      <c r="D37" s="1435"/>
    </row>
    <row r="38" spans="2:4">
      <c r="B38" s="1435"/>
      <c r="C38" s="1435"/>
      <c r="D38" s="1435"/>
    </row>
    <row r="40" spans="2:4">
      <c r="B40" s="394" t="s">
        <v>14</v>
      </c>
    </row>
    <row r="42" spans="2:4">
      <c r="B42" s="15" t="s">
        <v>1636</v>
      </c>
    </row>
  </sheetData>
  <mergeCells count="4">
    <mergeCell ref="C4:H4"/>
    <mergeCell ref="J4:O4"/>
    <mergeCell ref="Q4:V4"/>
    <mergeCell ref="B35:D38"/>
  </mergeCells>
  <phoneticPr fontId="67" type="noConversion"/>
  <hyperlinks>
    <hyperlink ref="B42" location="Мазмұны!B110" display="мазмұнға"/>
  </hyperlinks>
  <pageMargins left="0.75" right="0.75" top="1" bottom="1" header="0.5" footer="0.5"/>
  <pageSetup paperSize="9" orientation="portrait" verticalDpi="0"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8"/>
  <dimension ref="A2:N32"/>
  <sheetViews>
    <sheetView topLeftCell="A7" zoomScaleNormal="100" workbookViewId="0">
      <selection activeCell="G21" sqref="G21"/>
    </sheetView>
  </sheetViews>
  <sheetFormatPr defaultColWidth="8" defaultRowHeight="12.75"/>
  <cols>
    <col min="1" max="1" width="8" style="343" customWidth="1"/>
    <col min="2" max="2" width="28.28515625" style="343" customWidth="1"/>
    <col min="3" max="14" width="15.85546875" style="343" bestFit="1" customWidth="1"/>
    <col min="15" max="16384" width="8" style="343"/>
  </cols>
  <sheetData>
    <row r="2" spans="1:14">
      <c r="A2" s="343" t="s">
        <v>1630</v>
      </c>
      <c r="B2" s="220" t="s">
        <v>292</v>
      </c>
    </row>
    <row r="3" spans="1:14">
      <c r="N3" s="344" t="s">
        <v>1386</v>
      </c>
    </row>
    <row r="4" spans="1:14">
      <c r="B4" s="345"/>
      <c r="C4" s="346">
        <v>39448</v>
      </c>
      <c r="D4" s="346">
        <v>39539</v>
      </c>
      <c r="E4" s="346">
        <v>39630</v>
      </c>
      <c r="F4" s="346">
        <v>39722</v>
      </c>
      <c r="G4" s="346">
        <v>39814</v>
      </c>
      <c r="H4" s="346">
        <v>39904</v>
      </c>
      <c r="I4" s="346">
        <v>39995</v>
      </c>
      <c r="J4" s="346">
        <v>40087</v>
      </c>
      <c r="K4" s="346">
        <v>40179</v>
      </c>
      <c r="L4" s="346">
        <v>40269</v>
      </c>
      <c r="M4" s="346">
        <v>40360</v>
      </c>
      <c r="N4" s="346">
        <v>40452</v>
      </c>
    </row>
    <row r="5" spans="1:14">
      <c r="B5" s="347" t="s">
        <v>1076</v>
      </c>
      <c r="C5" s="348">
        <v>-0.7790383873931308</v>
      </c>
      <c r="D5" s="348">
        <v>-0.77410924013313387</v>
      </c>
      <c r="E5" s="348">
        <v>-0.77478245428327663</v>
      </c>
      <c r="F5" s="348">
        <v>-0.77106257724967953</v>
      </c>
      <c r="G5" s="348">
        <v>-0.75936062210516064</v>
      </c>
      <c r="H5" s="348">
        <v>-0.71554136200599538</v>
      </c>
      <c r="I5" s="348">
        <v>0.1762537402898178</v>
      </c>
      <c r="J5" s="348">
        <v>1.1327159364364969</v>
      </c>
      <c r="K5" s="348">
        <v>2.033051769727773</v>
      </c>
      <c r="L5" s="348">
        <v>0.22591437318863547</v>
      </c>
      <c r="M5" s="348">
        <v>1.0059588235276535</v>
      </c>
      <c r="N5" s="348">
        <v>-0.63533080429148636</v>
      </c>
    </row>
    <row r="6" spans="1:14">
      <c r="B6" s="347" t="s">
        <v>1077</v>
      </c>
      <c r="C6" s="348">
        <v>-1.617076966401549</v>
      </c>
      <c r="D6" s="348">
        <v>-1.3092174579447755</v>
      </c>
      <c r="E6" s="348">
        <v>-1.1066707501266555</v>
      </c>
      <c r="F6" s="348">
        <v>-0.7122784513938184</v>
      </c>
      <c r="G6" s="348">
        <v>-2.21812611104414E-2</v>
      </c>
      <c r="H6" s="348">
        <v>0.58177834858633848</v>
      </c>
      <c r="I6" s="348">
        <v>0.6198609757072685</v>
      </c>
      <c r="J6" s="348">
        <v>0.79355696997104497</v>
      </c>
      <c r="K6" s="348">
        <v>0.86569902912838192</v>
      </c>
      <c r="L6" s="348">
        <v>0.85536088867880733</v>
      </c>
      <c r="M6" s="348">
        <v>1.051168674905407</v>
      </c>
      <c r="N6" s="348">
        <v>1.1335968161867735</v>
      </c>
    </row>
    <row r="7" spans="1:14">
      <c r="B7" s="347" t="s">
        <v>1078</v>
      </c>
      <c r="C7" s="348">
        <v>-1.254340992361354</v>
      </c>
      <c r="D7" s="348">
        <v>-1.1383964978054912</v>
      </c>
      <c r="E7" s="348">
        <v>-1.1918911186527215</v>
      </c>
      <c r="F7" s="348">
        <v>-1.0846202554090776</v>
      </c>
      <c r="G7" s="348">
        <v>-0.1654357772861558</v>
      </c>
      <c r="H7" s="348">
        <v>0.17881696005516703</v>
      </c>
      <c r="I7" s="348">
        <v>0.68727145660946665</v>
      </c>
      <c r="J7" s="348">
        <v>0.7776235427892989</v>
      </c>
      <c r="K7" s="348">
        <v>1.0792264008806813</v>
      </c>
      <c r="L7" s="348">
        <v>1.0182844579698385</v>
      </c>
      <c r="M7" s="348">
        <v>1.0934618232103497</v>
      </c>
      <c r="N7" s="348">
        <v>1.1593008349741112</v>
      </c>
    </row>
    <row r="8" spans="1:14">
      <c r="N8" s="349"/>
    </row>
    <row r="10" spans="1:14">
      <c r="B10" s="220" t="s">
        <v>292</v>
      </c>
    </row>
    <row r="28" spans="2:5" ht="83.25" customHeight="1">
      <c r="B28" s="1436" t="s">
        <v>551</v>
      </c>
      <c r="C28" s="1436"/>
      <c r="D28" s="1436"/>
      <c r="E28" s="1436"/>
    </row>
    <row r="29" spans="2:5">
      <c r="B29" s="1281"/>
      <c r="C29" s="1281"/>
      <c r="D29" s="1281"/>
      <c r="E29" s="1281"/>
    </row>
    <row r="30" spans="2:5">
      <c r="B30" s="350" t="s">
        <v>179</v>
      </c>
      <c r="C30" s="1281"/>
      <c r="D30" s="1281"/>
      <c r="E30" s="1281"/>
    </row>
    <row r="32" spans="2:5">
      <c r="B32" s="15" t="s">
        <v>1636</v>
      </c>
    </row>
  </sheetData>
  <mergeCells count="1">
    <mergeCell ref="B28:E28"/>
  </mergeCells>
  <phoneticPr fontId="45" type="noConversion"/>
  <hyperlinks>
    <hyperlink ref="B32" location="Мазмұны!B111" display="мазмұнға"/>
  </hyperlinks>
  <pageMargins left="0.75" right="0.75" top="1" bottom="1" header="0.5" footer="0.5"/>
  <pageSetup paperSize="9" orientation="portrait"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9"/>
  <dimension ref="A2:G126"/>
  <sheetViews>
    <sheetView topLeftCell="A7" workbookViewId="0">
      <selection activeCell="F29" sqref="F29"/>
    </sheetView>
  </sheetViews>
  <sheetFormatPr defaultRowHeight="12.75"/>
  <cols>
    <col min="1" max="1" width="6.28515625" style="351" customWidth="1"/>
    <col min="2" max="2" width="13.85546875" style="351" customWidth="1"/>
    <col min="3" max="3" width="12" style="351" bestFit="1" customWidth="1"/>
    <col min="4" max="4" width="11.5703125" style="351" bestFit="1" customWidth="1"/>
    <col min="5" max="5" width="9.140625" style="351"/>
    <col min="6" max="6" width="11" style="351" customWidth="1"/>
    <col min="7" max="7" width="11" style="351" bestFit="1" customWidth="1"/>
    <col min="8" max="16384" width="9.140625" style="351"/>
  </cols>
  <sheetData>
    <row r="2" spans="1:7">
      <c r="A2" s="351" t="s">
        <v>1630</v>
      </c>
      <c r="B2" s="352" t="s">
        <v>293</v>
      </c>
      <c r="C2" s="353"/>
      <c r="D2" s="353"/>
    </row>
    <row r="3" spans="1:7">
      <c r="B3" s="354" t="s">
        <v>930</v>
      </c>
      <c r="C3" s="353"/>
      <c r="D3" s="353"/>
      <c r="E3" s="355"/>
      <c r="F3" s="355"/>
      <c r="G3" s="355"/>
    </row>
    <row r="4" spans="1:7">
      <c r="B4" s="356" t="s">
        <v>547</v>
      </c>
      <c r="C4" s="356" t="s">
        <v>548</v>
      </c>
      <c r="D4" s="356" t="s">
        <v>549</v>
      </c>
      <c r="E4" s="355"/>
      <c r="F4" s="355"/>
      <c r="G4" s="355"/>
    </row>
    <row r="5" spans="1:7">
      <c r="B5" s="357">
        <v>1</v>
      </c>
      <c r="C5" s="358">
        <v>8</v>
      </c>
      <c r="D5" s="359">
        <v>0.4074939052111593</v>
      </c>
      <c r="E5" s="355"/>
      <c r="F5" s="355"/>
      <c r="G5" s="355"/>
    </row>
    <row r="6" spans="1:7">
      <c r="B6" s="357">
        <v>2</v>
      </c>
      <c r="C6" s="357">
        <v>9</v>
      </c>
      <c r="D6" s="359">
        <v>0.25870724538972156</v>
      </c>
      <c r="E6" s="355"/>
      <c r="F6" s="355"/>
      <c r="G6" s="355"/>
    </row>
    <row r="7" spans="1:7">
      <c r="B7" s="357">
        <v>3</v>
      </c>
      <c r="C7" s="357">
        <v>7</v>
      </c>
      <c r="D7" s="359">
        <v>0.10126785697307196</v>
      </c>
      <c r="E7" s="355"/>
      <c r="F7" s="355"/>
      <c r="G7" s="355"/>
    </row>
    <row r="8" spans="1:7">
      <c r="B8" s="357">
        <v>4</v>
      </c>
      <c r="C8" s="357">
        <v>10</v>
      </c>
      <c r="D8" s="359">
        <v>7.9648425835809153E-2</v>
      </c>
      <c r="E8" s="355"/>
      <c r="F8" s="355"/>
      <c r="G8" s="355"/>
    </row>
    <row r="9" spans="1:7">
      <c r="G9" s="355"/>
    </row>
    <row r="10" spans="1:7">
      <c r="B10" s="360"/>
      <c r="C10" s="360"/>
      <c r="D10" s="360"/>
      <c r="E10" s="361"/>
    </row>
    <row r="11" spans="1:7">
      <c r="B11" s="352" t="s">
        <v>293</v>
      </c>
      <c r="C11" s="360"/>
      <c r="D11" s="360"/>
      <c r="E11" s="361"/>
    </row>
    <row r="12" spans="1:7">
      <c r="B12" s="360"/>
      <c r="C12" s="360"/>
      <c r="D12" s="360"/>
      <c r="E12" s="361"/>
    </row>
    <row r="13" spans="1:7">
      <c r="B13" s="360"/>
      <c r="C13" s="360"/>
      <c r="D13" s="360"/>
      <c r="E13" s="361"/>
    </row>
    <row r="14" spans="1:7">
      <c r="B14" s="360"/>
      <c r="C14" s="360"/>
      <c r="D14" s="360"/>
      <c r="E14" s="361"/>
    </row>
    <row r="15" spans="1:7">
      <c r="B15" s="360"/>
      <c r="C15" s="360"/>
      <c r="D15" s="360"/>
      <c r="E15" s="361"/>
    </row>
    <row r="16" spans="1:7">
      <c r="B16" s="360"/>
      <c r="C16" s="360"/>
      <c r="D16" s="360"/>
      <c r="E16" s="361"/>
    </row>
    <row r="17" spans="2:5">
      <c r="B17" s="360"/>
      <c r="C17" s="360"/>
      <c r="D17" s="360"/>
      <c r="E17" s="361"/>
    </row>
    <row r="18" spans="2:5">
      <c r="B18" s="360"/>
      <c r="C18" s="360"/>
      <c r="D18" s="360"/>
      <c r="E18" s="361"/>
    </row>
    <row r="19" spans="2:5">
      <c r="B19" s="360"/>
      <c r="C19" s="360"/>
      <c r="D19" s="360"/>
      <c r="E19" s="361"/>
    </row>
    <row r="20" spans="2:5">
      <c r="B20" s="360"/>
      <c r="C20" s="360"/>
      <c r="D20" s="360"/>
      <c r="E20" s="361"/>
    </row>
    <row r="21" spans="2:5">
      <c r="B21" s="360"/>
      <c r="C21" s="360"/>
      <c r="D21" s="360"/>
      <c r="E21" s="361"/>
    </row>
    <row r="22" spans="2:5">
      <c r="B22" s="360"/>
      <c r="C22" s="360"/>
      <c r="D22" s="360"/>
      <c r="E22" s="361"/>
    </row>
    <row r="23" spans="2:5">
      <c r="B23" s="360"/>
      <c r="C23" s="360"/>
      <c r="D23" s="360"/>
      <c r="E23" s="361"/>
    </row>
    <row r="24" spans="2:5">
      <c r="B24" s="360"/>
      <c r="C24" s="360"/>
      <c r="D24" s="360"/>
      <c r="E24" s="361"/>
    </row>
    <row r="25" spans="2:5">
      <c r="B25" s="360"/>
      <c r="C25" s="360"/>
      <c r="D25" s="360"/>
      <c r="E25" s="361"/>
    </row>
    <row r="26" spans="2:5">
      <c r="B26" s="360"/>
      <c r="C26" s="360"/>
      <c r="D26" s="360"/>
      <c r="E26" s="361"/>
    </row>
    <row r="27" spans="2:5">
      <c r="B27" s="360"/>
      <c r="C27" s="360"/>
      <c r="D27" s="360"/>
      <c r="E27" s="361"/>
    </row>
    <row r="28" spans="2:5">
      <c r="B28" s="360"/>
      <c r="C28" s="360"/>
      <c r="D28" s="360"/>
      <c r="E28" s="361"/>
    </row>
    <row r="29" spans="2:5">
      <c r="B29" s="224" t="s">
        <v>550</v>
      </c>
      <c r="C29" s="360"/>
      <c r="D29" s="360"/>
      <c r="E29" s="361"/>
    </row>
    <row r="30" spans="2:5">
      <c r="C30" s="360"/>
      <c r="D30" s="360"/>
      <c r="E30" s="361"/>
    </row>
    <row r="31" spans="2:5">
      <c r="B31" s="362" t="s">
        <v>179</v>
      </c>
      <c r="C31" s="360"/>
      <c r="D31" s="360"/>
      <c r="E31" s="361"/>
    </row>
    <row r="32" spans="2:5">
      <c r="B32" s="360"/>
      <c r="C32" s="360"/>
      <c r="D32" s="360"/>
      <c r="E32" s="361"/>
    </row>
    <row r="33" spans="2:5">
      <c r="B33" s="15" t="s">
        <v>1636</v>
      </c>
      <c r="C33" s="360"/>
      <c r="D33" s="360"/>
      <c r="E33" s="361"/>
    </row>
    <row r="34" spans="2:5">
      <c r="B34" s="360"/>
      <c r="C34" s="360"/>
      <c r="D34" s="360"/>
      <c r="E34" s="361"/>
    </row>
    <row r="35" spans="2:5">
      <c r="B35" s="360"/>
      <c r="C35" s="360"/>
      <c r="D35" s="360"/>
      <c r="E35" s="361"/>
    </row>
    <row r="36" spans="2:5">
      <c r="B36" s="360"/>
      <c r="C36" s="360"/>
      <c r="D36" s="360"/>
      <c r="E36" s="361"/>
    </row>
    <row r="37" spans="2:5">
      <c r="B37" s="360"/>
      <c r="C37" s="360"/>
      <c r="D37" s="360"/>
      <c r="E37" s="361"/>
    </row>
    <row r="38" spans="2:5">
      <c r="B38" s="360"/>
      <c r="C38" s="360"/>
      <c r="D38" s="360"/>
      <c r="E38" s="361"/>
    </row>
    <row r="39" spans="2:5">
      <c r="B39" s="360"/>
      <c r="C39" s="360"/>
      <c r="D39" s="360"/>
      <c r="E39" s="361"/>
    </row>
    <row r="40" spans="2:5">
      <c r="B40" s="360"/>
      <c r="C40" s="360"/>
      <c r="D40" s="360"/>
      <c r="E40" s="361"/>
    </row>
    <row r="41" spans="2:5">
      <c r="B41" s="360"/>
      <c r="C41" s="360"/>
      <c r="D41" s="360"/>
      <c r="E41" s="361"/>
    </row>
    <row r="42" spans="2:5">
      <c r="B42" s="360"/>
      <c r="C42" s="360"/>
      <c r="D42" s="360"/>
      <c r="E42" s="361"/>
    </row>
    <row r="43" spans="2:5">
      <c r="B43" s="360"/>
      <c r="C43" s="360"/>
      <c r="D43" s="360"/>
      <c r="E43" s="361"/>
    </row>
    <row r="44" spans="2:5">
      <c r="B44" s="360"/>
      <c r="C44" s="360"/>
      <c r="D44" s="360"/>
      <c r="E44" s="361"/>
    </row>
    <row r="45" spans="2:5">
      <c r="B45" s="360"/>
      <c r="C45" s="360"/>
      <c r="D45" s="360"/>
      <c r="E45" s="361"/>
    </row>
    <row r="46" spans="2:5">
      <c r="B46" s="360"/>
      <c r="C46" s="360"/>
      <c r="D46" s="360"/>
      <c r="E46" s="361"/>
    </row>
    <row r="47" spans="2:5">
      <c r="B47" s="360"/>
      <c r="C47" s="360"/>
      <c r="D47" s="360"/>
      <c r="E47" s="361"/>
    </row>
    <row r="48" spans="2:5">
      <c r="B48" s="360"/>
      <c r="C48" s="360"/>
      <c r="D48" s="360"/>
      <c r="E48" s="361"/>
    </row>
    <row r="49" spans="1:7">
      <c r="B49" s="360"/>
      <c r="C49" s="360"/>
      <c r="D49" s="360"/>
      <c r="E49" s="361"/>
    </row>
    <row r="50" spans="1:7">
      <c r="B50" s="360"/>
      <c r="C50" s="360"/>
      <c r="D50" s="360"/>
      <c r="E50" s="361"/>
    </row>
    <row r="51" spans="1:7">
      <c r="B51" s="360"/>
      <c r="C51" s="360"/>
      <c r="D51" s="360"/>
      <c r="E51" s="361"/>
    </row>
    <row r="52" spans="1:7">
      <c r="B52" s="360"/>
      <c r="C52" s="360"/>
      <c r="D52" s="360"/>
      <c r="E52" s="361"/>
    </row>
    <row r="53" spans="1:7">
      <c r="B53" s="360"/>
      <c r="C53" s="360"/>
      <c r="D53" s="360"/>
      <c r="E53" s="361"/>
    </row>
    <row r="54" spans="1:7">
      <c r="B54" s="360"/>
      <c r="C54" s="360"/>
      <c r="D54" s="360"/>
      <c r="E54" s="361"/>
    </row>
    <row r="55" spans="1:7">
      <c r="B55" s="360"/>
      <c r="C55" s="360"/>
      <c r="D55" s="360"/>
      <c r="E55" s="361"/>
    </row>
    <row r="56" spans="1:7">
      <c r="B56" s="360"/>
      <c r="C56" s="360"/>
      <c r="D56" s="360"/>
      <c r="E56" s="361"/>
    </row>
    <row r="57" spans="1:7">
      <c r="B57" s="360"/>
      <c r="C57" s="360"/>
      <c r="D57" s="360"/>
      <c r="E57" s="361"/>
    </row>
    <row r="58" spans="1:7">
      <c r="B58" s="360"/>
      <c r="C58" s="360"/>
      <c r="D58" s="360"/>
      <c r="E58" s="361"/>
    </row>
    <row r="59" spans="1:7">
      <c r="B59" s="360"/>
      <c r="C59" s="360"/>
      <c r="D59" s="360"/>
      <c r="E59" s="361"/>
    </row>
    <row r="60" spans="1:7">
      <c r="B60" s="360"/>
      <c r="C60" s="360"/>
      <c r="D60" s="360"/>
      <c r="E60" s="361"/>
    </row>
    <row r="61" spans="1:7">
      <c r="B61" s="360"/>
      <c r="C61" s="360"/>
      <c r="D61" s="360"/>
      <c r="E61" s="361"/>
    </row>
    <row r="62" spans="1:7">
      <c r="B62" s="360"/>
      <c r="C62" s="360"/>
      <c r="D62" s="360"/>
      <c r="E62" s="361"/>
    </row>
    <row r="63" spans="1:7" s="363" customFormat="1">
      <c r="A63" s="351"/>
      <c r="B63" s="360"/>
      <c r="C63" s="360"/>
      <c r="D63" s="360"/>
      <c r="E63" s="361"/>
      <c r="F63" s="351"/>
      <c r="G63" s="351"/>
    </row>
    <row r="64" spans="1:7">
      <c r="B64" s="360"/>
      <c r="C64" s="360"/>
      <c r="D64" s="360"/>
      <c r="E64" s="361"/>
    </row>
    <row r="65" spans="2:5">
      <c r="B65" s="360"/>
      <c r="C65" s="360"/>
      <c r="D65" s="360"/>
      <c r="E65" s="361"/>
    </row>
    <row r="66" spans="2:5">
      <c r="B66" s="360"/>
      <c r="C66" s="360"/>
      <c r="D66" s="360"/>
      <c r="E66" s="361"/>
    </row>
    <row r="67" spans="2:5">
      <c r="B67" s="360"/>
      <c r="C67" s="360"/>
      <c r="D67" s="360"/>
      <c r="E67" s="361"/>
    </row>
    <row r="68" spans="2:5">
      <c r="B68" s="360"/>
      <c r="C68" s="360"/>
      <c r="D68" s="360"/>
      <c r="E68" s="361"/>
    </row>
    <row r="69" spans="2:5">
      <c r="B69" s="360"/>
      <c r="C69" s="360"/>
      <c r="D69" s="360"/>
      <c r="E69" s="361"/>
    </row>
    <row r="70" spans="2:5">
      <c r="B70" s="360"/>
      <c r="C70" s="360"/>
      <c r="D70" s="360"/>
      <c r="E70" s="361"/>
    </row>
    <row r="71" spans="2:5">
      <c r="B71" s="360"/>
      <c r="C71" s="360"/>
      <c r="D71" s="360"/>
      <c r="E71" s="361"/>
    </row>
    <row r="72" spans="2:5">
      <c r="B72" s="360"/>
      <c r="C72" s="360"/>
      <c r="D72" s="360"/>
      <c r="E72" s="361"/>
    </row>
    <row r="73" spans="2:5">
      <c r="B73" s="360"/>
      <c r="C73" s="360"/>
      <c r="D73" s="360"/>
      <c r="E73" s="361"/>
    </row>
    <row r="74" spans="2:5">
      <c r="B74" s="360"/>
      <c r="C74" s="360"/>
      <c r="D74" s="360"/>
      <c r="E74" s="361"/>
    </row>
    <row r="75" spans="2:5">
      <c r="B75" s="360"/>
      <c r="C75" s="360"/>
      <c r="D75" s="360"/>
      <c r="E75" s="361"/>
    </row>
    <row r="76" spans="2:5">
      <c r="B76" s="360"/>
      <c r="C76" s="360"/>
      <c r="D76" s="360"/>
      <c r="E76" s="361"/>
    </row>
    <row r="77" spans="2:5">
      <c r="B77" s="360"/>
      <c r="C77" s="360"/>
      <c r="D77" s="360"/>
      <c r="E77" s="361"/>
    </row>
    <row r="78" spans="2:5">
      <c r="B78" s="360"/>
      <c r="C78" s="360"/>
      <c r="D78" s="360"/>
      <c r="E78" s="361"/>
    </row>
    <row r="79" spans="2:5">
      <c r="B79" s="360"/>
      <c r="C79" s="360"/>
      <c r="D79" s="360"/>
      <c r="E79" s="361"/>
    </row>
    <row r="80" spans="2:5">
      <c r="B80" s="360"/>
      <c r="C80" s="360"/>
      <c r="D80" s="360"/>
      <c r="E80" s="361"/>
    </row>
    <row r="81" spans="2:5">
      <c r="B81" s="360"/>
      <c r="C81" s="360"/>
      <c r="D81" s="360"/>
      <c r="E81" s="361"/>
    </row>
    <row r="82" spans="2:5">
      <c r="B82" s="360"/>
      <c r="C82" s="360"/>
      <c r="D82" s="360"/>
      <c r="E82" s="361"/>
    </row>
    <row r="83" spans="2:5">
      <c r="B83" s="360"/>
      <c r="C83" s="360"/>
      <c r="D83" s="360"/>
      <c r="E83" s="361"/>
    </row>
    <row r="84" spans="2:5">
      <c r="B84" s="360"/>
      <c r="C84" s="360"/>
      <c r="D84" s="360"/>
      <c r="E84" s="361"/>
    </row>
    <row r="85" spans="2:5">
      <c r="B85" s="360"/>
      <c r="C85" s="360"/>
      <c r="D85" s="360"/>
      <c r="E85" s="361"/>
    </row>
    <row r="86" spans="2:5">
      <c r="B86" s="360"/>
      <c r="C86" s="360"/>
      <c r="D86" s="360"/>
      <c r="E86" s="361"/>
    </row>
    <row r="87" spans="2:5">
      <c r="B87" s="360"/>
      <c r="C87" s="360"/>
      <c r="D87" s="360"/>
      <c r="E87" s="361"/>
    </row>
    <row r="88" spans="2:5">
      <c r="B88" s="360"/>
      <c r="C88" s="360"/>
      <c r="D88" s="360"/>
      <c r="E88" s="361"/>
    </row>
    <row r="89" spans="2:5">
      <c r="B89" s="360"/>
      <c r="C89" s="360"/>
      <c r="D89" s="360"/>
      <c r="E89" s="361"/>
    </row>
    <row r="90" spans="2:5">
      <c r="B90" s="360"/>
      <c r="C90" s="360"/>
      <c r="D90" s="360"/>
      <c r="E90" s="361"/>
    </row>
    <row r="91" spans="2:5">
      <c r="B91" s="360"/>
      <c r="C91" s="360"/>
      <c r="D91" s="360"/>
      <c r="E91" s="361"/>
    </row>
    <row r="92" spans="2:5">
      <c r="B92" s="360"/>
      <c r="C92" s="360"/>
      <c r="D92" s="360"/>
      <c r="E92" s="361"/>
    </row>
    <row r="93" spans="2:5">
      <c r="B93" s="360"/>
      <c r="C93" s="360"/>
      <c r="D93" s="360"/>
      <c r="E93" s="361"/>
    </row>
    <row r="94" spans="2:5">
      <c r="B94" s="360"/>
      <c r="C94" s="360"/>
      <c r="D94" s="360"/>
      <c r="E94" s="361"/>
    </row>
    <row r="95" spans="2:5">
      <c r="B95" s="360"/>
      <c r="C95" s="360"/>
      <c r="D95" s="360"/>
      <c r="E95" s="361"/>
    </row>
    <row r="96" spans="2:5">
      <c r="B96" s="360"/>
      <c r="C96" s="360"/>
      <c r="D96" s="360"/>
      <c r="E96" s="361"/>
    </row>
    <row r="97" spans="2:5">
      <c r="B97" s="360"/>
      <c r="C97" s="360"/>
      <c r="D97" s="360"/>
      <c r="E97" s="361"/>
    </row>
    <row r="98" spans="2:5">
      <c r="B98" s="360"/>
      <c r="C98" s="360"/>
      <c r="D98" s="360"/>
      <c r="E98" s="361"/>
    </row>
    <row r="99" spans="2:5">
      <c r="B99" s="360"/>
      <c r="C99" s="360"/>
      <c r="D99" s="360"/>
      <c r="E99" s="361"/>
    </row>
    <row r="100" spans="2:5">
      <c r="B100" s="360"/>
      <c r="C100" s="360"/>
      <c r="D100" s="360"/>
      <c r="E100" s="361"/>
    </row>
    <row r="101" spans="2:5">
      <c r="B101" s="360"/>
      <c r="C101" s="360"/>
      <c r="D101" s="360"/>
      <c r="E101" s="361"/>
    </row>
    <row r="102" spans="2:5">
      <c r="B102" s="360"/>
      <c r="C102" s="360"/>
      <c r="D102" s="360"/>
      <c r="E102" s="361"/>
    </row>
    <row r="103" spans="2:5">
      <c r="B103" s="360"/>
      <c r="C103" s="360"/>
      <c r="D103" s="360"/>
      <c r="E103" s="361"/>
    </row>
    <row r="104" spans="2:5">
      <c r="B104" s="360"/>
      <c r="C104" s="360"/>
      <c r="D104" s="360"/>
      <c r="E104" s="361"/>
    </row>
    <row r="105" spans="2:5">
      <c r="B105" s="360"/>
      <c r="C105" s="360"/>
      <c r="D105" s="360"/>
      <c r="E105" s="361"/>
    </row>
    <row r="106" spans="2:5">
      <c r="B106" s="360"/>
      <c r="C106" s="360"/>
      <c r="D106" s="360"/>
      <c r="E106" s="361"/>
    </row>
    <row r="107" spans="2:5">
      <c r="B107" s="360"/>
      <c r="C107" s="360"/>
      <c r="D107" s="360"/>
      <c r="E107" s="361"/>
    </row>
    <row r="108" spans="2:5">
      <c r="B108" s="360"/>
      <c r="C108" s="360"/>
      <c r="D108" s="360"/>
      <c r="E108" s="361"/>
    </row>
    <row r="109" spans="2:5">
      <c r="B109" s="360"/>
      <c r="C109" s="360"/>
      <c r="D109" s="360"/>
      <c r="E109" s="361"/>
    </row>
    <row r="110" spans="2:5">
      <c r="B110" s="360"/>
      <c r="C110" s="360"/>
      <c r="D110" s="360"/>
      <c r="E110" s="361"/>
    </row>
    <row r="111" spans="2:5">
      <c r="B111" s="360"/>
      <c r="C111" s="360"/>
      <c r="D111" s="360"/>
      <c r="E111" s="361"/>
    </row>
    <row r="112" spans="2:5">
      <c r="B112" s="360"/>
      <c r="C112" s="360"/>
      <c r="D112" s="360"/>
      <c r="E112" s="361"/>
    </row>
    <row r="113" spans="2:5">
      <c r="B113" s="360"/>
      <c r="C113" s="360"/>
      <c r="D113" s="360"/>
      <c r="E113" s="361"/>
    </row>
    <row r="114" spans="2:5">
      <c r="B114" s="360"/>
      <c r="C114" s="360"/>
      <c r="D114" s="360"/>
      <c r="E114" s="361"/>
    </row>
    <row r="115" spans="2:5">
      <c r="B115" s="360"/>
      <c r="C115" s="360"/>
      <c r="D115" s="360"/>
      <c r="E115" s="361"/>
    </row>
    <row r="116" spans="2:5">
      <c r="B116" s="360"/>
      <c r="C116" s="360"/>
      <c r="D116" s="360"/>
      <c r="E116" s="361"/>
    </row>
    <row r="117" spans="2:5">
      <c r="B117" s="360"/>
      <c r="C117" s="360"/>
      <c r="D117" s="360"/>
      <c r="E117" s="361"/>
    </row>
    <row r="118" spans="2:5">
      <c r="B118" s="360"/>
      <c r="C118" s="360"/>
      <c r="D118" s="360"/>
      <c r="E118" s="361"/>
    </row>
    <row r="119" spans="2:5">
      <c r="B119" s="360"/>
      <c r="C119" s="360"/>
      <c r="D119" s="360"/>
      <c r="E119" s="361"/>
    </row>
    <row r="120" spans="2:5">
      <c r="B120" s="360"/>
      <c r="C120" s="360"/>
      <c r="D120" s="360"/>
      <c r="E120" s="361"/>
    </row>
    <row r="121" spans="2:5">
      <c r="B121" s="360"/>
      <c r="C121" s="360"/>
      <c r="D121" s="360"/>
      <c r="E121" s="361"/>
    </row>
    <row r="122" spans="2:5">
      <c r="B122" s="360"/>
      <c r="C122" s="360"/>
      <c r="D122" s="360"/>
      <c r="E122" s="361"/>
    </row>
    <row r="123" spans="2:5">
      <c r="B123" s="360"/>
      <c r="C123" s="360"/>
      <c r="D123" s="360"/>
      <c r="E123" s="361"/>
    </row>
    <row r="124" spans="2:5">
      <c r="B124" s="360"/>
      <c r="C124" s="360"/>
      <c r="D124" s="360"/>
      <c r="E124" s="361"/>
    </row>
    <row r="125" spans="2:5">
      <c r="B125" s="360"/>
      <c r="C125" s="360"/>
      <c r="D125" s="360"/>
      <c r="E125" s="361"/>
    </row>
    <row r="126" spans="2:5">
      <c r="B126" s="360"/>
      <c r="C126" s="360"/>
      <c r="D126" s="360"/>
      <c r="E126" s="361"/>
    </row>
  </sheetData>
  <phoneticPr fontId="39" type="noConversion"/>
  <hyperlinks>
    <hyperlink ref="B33" location="Мазмұны!B112" display="мазмұнға"/>
  </hyperlinks>
  <pageMargins left="0.75" right="0.75" top="1" bottom="1" header="0.5" footer="0.5"/>
  <pageSetup paperSize="9" orientation="portrait" verticalDpi="0"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0"/>
  <dimension ref="A2:H38"/>
  <sheetViews>
    <sheetView topLeftCell="A7" workbookViewId="0">
      <selection activeCell="E40" sqref="E40"/>
    </sheetView>
  </sheetViews>
  <sheetFormatPr defaultColWidth="8" defaultRowHeight="12.75"/>
  <cols>
    <col min="1" max="1" width="6" style="364" customWidth="1"/>
    <col min="2" max="2" width="32" style="364" customWidth="1"/>
    <col min="3" max="5" width="14.140625" style="364" bestFit="1" customWidth="1"/>
    <col min="6" max="7" width="14.140625" style="364" customWidth="1"/>
    <col min="8" max="8" width="14.140625" style="364" bestFit="1" customWidth="1"/>
    <col min="9" max="9" width="8" style="364" customWidth="1"/>
    <col min="10" max="10" width="14.140625" style="364" bestFit="1" customWidth="1"/>
    <col min="11" max="12" width="12.140625" style="364" bestFit="1" customWidth="1"/>
    <col min="13" max="14" width="12.140625" style="364" customWidth="1"/>
    <col min="15" max="15" width="12.140625" style="364" bestFit="1" customWidth="1"/>
    <col min="16" max="16384" width="8" style="364"/>
  </cols>
  <sheetData>
    <row r="2" spans="1:8">
      <c r="A2" s="364" t="s">
        <v>1630</v>
      </c>
      <c r="B2" s="365" t="s">
        <v>294</v>
      </c>
    </row>
    <row r="3" spans="1:8">
      <c r="A3" s="342"/>
    </row>
    <row r="4" spans="1:8">
      <c r="B4" s="366"/>
      <c r="C4" s="337">
        <v>39448</v>
      </c>
      <c r="D4" s="337">
        <v>39814</v>
      </c>
      <c r="E4" s="337">
        <v>40179</v>
      </c>
      <c r="F4" s="337">
        <v>40269</v>
      </c>
      <c r="G4" s="337">
        <v>40360</v>
      </c>
      <c r="H4" s="337">
        <v>40452</v>
      </c>
    </row>
    <row r="5" spans="1:8">
      <c r="B5" s="367" t="s">
        <v>1076</v>
      </c>
      <c r="C5" s="368">
        <v>0.67175580464222462</v>
      </c>
      <c r="D5" s="368">
        <v>0.57537136840510383</v>
      </c>
      <c r="E5" s="368">
        <v>0.47784499589712148</v>
      </c>
      <c r="F5" s="368">
        <v>0.42340759913730008</v>
      </c>
      <c r="G5" s="368">
        <v>0.39331407998205237</v>
      </c>
      <c r="H5" s="368">
        <v>0.3282710585233376</v>
      </c>
    </row>
    <row r="6" spans="1:8">
      <c r="B6" s="367" t="s">
        <v>1077</v>
      </c>
      <c r="C6" s="368">
        <v>0.48019595915869906</v>
      </c>
      <c r="D6" s="368">
        <v>0.40745838658901407</v>
      </c>
      <c r="E6" s="368">
        <v>0.26640552213617497</v>
      </c>
      <c r="F6" s="368">
        <v>0.24435303347916804</v>
      </c>
      <c r="G6" s="368">
        <v>0.22586774434895249</v>
      </c>
      <c r="H6" s="368">
        <v>0.22018419669180817</v>
      </c>
    </row>
    <row r="7" spans="1:8">
      <c r="B7" s="367" t="s">
        <v>1078</v>
      </c>
      <c r="C7" s="368">
        <v>0.16713466699443524</v>
      </c>
      <c r="D7" s="368">
        <v>0.12657982819678334</v>
      </c>
      <c r="E7" s="368">
        <v>0.10841591175176662</v>
      </c>
      <c r="F7" s="368">
        <v>0.13169588025579559</v>
      </c>
      <c r="G7" s="368">
        <v>7.3443334041166944E-2</v>
      </c>
      <c r="H7" s="368">
        <v>0.10600973942257819</v>
      </c>
    </row>
    <row r="8" spans="1:8" ht="25.5">
      <c r="B8" s="367" t="s">
        <v>1505</v>
      </c>
      <c r="C8" s="368">
        <v>0.53296076629707489</v>
      </c>
      <c r="D8" s="368">
        <v>0.44950498540600786</v>
      </c>
      <c r="E8" s="368">
        <v>0.33565277930803572</v>
      </c>
      <c r="F8" s="368">
        <v>0.29596645255990156</v>
      </c>
      <c r="G8" s="368">
        <v>0.27126532771236295</v>
      </c>
      <c r="H8" s="368">
        <v>0.23593913294677998</v>
      </c>
    </row>
    <row r="9" spans="1:8" ht="25.5">
      <c r="B9" s="367" t="s">
        <v>1506</v>
      </c>
      <c r="C9" s="368">
        <v>0.43536182589277461</v>
      </c>
      <c r="D9" s="368">
        <v>0.50300210053398198</v>
      </c>
      <c r="E9" s="368">
        <v>0.61345648840195888</v>
      </c>
      <c r="F9" s="368">
        <v>0.64253218192549488</v>
      </c>
      <c r="G9" s="368">
        <v>0.6712274586923066</v>
      </c>
      <c r="H9" s="368">
        <v>0.68326583383729711</v>
      </c>
    </row>
    <row r="12" spans="1:8">
      <c r="B12" s="365" t="s">
        <v>294</v>
      </c>
    </row>
    <row r="13" spans="1:8">
      <c r="B13" s="369"/>
    </row>
    <row r="14" spans="1:8">
      <c r="B14" s="369"/>
    </row>
    <row r="15" spans="1:8">
      <c r="B15" s="369"/>
    </row>
    <row r="31" spans="2:4" ht="12.75" customHeight="1">
      <c r="B31" s="1435" t="s">
        <v>546</v>
      </c>
      <c r="C31" s="1435"/>
      <c r="D31" s="1435"/>
    </row>
    <row r="32" spans="2:4">
      <c r="B32" s="1435"/>
      <c r="C32" s="1435"/>
      <c r="D32" s="1435"/>
    </row>
    <row r="33" spans="2:4">
      <c r="B33" s="1435"/>
      <c r="C33" s="1435"/>
      <c r="D33" s="1435"/>
    </row>
    <row r="34" spans="2:4" ht="30" customHeight="1">
      <c r="B34" s="1435"/>
      <c r="C34" s="1435"/>
      <c r="D34" s="1435"/>
    </row>
    <row r="36" spans="2:4">
      <c r="B36" s="370" t="s">
        <v>179</v>
      </c>
    </row>
    <row r="38" spans="2:4">
      <c r="B38" s="15" t="s">
        <v>1636</v>
      </c>
    </row>
  </sheetData>
  <mergeCells count="1">
    <mergeCell ref="B31:D34"/>
  </mergeCells>
  <phoneticPr fontId="67" type="noConversion"/>
  <hyperlinks>
    <hyperlink ref="B38" location="Мазмұны!B113" display="мазмұнға"/>
  </hyperlinks>
  <pageMargins left="0.75" right="0.75" top="1" bottom="1" header="0.5" footer="0.5"/>
  <pageSetup paperSize="9" orientation="portrait" verticalDpi="0" r:id="rId1"/>
  <headerFooter alignWithMargins="0"/>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1"/>
  <dimension ref="A2:P37"/>
  <sheetViews>
    <sheetView topLeftCell="A2" workbookViewId="0">
      <selection activeCell="B2" sqref="B2"/>
    </sheetView>
  </sheetViews>
  <sheetFormatPr defaultColWidth="8" defaultRowHeight="12.75"/>
  <cols>
    <col min="1" max="1" width="6.140625" style="364" customWidth="1"/>
    <col min="2" max="2" width="50.7109375" style="364" customWidth="1"/>
    <col min="3" max="3" width="16.28515625" style="364" customWidth="1"/>
    <col min="4" max="5" width="15.85546875" style="364" bestFit="1" customWidth="1"/>
    <col min="6" max="6" width="14.42578125" style="364" bestFit="1" customWidth="1"/>
    <col min="7" max="7" width="13.42578125" style="364" bestFit="1" customWidth="1"/>
    <col min="8" max="8" width="13.5703125" style="364" bestFit="1" customWidth="1"/>
    <col min="9" max="9" width="14.5703125" style="364" customWidth="1"/>
    <col min="10" max="11" width="15" style="364" bestFit="1" customWidth="1"/>
    <col min="12" max="12" width="13.42578125" style="364" bestFit="1" customWidth="1"/>
    <col min="13" max="13" width="13.5703125" style="364" bestFit="1" customWidth="1"/>
    <col min="14" max="14" width="15.7109375" style="364" bestFit="1" customWidth="1"/>
    <col min="15" max="15" width="14.5703125" style="364" customWidth="1"/>
    <col min="16" max="17" width="15.7109375" style="364" bestFit="1" customWidth="1"/>
    <col min="18" max="18" width="14.42578125" style="364" bestFit="1" customWidth="1"/>
    <col min="19" max="19" width="13.5703125" style="364" bestFit="1" customWidth="1"/>
    <col min="20" max="20" width="15.7109375" style="364" bestFit="1" customWidth="1"/>
    <col min="21" max="21" width="14.5703125" style="364" customWidth="1"/>
    <col min="22" max="22" width="15.7109375" style="364" bestFit="1" customWidth="1"/>
    <col min="23" max="23" width="15" style="364" bestFit="1" customWidth="1"/>
    <col min="24" max="25" width="13.42578125" style="364" bestFit="1" customWidth="1"/>
    <col min="26" max="26" width="13.5703125" style="364" bestFit="1" customWidth="1"/>
    <col min="27" max="27" width="14.5703125" style="364" customWidth="1"/>
    <col min="28" max="29" width="15.140625" style="364" bestFit="1" customWidth="1"/>
    <col min="30" max="30" width="14.42578125" style="364" bestFit="1" customWidth="1"/>
    <col min="31" max="31" width="13.5703125" style="364" bestFit="1" customWidth="1"/>
    <col min="32" max="32" width="14.42578125" style="364" bestFit="1" customWidth="1"/>
    <col min="33" max="33" width="14.5703125" style="364" customWidth="1"/>
    <col min="34" max="35" width="15" style="364" bestFit="1" customWidth="1"/>
    <col min="36" max="37" width="13.42578125" style="364" bestFit="1" customWidth="1"/>
    <col min="38" max="38" width="13.5703125" style="364" bestFit="1" customWidth="1"/>
    <col min="39" max="39" width="14.5703125" style="364" customWidth="1"/>
    <col min="40" max="41" width="15" style="364" bestFit="1" customWidth="1"/>
    <col min="42" max="43" width="13.42578125" style="364" bestFit="1" customWidth="1"/>
    <col min="44" max="44" width="13.5703125" style="364" bestFit="1" customWidth="1"/>
    <col min="45" max="45" width="14.5703125" style="364" customWidth="1"/>
    <col min="46" max="47" width="15" style="364" bestFit="1" customWidth="1"/>
    <col min="48" max="49" width="13.42578125" style="364" bestFit="1" customWidth="1"/>
    <col min="50" max="50" width="13.5703125" style="364" bestFit="1" customWidth="1"/>
    <col min="51" max="51" width="17.85546875" style="364" customWidth="1"/>
    <col min="52" max="53" width="15" style="364" bestFit="1" customWidth="1"/>
    <col min="54" max="54" width="14.28515625" style="364" bestFit="1" customWidth="1"/>
    <col min="55" max="55" width="13.42578125" style="364" bestFit="1" customWidth="1"/>
    <col min="56" max="56" width="13.5703125" style="364" bestFit="1" customWidth="1"/>
    <col min="57" max="57" width="14.5703125" style="364" customWidth="1"/>
    <col min="58" max="59" width="13.42578125" style="364" bestFit="1" customWidth="1"/>
    <col min="60" max="60" width="15" style="364" bestFit="1" customWidth="1"/>
    <col min="61" max="61" width="13.42578125" style="364" bestFit="1" customWidth="1"/>
    <col min="62" max="62" width="13.5703125" style="364" bestFit="1" customWidth="1"/>
    <col min="63" max="63" width="14.5703125" style="364" customWidth="1"/>
    <col min="64" max="65" width="13.42578125" style="364" bestFit="1" customWidth="1"/>
    <col min="66" max="66" width="15" style="364" bestFit="1" customWidth="1"/>
    <col min="67" max="67" width="13.42578125" style="364" bestFit="1" customWidth="1"/>
    <col min="68" max="68" width="13.5703125" style="364" bestFit="1" customWidth="1"/>
    <col min="69" max="69" width="14.5703125" style="364" customWidth="1"/>
    <col min="70" max="70" width="14.28515625" style="364" bestFit="1" customWidth="1"/>
    <col min="71" max="71" width="13.28515625" style="364" bestFit="1" customWidth="1"/>
    <col min="72" max="72" width="15" style="364" bestFit="1" customWidth="1"/>
    <col min="73" max="73" width="14.28515625" style="364" bestFit="1" customWidth="1"/>
    <col min="74" max="74" width="13.5703125" style="364" bestFit="1" customWidth="1"/>
    <col min="75" max="16384" width="8" style="364"/>
  </cols>
  <sheetData>
    <row r="2" spans="1:16" ht="12.75" customHeight="1">
      <c r="A2" s="364" t="s">
        <v>1630</v>
      </c>
      <c r="B2" s="365" t="s">
        <v>1180</v>
      </c>
    </row>
    <row r="4" spans="1:16" ht="12.75" customHeight="1">
      <c r="B4" s="366"/>
      <c r="C4" s="1437" t="s">
        <v>1076</v>
      </c>
      <c r="D4" s="1437"/>
      <c r="E4" s="1437"/>
      <c r="F4" s="1437"/>
      <c r="H4" s="1437" t="s">
        <v>1077</v>
      </c>
      <c r="I4" s="1437"/>
      <c r="J4" s="1437"/>
      <c r="K4" s="1437"/>
      <c r="M4" s="1437" t="s">
        <v>1078</v>
      </c>
      <c r="N4" s="1437"/>
      <c r="O4" s="1437"/>
      <c r="P4" s="1437"/>
    </row>
    <row r="5" spans="1:16">
      <c r="B5" s="333" t="s">
        <v>21</v>
      </c>
      <c r="C5" s="337">
        <v>39448</v>
      </c>
      <c r="D5" s="337">
        <v>39814</v>
      </c>
      <c r="E5" s="337">
        <v>40179</v>
      </c>
      <c r="F5" s="337">
        <v>40452</v>
      </c>
      <c r="H5" s="337">
        <v>39448</v>
      </c>
      <c r="I5" s="337">
        <v>39814</v>
      </c>
      <c r="J5" s="337">
        <v>40179</v>
      </c>
      <c r="K5" s="337">
        <v>40452</v>
      </c>
      <c r="M5" s="337">
        <v>39448</v>
      </c>
      <c r="N5" s="337">
        <v>39814</v>
      </c>
      <c r="O5" s="337">
        <v>40179</v>
      </c>
      <c r="P5" s="337">
        <v>40452</v>
      </c>
    </row>
    <row r="6" spans="1:16">
      <c r="B6" s="338" t="s">
        <v>552</v>
      </c>
      <c r="C6" s="371">
        <v>903.90616699999998</v>
      </c>
      <c r="D6" s="371">
        <v>782.28955199999996</v>
      </c>
      <c r="E6" s="371">
        <v>676.87221499999998</v>
      </c>
      <c r="F6" s="371">
        <v>112.210613</v>
      </c>
      <c r="G6" s="364">
        <v>0</v>
      </c>
      <c r="H6" s="371">
        <v>878.35530600000004</v>
      </c>
      <c r="I6" s="371">
        <v>625.21260500000005</v>
      </c>
      <c r="J6" s="371">
        <v>442.92373199999997</v>
      </c>
      <c r="K6" s="371">
        <v>327.36791699999998</v>
      </c>
      <c r="M6" s="371">
        <v>11.867841</v>
      </c>
      <c r="N6" s="371">
        <v>14.07382</v>
      </c>
      <c r="O6" s="371">
        <v>3.4448699999999999</v>
      </c>
      <c r="P6" s="371">
        <v>0.52581199999999995</v>
      </c>
    </row>
    <row r="7" spans="1:16">
      <c r="B7" s="338" t="s">
        <v>553</v>
      </c>
      <c r="C7" s="372">
        <v>1199.8891329999999</v>
      </c>
      <c r="D7" s="372">
        <v>1095.7223320000001</v>
      </c>
      <c r="E7" s="372">
        <v>1154.22056</v>
      </c>
      <c r="F7" s="372">
        <v>0.34545799999999999</v>
      </c>
      <c r="G7" s="364">
        <v>0</v>
      </c>
      <c r="H7" s="372">
        <v>1307.2434430000001</v>
      </c>
      <c r="I7" s="372">
        <v>1171.697443</v>
      </c>
      <c r="J7" s="372">
        <v>632.15772500000003</v>
      </c>
      <c r="K7" s="372">
        <v>24.422571000000001</v>
      </c>
      <c r="M7" s="372">
        <v>21.873715000000001</v>
      </c>
      <c r="N7" s="372">
        <v>17.044132999999999</v>
      </c>
      <c r="O7" s="372">
        <v>9.1656469999999999</v>
      </c>
      <c r="P7" s="372">
        <v>0.50353199999999998</v>
      </c>
    </row>
    <row r="8" spans="1:16">
      <c r="B8" s="338" t="s">
        <v>1507</v>
      </c>
      <c r="C8" s="372">
        <v>83.771320000000003</v>
      </c>
      <c r="D8" s="372">
        <v>30.582391000000001</v>
      </c>
      <c r="E8" s="372">
        <v>30.324000000000002</v>
      </c>
      <c r="F8" s="372">
        <v>538.81796899999995</v>
      </c>
      <c r="G8" s="364">
        <v>0</v>
      </c>
      <c r="H8" s="372">
        <v>232.377544</v>
      </c>
      <c r="I8" s="372">
        <v>198.63043500000001</v>
      </c>
      <c r="J8" s="372">
        <v>361.24119000000002</v>
      </c>
      <c r="K8" s="372">
        <v>875.310877</v>
      </c>
      <c r="M8" s="372">
        <v>0</v>
      </c>
      <c r="N8" s="372">
        <v>0</v>
      </c>
      <c r="O8" s="372">
        <v>0</v>
      </c>
      <c r="P8" s="372">
        <v>0</v>
      </c>
    </row>
    <row r="9" spans="1:16">
      <c r="B9" s="338" t="s">
        <v>554</v>
      </c>
      <c r="C9" s="372">
        <v>3.9097499999999998</v>
      </c>
      <c r="D9" s="372">
        <v>4.4149820000000002</v>
      </c>
      <c r="E9" s="372">
        <v>4.0826500000000001</v>
      </c>
      <c r="F9" s="372">
        <v>125.020482</v>
      </c>
      <c r="G9" s="364">
        <v>0</v>
      </c>
      <c r="H9" s="372">
        <v>84.53434</v>
      </c>
      <c r="I9" s="372">
        <v>87.834230000000005</v>
      </c>
      <c r="J9" s="372">
        <v>123.77290000000001</v>
      </c>
      <c r="K9" s="372">
        <v>126.03148</v>
      </c>
      <c r="M9" s="372">
        <v>3.4359850000000001</v>
      </c>
      <c r="N9" s="372">
        <v>1.123321</v>
      </c>
      <c r="O9" s="372">
        <v>3.90578</v>
      </c>
      <c r="P9" s="372">
        <v>3.1044330000000002</v>
      </c>
    </row>
    <row r="10" spans="1:16">
      <c r="B10" s="338" t="s">
        <v>555</v>
      </c>
      <c r="C10" s="371">
        <v>194.36255199999999</v>
      </c>
      <c r="D10" s="371">
        <v>164.269057</v>
      </c>
      <c r="E10" s="371">
        <v>373.986355</v>
      </c>
      <c r="F10" s="371">
        <v>27.012367999999999</v>
      </c>
      <c r="G10" s="364">
        <v>0</v>
      </c>
      <c r="H10" s="371">
        <v>500.37862699999999</v>
      </c>
      <c r="I10" s="371">
        <v>452.08694500000001</v>
      </c>
      <c r="J10" s="371">
        <v>316.36225000000002</v>
      </c>
      <c r="K10" s="371">
        <v>274.417281</v>
      </c>
      <c r="M10" s="371">
        <v>37.286614999999998</v>
      </c>
      <c r="N10" s="371">
        <v>43.323774</v>
      </c>
      <c r="O10" s="371">
        <v>68.719633000000002</v>
      </c>
      <c r="P10" s="371">
        <v>85.220055000000002</v>
      </c>
    </row>
    <row r="11" spans="1:16" ht="12.75" customHeight="1">
      <c r="B11" s="338" t="s">
        <v>556</v>
      </c>
      <c r="C11" s="371">
        <v>2385.8389219999999</v>
      </c>
      <c r="D11" s="371">
        <v>2077.2783140000001</v>
      </c>
      <c r="E11" s="371">
        <v>2239.48578</v>
      </c>
      <c r="F11" s="371">
        <v>803.40688999999998</v>
      </c>
      <c r="G11" s="364">
        <v>0</v>
      </c>
      <c r="H11" s="371">
        <v>3002.8892599999999</v>
      </c>
      <c r="I11" s="371">
        <v>2535.4616580000002</v>
      </c>
      <c r="J11" s="371">
        <v>1876.457797</v>
      </c>
      <c r="K11" s="371">
        <v>1627.5501260000001</v>
      </c>
      <c r="M11" s="371">
        <v>74.464156000000003</v>
      </c>
      <c r="N11" s="371">
        <v>75.565048000000004</v>
      </c>
      <c r="O11" s="371">
        <v>85.235929999999996</v>
      </c>
      <c r="P11" s="371">
        <v>89.353831999999997</v>
      </c>
    </row>
    <row r="12" spans="1:16" s="373" customFormat="1">
      <c r="B12" s="374"/>
      <c r="L12" s="364"/>
    </row>
    <row r="13" spans="1:16" s="373" customFormat="1">
      <c r="B13" s="374"/>
    </row>
    <row r="14" spans="1:16" s="373" customFormat="1">
      <c r="B14" s="365" t="s">
        <v>1180</v>
      </c>
    </row>
    <row r="15" spans="1:16" s="373" customFormat="1">
      <c r="B15" s="374"/>
    </row>
    <row r="16" spans="1:16" s="373" customFormat="1">
      <c r="B16" s="374"/>
    </row>
    <row r="17" spans="2:7" s="373" customFormat="1">
      <c r="B17" s="374"/>
    </row>
    <row r="18" spans="2:7" s="373" customFormat="1">
      <c r="B18" s="374"/>
    </row>
    <row r="19" spans="2:7" s="373" customFormat="1">
      <c r="B19" s="374"/>
    </row>
    <row r="20" spans="2:7" s="373" customFormat="1">
      <c r="B20" s="375"/>
    </row>
    <row r="21" spans="2:7" s="373" customFormat="1">
      <c r="B21" s="376"/>
    </row>
    <row r="22" spans="2:7" s="373" customFormat="1">
      <c r="B22" s="374"/>
    </row>
    <row r="23" spans="2:7" s="373" customFormat="1">
      <c r="B23" s="374"/>
    </row>
    <row r="24" spans="2:7" s="373" customFormat="1">
      <c r="B24" s="374"/>
    </row>
    <row r="25" spans="2:7" s="373" customFormat="1">
      <c r="B25" s="374"/>
    </row>
    <row r="26" spans="2:7" s="373" customFormat="1">
      <c r="B26" s="374"/>
    </row>
    <row r="27" spans="2:7" s="373" customFormat="1">
      <c r="B27" s="374"/>
    </row>
    <row r="28" spans="2:7" s="373" customFormat="1">
      <c r="B28" s="374"/>
    </row>
    <row r="29" spans="2:7" s="373" customFormat="1">
      <c r="B29" s="374"/>
    </row>
    <row r="30" spans="2:7" s="373" customFormat="1">
      <c r="B30" s="374"/>
    </row>
    <row r="31" spans="2:7" s="373" customFormat="1">
      <c r="B31" s="374"/>
    </row>
    <row r="32" spans="2:7" s="373" customFormat="1" ht="70.5" customHeight="1">
      <c r="B32" s="1438" t="s">
        <v>853</v>
      </c>
      <c r="C32" s="1438"/>
      <c r="G32" s="899"/>
    </row>
    <row r="33" spans="2:5" s="373" customFormat="1">
      <c r="B33" s="374"/>
      <c r="E33" s="914"/>
    </row>
    <row r="34" spans="2:5" s="373" customFormat="1">
      <c r="B34" s="1299" t="s">
        <v>179</v>
      </c>
    </row>
    <row r="35" spans="2:5" s="373" customFormat="1"/>
    <row r="36" spans="2:5" s="373" customFormat="1">
      <c r="B36" s="15" t="s">
        <v>1636</v>
      </c>
    </row>
    <row r="37" spans="2:5" s="373" customFormat="1"/>
  </sheetData>
  <mergeCells count="4">
    <mergeCell ref="C4:F4"/>
    <mergeCell ref="H4:K4"/>
    <mergeCell ref="M4:P4"/>
    <mergeCell ref="B32:C32"/>
  </mergeCells>
  <phoneticPr fontId="67" type="noConversion"/>
  <hyperlinks>
    <hyperlink ref="B36" location="Мазмұны!B114" display="мазмұнға"/>
  </hyperlinks>
  <pageMargins left="0.75" right="0.75" top="1" bottom="1" header="0.5" footer="0.5"/>
  <pageSetup paperSize="9" orientation="portrait" verticalDpi="0" r:id="rId1"/>
  <headerFooter alignWithMargins="0"/>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2">
    <pageSetUpPr fitToPage="1"/>
  </sheetPr>
  <dimension ref="A2:J36"/>
  <sheetViews>
    <sheetView workbookViewId="0">
      <selection activeCell="G19" sqref="G19"/>
    </sheetView>
  </sheetViews>
  <sheetFormatPr defaultColWidth="8" defaultRowHeight="12.75"/>
  <cols>
    <col min="1" max="1" width="6" style="378" customWidth="1"/>
    <col min="2" max="2" width="22.85546875" style="378" customWidth="1"/>
    <col min="3" max="9" width="9.85546875" style="378" bestFit="1" customWidth="1"/>
    <col min="10" max="10" width="11.140625" style="378" bestFit="1" customWidth="1"/>
    <col min="11" max="16384" width="8" style="378"/>
  </cols>
  <sheetData>
    <row r="2" spans="1:10">
      <c r="A2" s="378" t="s">
        <v>1630</v>
      </c>
      <c r="B2" s="220" t="s">
        <v>295</v>
      </c>
    </row>
    <row r="3" spans="1:10">
      <c r="J3" s="378" t="s">
        <v>559</v>
      </c>
    </row>
    <row r="4" spans="1:10" s="379" customFormat="1">
      <c r="B4" s="380" t="s">
        <v>136</v>
      </c>
      <c r="C4" s="381" t="s">
        <v>1381</v>
      </c>
      <c r="D4" s="381" t="s">
        <v>1412</v>
      </c>
      <c r="E4" s="381" t="s">
        <v>1413</v>
      </c>
      <c r="F4" s="381" t="s">
        <v>1414</v>
      </c>
      <c r="G4" s="381" t="s">
        <v>1382</v>
      </c>
      <c r="H4" s="381" t="s">
        <v>1383</v>
      </c>
      <c r="I4" s="381" t="s">
        <v>1384</v>
      </c>
      <c r="J4" s="381" t="s">
        <v>1385</v>
      </c>
    </row>
    <row r="5" spans="1:10" ht="25.5">
      <c r="B5" s="382" t="s">
        <v>1509</v>
      </c>
      <c r="C5" s="383">
        <v>3088.2525679999999</v>
      </c>
      <c r="D5" s="383">
        <v>3778.2989630000002</v>
      </c>
      <c r="E5" s="383">
        <v>3733.8265230000002</v>
      </c>
      <c r="F5" s="383">
        <v>4165.2048139999997</v>
      </c>
      <c r="G5" s="383">
        <v>4066.4535369999999</v>
      </c>
      <c r="H5" s="383">
        <v>4492.5948239999998</v>
      </c>
      <c r="I5" s="383">
        <v>4667.2764779999998</v>
      </c>
      <c r="J5" s="383">
        <v>4593.6090450000002</v>
      </c>
    </row>
    <row r="6" spans="1:10" ht="38.25">
      <c r="B6" s="382" t="s">
        <v>557</v>
      </c>
      <c r="C6" s="384">
        <v>26.200684935059556</v>
      </c>
      <c r="D6" s="384">
        <v>43.903075312549987</v>
      </c>
      <c r="E6" s="384">
        <v>29.444343095400058</v>
      </c>
      <c r="F6" s="384">
        <v>21.934951815367199</v>
      </c>
      <c r="G6" s="384">
        <v>31.67490182428628</v>
      </c>
      <c r="H6" s="384">
        <v>18.905223435067796</v>
      </c>
      <c r="I6" s="384">
        <v>24.999821208886928</v>
      </c>
      <c r="J6" s="384">
        <v>10.285310089915797</v>
      </c>
    </row>
    <row r="7" spans="1:10" ht="25.5">
      <c r="B7" s="382" t="s">
        <v>1508</v>
      </c>
      <c r="C7" s="383">
        <v>1500.304613</v>
      </c>
      <c r="D7" s="383">
        <v>1614.7911140000001</v>
      </c>
      <c r="E7" s="383">
        <v>1635.978971</v>
      </c>
      <c r="F7" s="383">
        <v>1868.7259039999999</v>
      </c>
      <c r="G7" s="383">
        <v>1937.393073</v>
      </c>
      <c r="H7" s="383">
        <v>1977.6721219999999</v>
      </c>
      <c r="I7" s="383">
        <v>2041.163591</v>
      </c>
      <c r="J7" s="383">
        <v>2137.072991</v>
      </c>
    </row>
    <row r="8" spans="1:10" ht="38.25">
      <c r="B8" s="382" t="s">
        <v>558</v>
      </c>
      <c r="C8" s="383">
        <v>3.6229066867937263</v>
      </c>
      <c r="D8" s="383">
        <v>7.653727400322083</v>
      </c>
      <c r="E8" s="383">
        <v>10.770400924495675</v>
      </c>
      <c r="F8" s="383">
        <v>20.837494434864539</v>
      </c>
      <c r="G8" s="383">
        <v>29.133314409131913</v>
      </c>
      <c r="H8" s="383">
        <v>22.472318856220781</v>
      </c>
      <c r="I8" s="383">
        <v>24.767104417749877</v>
      </c>
      <c r="J8" s="383">
        <v>14.359895500223146</v>
      </c>
    </row>
    <row r="9" spans="1:10">
      <c r="B9" s="385"/>
      <c r="C9" s="386"/>
      <c r="D9" s="387"/>
      <c r="E9" s="387"/>
      <c r="F9" s="387"/>
      <c r="G9" s="387"/>
      <c r="H9" s="387"/>
      <c r="I9" s="387"/>
      <c r="J9" s="387"/>
    </row>
    <row r="10" spans="1:10">
      <c r="B10" s="1439"/>
      <c r="C10" s="1439"/>
      <c r="D10" s="1439"/>
      <c r="E10" s="1439"/>
      <c r="F10" s="1439"/>
      <c r="G10" s="1439"/>
      <c r="H10" s="1439"/>
      <c r="I10" s="1439"/>
      <c r="J10" s="1439"/>
    </row>
    <row r="12" spans="1:10" s="388" customFormat="1">
      <c r="B12" s="220" t="s">
        <v>295</v>
      </c>
    </row>
    <row r="32" spans="2:7">
      <c r="B32" s="1300" t="s">
        <v>560</v>
      </c>
      <c r="C32" s="1300"/>
      <c r="D32" s="1300"/>
      <c r="E32" s="1300"/>
      <c r="F32" s="1300"/>
      <c r="G32" s="1300"/>
    </row>
    <row r="33" spans="2:2">
      <c r="B33" s="377"/>
    </row>
    <row r="34" spans="2:2">
      <c r="B34" s="1299" t="s">
        <v>179</v>
      </c>
    </row>
    <row r="36" spans="2:2">
      <c r="B36" s="1301" t="s">
        <v>1636</v>
      </c>
    </row>
  </sheetData>
  <mergeCells count="1">
    <mergeCell ref="B10:J10"/>
  </mergeCells>
  <phoneticPr fontId="45" type="noConversion"/>
  <hyperlinks>
    <hyperlink ref="B36" location="Мазмұны!B115" display="мазмұнға"/>
  </hyperlinks>
  <pageMargins left="0.35" right="0.17" top="0.74803149606299213" bottom="0.74803149606299213" header="0.31496062992125984" footer="0.31496062992125984"/>
  <pageSetup paperSize="9" scale="72" orientation="landscape" r:id="rId1"/>
  <headerFooter alignWithMargins="0"/>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3"/>
  <dimension ref="A2:P32"/>
  <sheetViews>
    <sheetView workbookViewId="0">
      <selection activeCell="C6" sqref="C6:M7"/>
    </sheetView>
  </sheetViews>
  <sheetFormatPr defaultColWidth="8" defaultRowHeight="12.75"/>
  <cols>
    <col min="1" max="1" width="6" style="401" customWidth="1"/>
    <col min="2" max="2" width="26" style="401" customWidth="1"/>
    <col min="3" max="13" width="13.140625" style="401" customWidth="1"/>
    <col min="14" max="16384" width="8" style="401"/>
  </cols>
  <sheetData>
    <row r="2" spans="1:16">
      <c r="A2" s="401" t="s">
        <v>1630</v>
      </c>
      <c r="B2" s="220" t="s">
        <v>851</v>
      </c>
    </row>
    <row r="4" spans="1:16">
      <c r="B4" s="402"/>
      <c r="C4" s="403">
        <v>39539</v>
      </c>
      <c r="D4" s="403">
        <v>39630</v>
      </c>
      <c r="E4" s="403">
        <v>39722</v>
      </c>
      <c r="F4" s="403">
        <v>39814</v>
      </c>
      <c r="G4" s="403">
        <v>39904</v>
      </c>
      <c r="H4" s="403">
        <v>39995</v>
      </c>
      <c r="I4" s="403">
        <v>40087</v>
      </c>
      <c r="J4" s="403">
        <v>40179</v>
      </c>
      <c r="K4" s="403">
        <v>40269</v>
      </c>
      <c r="L4" s="403">
        <v>40360</v>
      </c>
      <c r="M4" s="403">
        <v>40452</v>
      </c>
    </row>
    <row r="5" spans="1:16" ht="25.5">
      <c r="B5" s="404" t="s">
        <v>561</v>
      </c>
      <c r="C5" s="405">
        <v>1795.6895320756246</v>
      </c>
      <c r="D5" s="405">
        <v>1954.7438667750016</v>
      </c>
      <c r="E5" s="405">
        <v>2052.826530735183</v>
      </c>
      <c r="F5" s="405">
        <v>2379.7353117854209</v>
      </c>
      <c r="G5" s="405">
        <v>2142.0800485256491</v>
      </c>
      <c r="H5" s="405">
        <v>2317.9126603506111</v>
      </c>
      <c r="I5" s="405">
        <v>2208.2122578142876</v>
      </c>
      <c r="J5" s="405">
        <v>2708.3110454914176</v>
      </c>
      <c r="K5" s="405">
        <v>2375.3520224403178</v>
      </c>
      <c r="L5" s="405">
        <v>2708.0439466550192</v>
      </c>
      <c r="M5" s="405">
        <v>2653.5590434740611</v>
      </c>
    </row>
    <row r="6" spans="1:16" ht="25.5">
      <c r="B6" s="404" t="s">
        <v>562</v>
      </c>
      <c r="C6" s="1361">
        <v>-5.0895639963009955</v>
      </c>
      <c r="D6" s="1361">
        <v>3.1184710757954548</v>
      </c>
      <c r="E6" s="1361">
        <v>7.5452957495633086</v>
      </c>
      <c r="F6" s="1361">
        <v>11.112443059218407</v>
      </c>
      <c r="G6" s="1361">
        <v>7.3243826420522566</v>
      </c>
      <c r="H6" s="1361">
        <v>13.672637599753386</v>
      </c>
      <c r="I6" s="1361">
        <v>17.061684419632158</v>
      </c>
      <c r="J6" s="1361">
        <v>24.012741035037848</v>
      </c>
      <c r="K6" s="1361">
        <v>16.174606980169187</v>
      </c>
      <c r="L6" s="1361">
        <v>32.972565674555597</v>
      </c>
      <c r="M6" s="1361">
        <v>37.632290988800207</v>
      </c>
      <c r="N6" s="406"/>
      <c r="O6" s="406"/>
      <c r="P6" s="406"/>
    </row>
    <row r="7" spans="1:16" ht="51">
      <c r="B7" s="407" t="s">
        <v>563</v>
      </c>
      <c r="C7" s="1361">
        <v>-1.0268680238384889</v>
      </c>
      <c r="D7" s="1361">
        <v>-6.5020311675196893</v>
      </c>
      <c r="E7" s="1361">
        <v>-9.6310236931292224</v>
      </c>
      <c r="F7" s="1361">
        <v>-11.421205235898498</v>
      </c>
      <c r="G7" s="1361">
        <v>-13.2945843183157</v>
      </c>
      <c r="H7" s="1361">
        <v>-14.734953677139998</v>
      </c>
      <c r="I7" s="1361">
        <v>-17.285962375586209</v>
      </c>
      <c r="J7" s="1361">
        <v>-17.513177725245384</v>
      </c>
      <c r="K7" s="1361">
        <v>-16.794427486171998</v>
      </c>
      <c r="L7" s="1361">
        <v>-16.740492529434718</v>
      </c>
      <c r="M7" s="1361">
        <v>-16.047753475170794</v>
      </c>
    </row>
    <row r="10" spans="1:16">
      <c r="B10" s="220"/>
    </row>
    <row r="11" spans="1:16">
      <c r="B11" s="220" t="s">
        <v>851</v>
      </c>
    </row>
    <row r="30" spans="2:2">
      <c r="B30" s="1326" t="s">
        <v>179</v>
      </c>
    </row>
    <row r="32" spans="2:2">
      <c r="B32" s="15" t="s">
        <v>1636</v>
      </c>
    </row>
  </sheetData>
  <phoneticPr fontId="67" type="noConversion"/>
  <hyperlinks>
    <hyperlink ref="B32" location="Мазмұны!B116" display="мазмұнға"/>
  </hyperlink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146</vt:i4>
      </vt:variant>
      <vt:variant>
        <vt:lpstr>Именованные диапазоны</vt:lpstr>
      </vt:variant>
      <vt:variant>
        <vt:i4>2</vt:i4>
      </vt:variant>
    </vt:vector>
  </HeadingPairs>
  <TitlesOfParts>
    <vt:vector size="148" baseType="lpstr">
      <vt:lpstr>Мазмұны</vt:lpstr>
      <vt:lpstr>2.1.1-график</vt:lpstr>
      <vt:lpstr>2.1.2-график</vt:lpstr>
      <vt:lpstr>2.1.3-график</vt:lpstr>
      <vt:lpstr>2.1.1-кесте</vt:lpstr>
      <vt:lpstr>2.1.4-график</vt:lpstr>
      <vt:lpstr>2.1.5-график</vt:lpstr>
      <vt:lpstr>2.1.6-график</vt:lpstr>
      <vt:lpstr>2.1.7-график</vt:lpstr>
      <vt:lpstr>2.1.8-график</vt:lpstr>
      <vt:lpstr>2.1.9-график</vt:lpstr>
      <vt:lpstr>2.1.10-график</vt:lpstr>
      <vt:lpstr>2.1.11-график</vt:lpstr>
      <vt:lpstr>2.1.12-график</vt:lpstr>
      <vt:lpstr>2.1.13-график</vt:lpstr>
      <vt:lpstr>2.1.14-график</vt:lpstr>
      <vt:lpstr>2.1.15-график</vt:lpstr>
      <vt:lpstr>2.1.2-кесте</vt:lpstr>
      <vt:lpstr>2.1.16-график</vt:lpstr>
      <vt:lpstr>2.1.17-график</vt:lpstr>
      <vt:lpstr>2.1.18-график</vt:lpstr>
      <vt:lpstr>2.1.3-кесте</vt:lpstr>
      <vt:lpstr>1-бокс 1-кесте</vt:lpstr>
      <vt:lpstr>2.1.19-график</vt:lpstr>
      <vt:lpstr>2.1.20-график</vt:lpstr>
      <vt:lpstr>2.1.21-график</vt:lpstr>
      <vt:lpstr>2.1.22-график</vt:lpstr>
      <vt:lpstr>2.1.23-график</vt:lpstr>
      <vt:lpstr>2.1.24-график</vt:lpstr>
      <vt:lpstr>2.1.25-график</vt:lpstr>
      <vt:lpstr>2.1.26-график</vt:lpstr>
      <vt:lpstr>2.1.27-график</vt:lpstr>
      <vt:lpstr>2.1.28-график</vt:lpstr>
      <vt:lpstr>2.2.1-график</vt:lpstr>
      <vt:lpstr>2.2.1-кесте</vt:lpstr>
      <vt:lpstr>2.2.2-кесте</vt:lpstr>
      <vt:lpstr>2.2.2-график</vt:lpstr>
      <vt:lpstr>2.2.3-график</vt:lpstr>
      <vt:lpstr>2.2.4-график</vt:lpstr>
      <vt:lpstr>2.2.5-график</vt:lpstr>
      <vt:lpstr>2.3.1.1-график</vt:lpstr>
      <vt:lpstr>2.3.1.2-график</vt:lpstr>
      <vt:lpstr>2.3.1.3-график</vt:lpstr>
      <vt:lpstr>2.3.1.4-график</vt:lpstr>
      <vt:lpstr>2.3.1.5-график</vt:lpstr>
      <vt:lpstr>2.3.2.1-график</vt:lpstr>
      <vt:lpstr>2.3.2.2-график</vt:lpstr>
      <vt:lpstr>2.3.2.3-график</vt:lpstr>
      <vt:lpstr>2.3.2.4-график</vt:lpstr>
      <vt:lpstr>2.3.2.5-график</vt:lpstr>
      <vt:lpstr>2.3.3.1-график</vt:lpstr>
      <vt:lpstr>2.3.3.2-график</vt:lpstr>
      <vt:lpstr>2.3.3.3-график</vt:lpstr>
      <vt:lpstr>2.3.3.4-график</vt:lpstr>
      <vt:lpstr>3.1.1-график</vt:lpstr>
      <vt:lpstr>3.1.2-график</vt:lpstr>
      <vt:lpstr>3.1.3-график</vt:lpstr>
      <vt:lpstr>3.1.4-график</vt:lpstr>
      <vt:lpstr>3.1.5-график</vt:lpstr>
      <vt:lpstr>3.1.6-график</vt:lpstr>
      <vt:lpstr>3.1.7-график</vt:lpstr>
      <vt:lpstr>3.1.8-график</vt:lpstr>
      <vt:lpstr>3.1.9-график</vt:lpstr>
      <vt:lpstr>3.1.10-график</vt:lpstr>
      <vt:lpstr>3.2.1-график</vt:lpstr>
      <vt:lpstr>3.2.2-график</vt:lpstr>
      <vt:lpstr>3.2.3-график</vt:lpstr>
      <vt:lpstr>3.2.4-график</vt:lpstr>
      <vt:lpstr>3.2.1-кесте</vt:lpstr>
      <vt:lpstr>3.2.5-график</vt:lpstr>
      <vt:lpstr>3.2.6-график</vt:lpstr>
      <vt:lpstr>3.2.7-график</vt:lpstr>
      <vt:lpstr>3.2.8-график</vt:lpstr>
      <vt:lpstr>3.2.9-график</vt:lpstr>
      <vt:lpstr>3.2.10-график</vt:lpstr>
      <vt:lpstr>3.2.11-график</vt:lpstr>
      <vt:lpstr>3.2.12-график</vt:lpstr>
      <vt:lpstr>3.2.13-график</vt:lpstr>
      <vt:lpstr>3.2.14-график</vt:lpstr>
      <vt:lpstr>3.2.15-график</vt:lpstr>
      <vt:lpstr>3.2.16-график</vt:lpstr>
      <vt:lpstr>2-бокс 1-график</vt:lpstr>
      <vt:lpstr>2-бокс 2-график</vt:lpstr>
      <vt:lpstr>3.2.17-график</vt:lpstr>
      <vt:lpstr>3.2.18-график</vt:lpstr>
      <vt:lpstr>3.2.19-график</vt:lpstr>
      <vt:lpstr>3-бокс 1-кесте</vt:lpstr>
      <vt:lpstr>3.2.20-23-график</vt:lpstr>
      <vt:lpstr>4-бокс 1-график</vt:lpstr>
      <vt:lpstr>4-бокс 2-график</vt:lpstr>
      <vt:lpstr>4-бокс 3-график</vt:lpstr>
      <vt:lpstr>3.3.1-график</vt:lpstr>
      <vt:lpstr>3.3.2-график</vt:lpstr>
      <vt:lpstr>3.3.3-график</vt:lpstr>
      <vt:lpstr>3.3.4-график</vt:lpstr>
      <vt:lpstr>3.3.5-график</vt:lpstr>
      <vt:lpstr>3.3.6-график</vt:lpstr>
      <vt:lpstr>3.3.7-график</vt:lpstr>
      <vt:lpstr>3.3.8-график</vt:lpstr>
      <vt:lpstr>3.3.9-график</vt:lpstr>
      <vt:lpstr>3.3.10-график</vt:lpstr>
      <vt:lpstr>3.3.11-график</vt:lpstr>
      <vt:lpstr>3.3.12-график</vt:lpstr>
      <vt:lpstr>3.3.13-график</vt:lpstr>
      <vt:lpstr>4.1.1-график</vt:lpstr>
      <vt:lpstr>4.1.2-график</vt:lpstr>
      <vt:lpstr>4.1.3-график</vt:lpstr>
      <vt:lpstr>4.1.1-кесте</vt:lpstr>
      <vt:lpstr>4.1.4-график</vt:lpstr>
      <vt:lpstr>4.1.2-кесте</vt:lpstr>
      <vt:lpstr>4.1.5-график</vt:lpstr>
      <vt:lpstr>4.1.6-график</vt:lpstr>
      <vt:lpstr>4.1.7-график</vt:lpstr>
      <vt:lpstr>4.1.8-график</vt:lpstr>
      <vt:lpstr>4.1.9-график</vt:lpstr>
      <vt:lpstr>4.1.10-график</vt:lpstr>
      <vt:lpstr>4.1.11-график</vt:lpstr>
      <vt:lpstr>4.1.12-график</vt:lpstr>
      <vt:lpstr>4.1.13-график</vt:lpstr>
      <vt:lpstr>5-бокс 1-график</vt:lpstr>
      <vt:lpstr>4.2.1-график</vt:lpstr>
      <vt:lpstr>4.2.1-кесте</vt:lpstr>
      <vt:lpstr>4.2.2-график</vt:lpstr>
      <vt:lpstr>4.2.3-график</vt:lpstr>
      <vt:lpstr>4.2.4-график</vt:lpstr>
      <vt:lpstr>4.2.5-график</vt:lpstr>
      <vt:lpstr>4.2.6-график</vt:lpstr>
      <vt:lpstr>4.3.1-график</vt:lpstr>
      <vt:lpstr>4.3.2-график</vt:lpstr>
      <vt:lpstr>4.3.3-график</vt:lpstr>
      <vt:lpstr>4.3.4-график</vt:lpstr>
      <vt:lpstr>4.3.5-график</vt:lpstr>
      <vt:lpstr>4.3.6-график</vt:lpstr>
      <vt:lpstr>4.3.7-график</vt:lpstr>
      <vt:lpstr>4.3.8-график</vt:lpstr>
      <vt:lpstr>4.3.9-график</vt:lpstr>
      <vt:lpstr>5.1.1-график</vt:lpstr>
      <vt:lpstr>5.1.1-кесте</vt:lpstr>
      <vt:lpstr>5.2.1-кесте</vt:lpstr>
      <vt:lpstr>5.2.2-график</vt:lpstr>
      <vt:lpstr>5.2.3-график</vt:lpstr>
      <vt:lpstr>6.1.1-график</vt:lpstr>
      <vt:lpstr>6.1.2-график</vt:lpstr>
      <vt:lpstr>6.1.3-график</vt:lpstr>
      <vt:lpstr>6.2.1-график</vt:lpstr>
      <vt:lpstr>6.2.2-график</vt:lpstr>
      <vt:lpstr>'1-бокс 1-кесте'!OLE_LINK1</vt:lpstr>
      <vt:lpstr>'5.2.2-график'!Область_печати</vt:lpstr>
    </vt:vector>
  </TitlesOfParts>
  <Company>NBRK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FS_AYGERIM_N</dc:creator>
  <cp:lastModifiedBy>Дима</cp:lastModifiedBy>
  <cp:lastPrinted>2011-02-11T11:20:13Z</cp:lastPrinted>
  <dcterms:created xsi:type="dcterms:W3CDTF">2010-12-06T09:14:44Z</dcterms:created>
  <dcterms:modified xsi:type="dcterms:W3CDTF">2019-12-12T10:15:36Z</dcterms:modified>
</cp:coreProperties>
</file>